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zadrianatovarmartinez/Downloads/"/>
    </mc:Choice>
  </mc:AlternateContent>
  <xr:revisionPtr revIDLastSave="0" documentId="13_ncr:1_{09C410D1-582D-5B46-8C76-0B1BD9B3036D}" xr6:coauthVersionLast="47" xr6:coauthVersionMax="47" xr10:uidLastSave="{00000000-0000-0000-0000-000000000000}"/>
  <bookViews>
    <workbookView xWindow="0" yWindow="0" windowWidth="28800" windowHeight="18000" tabRatio="902" xr2:uid="{00000000-000D-0000-FFFF-FFFF00000000}"/>
  </bookViews>
  <sheets>
    <sheet name="6.1_Preliminares" sheetId="19" r:id="rId1"/>
    <sheet name="6.2_Preliminares" sheetId="20" r:id="rId2"/>
    <sheet name="6.3_Preliminares" sheetId="32" r:id="rId3"/>
    <sheet name="6.4_Preliminares" sheetId="22" r:id="rId4"/>
    <sheet name="6.5_Preliminares" sheetId="24" r:id="rId5"/>
    <sheet name="6.6_Preliminares" sheetId="25" r:id="rId6"/>
    <sheet name="6.7_Preliminares" sheetId="33" r:id="rId7"/>
    <sheet name="6.8_Preliminares" sheetId="27" r:id="rId8"/>
    <sheet name="6.9_Preliminares" sheetId="46" r:id="rId9"/>
    <sheet name="6.10_Preliminares" sheetId="47" r:id="rId10"/>
    <sheet name="6.11_Preliminares" sheetId="48" r:id="rId11"/>
    <sheet name="6.12_Preliminares" sheetId="49" r:id="rId12"/>
    <sheet name="6.13_Preliminares" sheetId="43" r:id="rId13"/>
  </sheets>
  <definedNames>
    <definedName name="_xlnm._FilterDatabase" localSheetId="0" hidden="1">'6.1_Preliminares'!#REF!</definedName>
    <definedName name="_xlnm._FilterDatabase" localSheetId="9" hidden="1">'6.10_Preliminares'!#REF!</definedName>
    <definedName name="_xlnm._FilterDatabase" localSheetId="10" hidden="1">'6.11_Preliminares'!#REF!</definedName>
    <definedName name="_xlnm._FilterDatabase" localSheetId="11" hidden="1">'6.12_Preliminares'!#REF!</definedName>
    <definedName name="_xlnm._FilterDatabase" localSheetId="12" hidden="1">'6.13_Preliminares'!#REF!</definedName>
    <definedName name="_xlnm._FilterDatabase" localSheetId="1" hidden="1">'6.2_Preliminares'!#REF!</definedName>
    <definedName name="_xlnm._FilterDatabase" localSheetId="2" hidden="1">'6.3_Preliminares'!#REF!</definedName>
    <definedName name="_xlnm._FilterDatabase" localSheetId="3" hidden="1">'6.4_Preliminares'!#REF!</definedName>
    <definedName name="_xlnm._FilterDatabase" localSheetId="4" hidden="1">'6.5_Preliminares'!#REF!</definedName>
    <definedName name="_xlnm._FilterDatabase" localSheetId="5" hidden="1">'6.6_Preliminares'!#REF!</definedName>
    <definedName name="_xlnm._FilterDatabase" localSheetId="6" hidden="1">'6.7_Preliminares'!#REF!</definedName>
    <definedName name="_xlnm._FilterDatabase" localSheetId="7" hidden="1">'6.8_Preliminares'!#REF!</definedName>
    <definedName name="_xlnm._FilterDatabase" localSheetId="8" hidden="1">'6.9_Preliminares'!#REF!</definedName>
    <definedName name="_xlnm.Print_Area" localSheetId="0">'6.1_Preliminares'!$A$1:$R$102</definedName>
    <definedName name="_xlnm.Print_Area" localSheetId="9">'6.10_Preliminares'!$A$1:$R$59</definedName>
    <definedName name="_xlnm.Print_Area" localSheetId="10">'6.11_Preliminares'!$A$1:$R$71</definedName>
    <definedName name="_xlnm.Print_Area" localSheetId="11">'6.12_Preliminares'!$A$1:$R$63</definedName>
    <definedName name="_xlnm.Print_Area" localSheetId="12">'6.13_Preliminares'!$A$1:$Q$163</definedName>
    <definedName name="_xlnm.Print_Area" localSheetId="1">'6.2_Preliminares'!$A$1:$R$60</definedName>
    <definedName name="_xlnm.Print_Area" localSheetId="2">'6.3_Preliminares'!$A$1:$R$71</definedName>
    <definedName name="_xlnm.Print_Area" localSheetId="3">'6.4_Preliminares'!$A$1:$R$63</definedName>
    <definedName name="_xlnm.Print_Area" localSheetId="4">'6.5_Preliminares'!$A$1:$N$103</definedName>
    <definedName name="_xlnm.Print_Area" localSheetId="5">'6.6_Preliminares'!$A$1:$N$60</definedName>
    <definedName name="_xlnm.Print_Area" localSheetId="6">'6.7_Preliminares'!$A$1:$N$71</definedName>
    <definedName name="_xlnm.Print_Area" localSheetId="7">'6.8_Preliminares'!$A$1:$N$63</definedName>
    <definedName name="_xlnm.Print_Area" localSheetId="8">'6.9_Preliminares'!$A$1:$R$96</definedName>
    <definedName name="_xlnm.Print_Titles" localSheetId="0">'6.1_Preliminares'!$1:$11</definedName>
    <definedName name="_xlnm.Print_Titles" localSheetId="12">'6.13_Preliminares'!$1:$11</definedName>
    <definedName name="_xlnm.Print_Titles" localSheetId="4">'6.5_Preliminares'!$1:$11</definedName>
    <definedName name="_xlnm.Print_Titles" localSheetId="8">'6.9_Preliminares'!$1:$13</definedName>
  </definedNames>
  <calcPr calcId="191029"/>
</workbook>
</file>

<file path=xl/calcChain.xml><?xml version="1.0" encoding="utf-8"?>
<calcChain xmlns="http://schemas.openxmlformats.org/spreadsheetml/2006/main">
  <c r="B23" i="48" l="1"/>
  <c r="H32" i="47"/>
  <c r="F32" i="47"/>
  <c r="D32" i="47"/>
  <c r="B39" i="47"/>
  <c r="B23" i="33" l="1"/>
  <c r="F15" i="24"/>
  <c r="D15" i="24"/>
  <c r="B23" i="32" l="1"/>
  <c r="H15" i="19" l="1"/>
  <c r="F15" i="19"/>
  <c r="D15" i="19"/>
  <c r="D87" i="19" l="1"/>
  <c r="M15" i="24" l="1"/>
  <c r="K15" i="24"/>
  <c r="Q15" i="46"/>
  <c r="O15" i="46"/>
  <c r="B15" i="46"/>
  <c r="D15" i="46"/>
  <c r="M16" i="46" s="1"/>
  <c r="B17" i="46"/>
  <c r="B16" i="46"/>
  <c r="K17" i="46" l="1"/>
  <c r="K16" i="46"/>
  <c r="K15" i="46" s="1"/>
  <c r="M17" i="46"/>
  <c r="M15" i="46" s="1"/>
  <c r="D128" i="43"/>
  <c r="D25" i="48"/>
  <c r="D20" i="46" l="1"/>
  <c r="B28" i="46"/>
  <c r="B17" i="27"/>
  <c r="F16" i="27"/>
  <c r="D16" i="27"/>
  <c r="D15" i="27" s="1"/>
  <c r="D16" i="22"/>
  <c r="F16" i="22"/>
  <c r="H16" i="22"/>
  <c r="M50" i="32" l="1"/>
  <c r="Q15" i="19" l="1"/>
  <c r="O15" i="19"/>
  <c r="B15" i="19"/>
  <c r="B28" i="19" l="1"/>
  <c r="P116" i="43" l="1"/>
  <c r="N116" i="43"/>
  <c r="L116" i="43"/>
  <c r="P110" i="43"/>
  <c r="N110" i="43"/>
  <c r="L110" i="43"/>
  <c r="P106" i="43"/>
  <c r="N106" i="43"/>
  <c r="L106" i="43"/>
  <c r="P98" i="43"/>
  <c r="N98" i="43"/>
  <c r="L98" i="43"/>
  <c r="P89" i="43"/>
  <c r="N89" i="43"/>
  <c r="L89" i="43"/>
  <c r="P83" i="43"/>
  <c r="P82" i="43"/>
  <c r="N82" i="43"/>
  <c r="L82" i="43"/>
  <c r="P78" i="43"/>
  <c r="N78" i="43"/>
  <c r="L78" i="43"/>
  <c r="P77" i="43"/>
  <c r="N77" i="43"/>
  <c r="L77" i="43"/>
  <c r="P71" i="43"/>
  <c r="N71" i="43"/>
  <c r="L71" i="43"/>
  <c r="P51" i="43"/>
  <c r="N51" i="43"/>
  <c r="L51" i="43"/>
  <c r="P44" i="43"/>
  <c r="N44" i="43"/>
  <c r="L44" i="43"/>
  <c r="P40" i="43"/>
  <c r="N40" i="43"/>
  <c r="L40" i="43"/>
  <c r="N35" i="43"/>
  <c r="P35" i="43"/>
  <c r="P31" i="43"/>
  <c r="N31" i="43"/>
  <c r="L31" i="43"/>
  <c r="L22" i="43"/>
  <c r="L23" i="43"/>
  <c r="L24" i="43"/>
  <c r="L26" i="43"/>
  <c r="L27" i="43"/>
  <c r="N23" i="43"/>
  <c r="N24" i="43"/>
  <c r="N25" i="43"/>
  <c r="N26" i="43"/>
  <c r="N27" i="43"/>
  <c r="P23" i="43"/>
  <c r="P24" i="43"/>
  <c r="P25" i="43"/>
  <c r="P26" i="43"/>
  <c r="P27" i="43"/>
  <c r="P22" i="43"/>
  <c r="N22" i="43"/>
  <c r="B144" i="43"/>
  <c r="B117" i="43"/>
  <c r="B121" i="43"/>
  <c r="B122" i="43"/>
  <c r="B123" i="43"/>
  <c r="B124" i="43"/>
  <c r="D86" i="43"/>
  <c r="D19" i="43"/>
  <c r="Q54" i="49"/>
  <c r="O54" i="49"/>
  <c r="M54" i="49"/>
  <c r="Q26" i="49"/>
  <c r="Q24" i="49"/>
  <c r="O26" i="49"/>
  <c r="O25" i="49"/>
  <c r="O24" i="49"/>
  <c r="M26" i="49"/>
  <c r="M24" i="49"/>
  <c r="D16" i="49"/>
  <c r="M17" i="49" s="1"/>
  <c r="Q49" i="47"/>
  <c r="Q48" i="47"/>
  <c r="Q46" i="47"/>
  <c r="O49" i="47"/>
  <c r="O46" i="47"/>
  <c r="M46" i="47"/>
  <c r="Q42" i="47"/>
  <c r="O42" i="47"/>
  <c r="M42" i="47"/>
  <c r="Q38" i="47"/>
  <c r="Q33" i="47"/>
  <c r="O33" i="47"/>
  <c r="M33" i="47"/>
  <c r="Q29" i="47"/>
  <c r="O29" i="47"/>
  <c r="M29" i="47"/>
  <c r="Q20" i="47"/>
  <c r="O20" i="47"/>
  <c r="M20" i="47"/>
  <c r="Q16" i="47"/>
  <c r="O16" i="47"/>
  <c r="M16" i="47"/>
  <c r="Q49" i="46"/>
  <c r="O49" i="46"/>
  <c r="M49" i="46"/>
  <c r="Q45" i="46"/>
  <c r="Q37" i="46"/>
  <c r="O37" i="46"/>
  <c r="M37" i="46"/>
  <c r="Q32" i="46"/>
  <c r="O32" i="46"/>
  <c r="M32" i="46"/>
  <c r="Q27" i="46"/>
  <c r="Q21" i="46"/>
  <c r="O21" i="46"/>
  <c r="M21" i="46"/>
  <c r="D42" i="46"/>
  <c r="M42" i="46" s="1"/>
  <c r="M54" i="27"/>
  <c r="K54" i="27"/>
  <c r="M48" i="27"/>
  <c r="K48" i="27"/>
  <c r="M59" i="33"/>
  <c r="M60" i="33"/>
  <c r="K59" i="33"/>
  <c r="M55" i="33"/>
  <c r="M50" i="33"/>
  <c r="K55" i="33"/>
  <c r="K50" i="33"/>
  <c r="M22" i="33"/>
  <c r="M21" i="33"/>
  <c r="K22" i="33"/>
  <c r="K21" i="33"/>
  <c r="M17" i="33"/>
  <c r="M16" i="33"/>
  <c r="K17" i="33"/>
  <c r="K16" i="33"/>
  <c r="M47" i="25"/>
  <c r="K47" i="25"/>
  <c r="M43" i="25"/>
  <c r="K43" i="25"/>
  <c r="M34" i="25"/>
  <c r="K34" i="25"/>
  <c r="M30" i="25"/>
  <c r="M29" i="25"/>
  <c r="K30" i="25"/>
  <c r="K29" i="25"/>
  <c r="M25" i="25"/>
  <c r="M20" i="25"/>
  <c r="K24" i="25"/>
  <c r="K20" i="25"/>
  <c r="M17" i="25"/>
  <c r="M16" i="25"/>
  <c r="K17" i="25"/>
  <c r="B28" i="24"/>
  <c r="B27" i="24"/>
  <c r="M19" i="49" l="1"/>
  <c r="M18" i="49"/>
  <c r="M16" i="49"/>
  <c r="M20" i="49"/>
  <c r="Q55" i="22"/>
  <c r="Q54" i="22"/>
  <c r="O55" i="22"/>
  <c r="O54" i="22"/>
  <c r="M55" i="22"/>
  <c r="M54" i="22"/>
  <c r="H47" i="22"/>
  <c r="D47" i="22"/>
  <c r="Q28" i="32" l="1"/>
  <c r="O28" i="32"/>
  <c r="M28" i="32"/>
  <c r="M59" i="32"/>
  <c r="O59" i="32"/>
  <c r="Q59" i="32"/>
  <c r="Q54" i="32"/>
  <c r="Q53" i="32"/>
  <c r="Q52" i="32"/>
  <c r="Q51" i="32"/>
  <c r="Q50" i="32"/>
  <c r="O55" i="32"/>
  <c r="O54" i="32"/>
  <c r="O52" i="32"/>
  <c r="O51" i="32"/>
  <c r="O50" i="32"/>
  <c r="M52" i="32"/>
  <c r="M53" i="32"/>
  <c r="M55" i="32"/>
  <c r="Q17" i="32"/>
  <c r="Q16" i="32"/>
  <c r="O17" i="32"/>
  <c r="O16" i="32"/>
  <c r="M17" i="32"/>
  <c r="M16" i="32"/>
  <c r="Q26" i="20"/>
  <c r="Q25" i="20"/>
  <c r="Q23" i="20"/>
  <c r="Q20" i="20"/>
  <c r="O24" i="20"/>
  <c r="O25" i="20"/>
  <c r="O20" i="20"/>
  <c r="M23" i="20"/>
  <c r="M20" i="20"/>
  <c r="Q30" i="20"/>
  <c r="Q29" i="20"/>
  <c r="O30" i="20"/>
  <c r="O29" i="20"/>
  <c r="M30" i="20"/>
  <c r="M29" i="20"/>
  <c r="Q39" i="20"/>
  <c r="Q34" i="20"/>
  <c r="Q37" i="20"/>
  <c r="M37" i="20"/>
  <c r="O37" i="20"/>
  <c r="O39" i="20"/>
  <c r="O34" i="20"/>
  <c r="M39" i="20"/>
  <c r="M34" i="20"/>
  <c r="Q50" i="20"/>
  <c r="Q49" i="20"/>
  <c r="Q48" i="20"/>
  <c r="Q47" i="20"/>
  <c r="O50" i="20"/>
  <c r="O49" i="20"/>
  <c r="O48" i="20"/>
  <c r="O47" i="20"/>
  <c r="M48" i="20"/>
  <c r="M49" i="20"/>
  <c r="M50" i="20"/>
  <c r="M47" i="20"/>
  <c r="Q58" i="19"/>
  <c r="Q57" i="19"/>
  <c r="Q56" i="19"/>
  <c r="Q55" i="19"/>
  <c r="Q54" i="19"/>
  <c r="O58" i="19"/>
  <c r="O57" i="19"/>
  <c r="O56" i="19"/>
  <c r="O54" i="19"/>
  <c r="M57" i="19"/>
  <c r="M54" i="19"/>
  <c r="Q50" i="19"/>
  <c r="O50" i="19"/>
  <c r="M50" i="19"/>
  <c r="Q48" i="19"/>
  <c r="O48" i="19"/>
  <c r="M48" i="19"/>
  <c r="Q43" i="19"/>
  <c r="Q42" i="19"/>
  <c r="Q41" i="19"/>
  <c r="O43" i="19"/>
  <c r="O42" i="19"/>
  <c r="O41" i="19"/>
  <c r="M43" i="19"/>
  <c r="M42" i="19"/>
  <c r="M41" i="19"/>
  <c r="Q38" i="19"/>
  <c r="Q37" i="19"/>
  <c r="O38" i="19"/>
  <c r="O37" i="19"/>
  <c r="M38" i="19"/>
  <c r="M37" i="19"/>
  <c r="Q33" i="19"/>
  <c r="Q32" i="19"/>
  <c r="O33" i="19"/>
  <c r="O32" i="19"/>
  <c r="M33" i="19"/>
  <c r="M32" i="19"/>
  <c r="B16" i="22" l="1"/>
  <c r="B17" i="19"/>
  <c r="K17" i="19" s="1"/>
  <c r="B16" i="19"/>
  <c r="K16" i="19" s="1"/>
  <c r="P144" i="43" l="1"/>
  <c r="N144" i="43"/>
  <c r="L144" i="43"/>
  <c r="P95" i="43"/>
  <c r="N95" i="43"/>
  <c r="L95" i="43"/>
  <c r="B95" i="43"/>
  <c r="J95" i="43" s="1"/>
  <c r="P79" i="43"/>
  <c r="N79" i="43"/>
  <c r="L79" i="43"/>
  <c r="H63" i="43"/>
  <c r="H61" i="43" s="1"/>
  <c r="F63" i="43"/>
  <c r="F61" i="43" s="1"/>
  <c r="D63" i="43"/>
  <c r="D61" i="43" s="1"/>
  <c r="N68" i="43"/>
  <c r="P68" i="43"/>
  <c r="L68" i="43"/>
  <c r="B68" i="43"/>
  <c r="J68" i="43" s="1"/>
  <c r="N28" i="43"/>
  <c r="B28" i="43"/>
  <c r="P28" i="43"/>
  <c r="J28" i="43"/>
  <c r="D21" i="43"/>
  <c r="H21" i="43"/>
  <c r="F21" i="43"/>
  <c r="H16" i="49"/>
  <c r="Q18" i="49" s="1"/>
  <c r="H19" i="47"/>
  <c r="D19" i="47"/>
  <c r="F19" i="47"/>
  <c r="Q26" i="47"/>
  <c r="O26" i="47"/>
  <c r="M26" i="47"/>
  <c r="Q50" i="47"/>
  <c r="O50" i="47"/>
  <c r="M50" i="47"/>
  <c r="F28" i="25"/>
  <c r="D19" i="25"/>
  <c r="M26" i="25"/>
  <c r="M31" i="25"/>
  <c r="K26" i="25"/>
  <c r="K31" i="25"/>
  <c r="D28" i="20"/>
  <c r="Q31" i="20"/>
  <c r="O31" i="20"/>
  <c r="M31" i="20"/>
  <c r="O26" i="20"/>
  <c r="M26" i="20"/>
  <c r="D19" i="20"/>
  <c r="H45" i="47"/>
  <c r="F45" i="47"/>
  <c r="D45" i="47"/>
  <c r="B50" i="47"/>
  <c r="K50" i="47" s="1"/>
  <c r="B26" i="47"/>
  <c r="K26" i="47" s="1"/>
  <c r="B31" i="20"/>
  <c r="K31" i="20" s="1"/>
  <c r="B30" i="20"/>
  <c r="B26" i="20"/>
  <c r="K26" i="20" s="1"/>
  <c r="B25" i="20"/>
  <c r="N64" i="43" l="1"/>
  <c r="N62" i="43"/>
  <c r="P62" i="43"/>
  <c r="P64" i="43"/>
  <c r="L64" i="43"/>
  <c r="L62" i="43"/>
  <c r="Q19" i="49"/>
  <c r="Q16" i="49"/>
  <c r="Q20" i="49"/>
  <c r="Q17" i="49"/>
  <c r="B45" i="47"/>
  <c r="P66" i="43"/>
  <c r="P67" i="43"/>
  <c r="P65" i="43"/>
  <c r="P63" i="43"/>
  <c r="N65" i="43"/>
  <c r="N66" i="43"/>
  <c r="N67" i="43"/>
  <c r="N63" i="43"/>
  <c r="B61" i="43"/>
  <c r="B63" i="43"/>
  <c r="D88" i="43"/>
  <c r="H88" i="43"/>
  <c r="F88" i="43"/>
  <c r="D28" i="25"/>
  <c r="B31" i="25"/>
  <c r="I31" i="25" s="1"/>
  <c r="F19" i="25"/>
  <c r="B26" i="25"/>
  <c r="I26" i="25" s="1"/>
  <c r="F48" i="24"/>
  <c r="H28" i="20"/>
  <c r="F28" i="20"/>
  <c r="H19" i="20"/>
  <c r="F19" i="20"/>
  <c r="J63" i="43" l="1"/>
  <c r="L67" i="43"/>
  <c r="L66" i="43"/>
  <c r="L65" i="43"/>
  <c r="L63" i="43"/>
  <c r="F47" i="19"/>
  <c r="H141" i="43" l="1"/>
  <c r="F141" i="43"/>
  <c r="D141" i="43"/>
  <c r="J144" i="43"/>
  <c r="D120" i="43"/>
  <c r="L120" i="43" s="1"/>
  <c r="H109" i="43"/>
  <c r="F109" i="43"/>
  <c r="D109" i="43"/>
  <c r="D76" i="43"/>
  <c r="F76" i="43"/>
  <c r="H76" i="43"/>
  <c r="B79" i="43"/>
  <c r="J79" i="43" s="1"/>
  <c r="D47" i="49"/>
  <c r="D40" i="49"/>
  <c r="Q37" i="49"/>
  <c r="O37" i="49"/>
  <c r="M37" i="49"/>
  <c r="H34" i="49"/>
  <c r="F34" i="49"/>
  <c r="D34" i="49"/>
  <c r="B37" i="49"/>
  <c r="K37" i="49" s="1"/>
  <c r="D40" i="27"/>
  <c r="M37" i="27"/>
  <c r="K37" i="27"/>
  <c r="F34" i="27"/>
  <c r="D34" i="27"/>
  <c r="B37" i="27"/>
  <c r="I37" i="27" s="1"/>
  <c r="D88" i="24"/>
  <c r="F63" i="24"/>
  <c r="D48" i="24"/>
  <c r="O37" i="22"/>
  <c r="M37" i="22"/>
  <c r="H34" i="22"/>
  <c r="F34" i="22"/>
  <c r="D34" i="22"/>
  <c r="B37" i="22"/>
  <c r="K37" i="22" s="1"/>
  <c r="D40" i="22"/>
  <c r="H25" i="32"/>
  <c r="H62" i="19" l="1"/>
  <c r="F62" i="19"/>
  <c r="D62" i="19"/>
  <c r="D47" i="19"/>
  <c r="D49" i="33" l="1"/>
  <c r="B50" i="32" l="1"/>
  <c r="Q17" i="48" l="1"/>
  <c r="Q16" i="48"/>
  <c r="O17" i="48"/>
  <c r="O16" i="48"/>
  <c r="M17" i="48"/>
  <c r="M16" i="48"/>
  <c r="F15" i="48"/>
  <c r="D15" i="48"/>
  <c r="B18" i="48"/>
  <c r="H15" i="48"/>
  <c r="H15" i="32"/>
  <c r="F15" i="32"/>
  <c r="D15" i="32"/>
  <c r="F15" i="33"/>
  <c r="D15" i="33"/>
  <c r="B18" i="33"/>
  <c r="B18" i="32"/>
  <c r="B15" i="33" l="1"/>
  <c r="M15" i="32"/>
  <c r="B15" i="32"/>
  <c r="O55" i="19"/>
  <c r="M55" i="19"/>
  <c r="M56" i="19"/>
  <c r="M58" i="19"/>
  <c r="Q49" i="19"/>
  <c r="O49" i="19"/>
  <c r="M49" i="19"/>
  <c r="P148" i="43" l="1"/>
  <c r="P147" i="43"/>
  <c r="N148" i="43"/>
  <c r="N147" i="43"/>
  <c r="L148" i="43"/>
  <c r="L147" i="43"/>
  <c r="P137" i="43"/>
  <c r="P138" i="43"/>
  <c r="P136" i="43"/>
  <c r="N137" i="43"/>
  <c r="N138" i="43"/>
  <c r="N136" i="43"/>
  <c r="L137" i="43"/>
  <c r="L138" i="43"/>
  <c r="L136" i="43"/>
  <c r="P99" i="43"/>
  <c r="P100" i="43"/>
  <c r="P101" i="43"/>
  <c r="P102" i="43"/>
  <c r="P103" i="43"/>
  <c r="N99" i="43"/>
  <c r="N100" i="43"/>
  <c r="N101" i="43"/>
  <c r="N102" i="43"/>
  <c r="N103" i="43"/>
  <c r="L99" i="43"/>
  <c r="L100" i="43"/>
  <c r="L101" i="43"/>
  <c r="L102" i="43"/>
  <c r="L103" i="43"/>
  <c r="N83" i="43"/>
  <c r="L83" i="43"/>
  <c r="P72" i="43"/>
  <c r="P73" i="43"/>
  <c r="N72" i="43"/>
  <c r="N73" i="43"/>
  <c r="L72" i="43"/>
  <c r="L73" i="43"/>
  <c r="P45" i="43"/>
  <c r="P46" i="43"/>
  <c r="P47" i="43"/>
  <c r="N45" i="43"/>
  <c r="N46" i="43"/>
  <c r="N47" i="43"/>
  <c r="L45" i="43"/>
  <c r="L46" i="43"/>
  <c r="L47" i="43"/>
  <c r="P41" i="43"/>
  <c r="N41" i="43"/>
  <c r="L41" i="43"/>
  <c r="P32" i="43"/>
  <c r="P33" i="43"/>
  <c r="P34" i="43"/>
  <c r="P36" i="43"/>
  <c r="N32" i="43"/>
  <c r="N33" i="43"/>
  <c r="N34" i="43"/>
  <c r="N36" i="43"/>
  <c r="L32" i="43"/>
  <c r="L33" i="43"/>
  <c r="L34" i="43"/>
  <c r="L35" i="43"/>
  <c r="L36" i="43"/>
  <c r="L25" i="43"/>
  <c r="Q55" i="49"/>
  <c r="O55" i="49"/>
  <c r="M55" i="49"/>
  <c r="Q31" i="49"/>
  <c r="Q30" i="49"/>
  <c r="O31" i="49"/>
  <c r="O30" i="49"/>
  <c r="M31" i="49"/>
  <c r="M30" i="49"/>
  <c r="Q25" i="49"/>
  <c r="M25" i="49"/>
  <c r="Q60" i="48"/>
  <c r="Q61" i="48"/>
  <c r="Q62" i="48"/>
  <c r="Q59" i="48"/>
  <c r="O60" i="48"/>
  <c r="O61" i="48"/>
  <c r="O62" i="48"/>
  <c r="O59" i="48"/>
  <c r="M60" i="48"/>
  <c r="M61" i="48"/>
  <c r="M62" i="48"/>
  <c r="M59" i="48"/>
  <c r="Q51" i="48"/>
  <c r="Q52" i="48"/>
  <c r="Q53" i="48"/>
  <c r="Q54" i="48"/>
  <c r="Q55" i="48"/>
  <c r="Q50" i="48"/>
  <c r="O51" i="48"/>
  <c r="O52" i="48"/>
  <c r="O53" i="48"/>
  <c r="O54" i="48"/>
  <c r="O55" i="48"/>
  <c r="O50" i="48"/>
  <c r="M51" i="48"/>
  <c r="M52" i="48"/>
  <c r="M53" i="48"/>
  <c r="M54" i="48"/>
  <c r="M55" i="48"/>
  <c r="M50" i="48"/>
  <c r="Q40" i="48"/>
  <c r="Q41" i="48"/>
  <c r="Q42" i="48"/>
  <c r="Q43" i="48"/>
  <c r="Q44" i="48"/>
  <c r="Q45" i="48"/>
  <c r="Q46" i="48"/>
  <c r="Q39" i="48"/>
  <c r="O40" i="48"/>
  <c r="O41" i="48"/>
  <c r="O42" i="48"/>
  <c r="O43" i="48"/>
  <c r="O44" i="48"/>
  <c r="O45" i="48"/>
  <c r="O46" i="48"/>
  <c r="O39" i="48"/>
  <c r="M40" i="48"/>
  <c r="M41" i="48"/>
  <c r="M42" i="48"/>
  <c r="M43" i="48"/>
  <c r="M44" i="48"/>
  <c r="M45" i="48"/>
  <c r="M46" i="48"/>
  <c r="M39" i="48"/>
  <c r="Q29" i="48"/>
  <c r="Q30" i="48"/>
  <c r="Q31" i="48"/>
  <c r="Q32" i="48"/>
  <c r="Q33" i="48"/>
  <c r="Q34" i="48"/>
  <c r="Q35" i="48"/>
  <c r="Q28" i="48"/>
  <c r="O29" i="48"/>
  <c r="O30" i="48"/>
  <c r="O31" i="48"/>
  <c r="O32" i="48"/>
  <c r="O33" i="48"/>
  <c r="O34" i="48"/>
  <c r="O35" i="48"/>
  <c r="O28" i="48"/>
  <c r="M29" i="48"/>
  <c r="M30" i="48"/>
  <c r="M31" i="48"/>
  <c r="M32" i="48"/>
  <c r="M33" i="48"/>
  <c r="M34" i="48"/>
  <c r="M35" i="48"/>
  <c r="M28" i="48"/>
  <c r="Q47" i="47"/>
  <c r="O47" i="47"/>
  <c r="O48" i="47"/>
  <c r="M47" i="47"/>
  <c r="M48" i="47"/>
  <c r="M49" i="47"/>
  <c r="Q43" i="47"/>
  <c r="O43" i="47"/>
  <c r="M43" i="47"/>
  <c r="Q34" i="47"/>
  <c r="Q35" i="47"/>
  <c r="Q36" i="47"/>
  <c r="Q37" i="47"/>
  <c r="O34" i="47"/>
  <c r="O35" i="47"/>
  <c r="O36" i="47"/>
  <c r="O37" i="47"/>
  <c r="O38" i="47"/>
  <c r="M34" i="47"/>
  <c r="M35" i="47"/>
  <c r="M36" i="47"/>
  <c r="M37" i="47"/>
  <c r="M38" i="47"/>
  <c r="Q21" i="47"/>
  <c r="Q22" i="47"/>
  <c r="Q23" i="47"/>
  <c r="Q24" i="47"/>
  <c r="Q25" i="47"/>
  <c r="O21" i="47"/>
  <c r="O22" i="47"/>
  <c r="O23" i="47"/>
  <c r="O24" i="47"/>
  <c r="O25" i="47"/>
  <c r="M21" i="47"/>
  <c r="M22" i="47"/>
  <c r="M23" i="47"/>
  <c r="M24" i="47"/>
  <c r="M25" i="47"/>
  <c r="Q50" i="46"/>
  <c r="Q51" i="46"/>
  <c r="Q52" i="46"/>
  <c r="Q53" i="46"/>
  <c r="O50" i="46"/>
  <c r="O51" i="46"/>
  <c r="O52" i="46"/>
  <c r="O53" i="46"/>
  <c r="M50" i="46"/>
  <c r="M51" i="46"/>
  <c r="M52" i="46"/>
  <c r="M53" i="46"/>
  <c r="Q38" i="46"/>
  <c r="O38" i="46"/>
  <c r="M38" i="46"/>
  <c r="Q43" i="46"/>
  <c r="Q44" i="46"/>
  <c r="O43" i="46"/>
  <c r="O44" i="46"/>
  <c r="O45" i="46"/>
  <c r="M43" i="46"/>
  <c r="M44" i="46"/>
  <c r="M45" i="46"/>
  <c r="Q33" i="46"/>
  <c r="O33" i="46"/>
  <c r="M33" i="46"/>
  <c r="Q22" i="46"/>
  <c r="Q23" i="46"/>
  <c r="Q24" i="46"/>
  <c r="Q25" i="46"/>
  <c r="Q26" i="46"/>
  <c r="O22" i="46"/>
  <c r="O23" i="46"/>
  <c r="O24" i="46"/>
  <c r="O25" i="46"/>
  <c r="O26" i="46"/>
  <c r="O27" i="46"/>
  <c r="M22" i="46"/>
  <c r="M23" i="46"/>
  <c r="M24" i="46"/>
  <c r="M25" i="46"/>
  <c r="M26" i="46"/>
  <c r="M27" i="46"/>
  <c r="M55" i="27"/>
  <c r="K55" i="27"/>
  <c r="M49" i="27"/>
  <c r="M50" i="27"/>
  <c r="K49" i="27"/>
  <c r="K50" i="27"/>
  <c r="M41" i="27"/>
  <c r="M42" i="27"/>
  <c r="M43" i="27"/>
  <c r="K41" i="27"/>
  <c r="K42" i="27"/>
  <c r="K43" i="27"/>
  <c r="M31" i="27"/>
  <c r="M30" i="27"/>
  <c r="K31" i="27"/>
  <c r="K30" i="27"/>
  <c r="M25" i="27"/>
  <c r="M26" i="27"/>
  <c r="M24" i="27"/>
  <c r="K25" i="27"/>
  <c r="K26" i="27"/>
  <c r="K24" i="27"/>
  <c r="M61" i="33"/>
  <c r="M62" i="33"/>
  <c r="K60" i="33"/>
  <c r="K61" i="33"/>
  <c r="K62" i="33"/>
  <c r="M51" i="33"/>
  <c r="M52" i="33"/>
  <c r="M53" i="33"/>
  <c r="M54" i="33"/>
  <c r="K51" i="33"/>
  <c r="K52" i="33"/>
  <c r="K53" i="33"/>
  <c r="K54" i="33"/>
  <c r="M48" i="25"/>
  <c r="M49" i="25"/>
  <c r="M50" i="25"/>
  <c r="K48" i="25"/>
  <c r="K49" i="25"/>
  <c r="K50" i="25"/>
  <c r="M44" i="25"/>
  <c r="K44" i="25"/>
  <c r="M35" i="25"/>
  <c r="M36" i="25"/>
  <c r="M37" i="25"/>
  <c r="M38" i="25"/>
  <c r="M39" i="25"/>
  <c r="K35" i="25"/>
  <c r="K36" i="25"/>
  <c r="K37" i="25"/>
  <c r="K38" i="25"/>
  <c r="K39" i="25"/>
  <c r="M21" i="25"/>
  <c r="M22" i="25"/>
  <c r="M23" i="25"/>
  <c r="M24" i="25"/>
  <c r="K21" i="25"/>
  <c r="K22" i="25"/>
  <c r="K23" i="25"/>
  <c r="K25" i="25"/>
  <c r="M56" i="24"/>
  <c r="M57" i="24"/>
  <c r="M58" i="24"/>
  <c r="M59" i="24"/>
  <c r="M55" i="24"/>
  <c r="K56" i="24"/>
  <c r="K57" i="24"/>
  <c r="K58" i="24"/>
  <c r="K59" i="24"/>
  <c r="K55" i="24"/>
  <c r="M43" i="24"/>
  <c r="M44" i="24"/>
  <c r="M42" i="24"/>
  <c r="K43" i="24"/>
  <c r="K44" i="24"/>
  <c r="K42" i="24"/>
  <c r="M38" i="24"/>
  <c r="M37" i="24"/>
  <c r="K38" i="24"/>
  <c r="K37" i="24"/>
  <c r="Q31" i="22"/>
  <c r="Q30" i="22"/>
  <c r="O31" i="22"/>
  <c r="O30" i="22"/>
  <c r="M31" i="22"/>
  <c r="M30" i="22"/>
  <c r="Q25" i="22"/>
  <c r="Q26" i="22"/>
  <c r="Q24" i="22"/>
  <c r="O25" i="22"/>
  <c r="O26" i="22"/>
  <c r="O24" i="22"/>
  <c r="M25" i="22"/>
  <c r="M26" i="22"/>
  <c r="M24" i="22"/>
  <c r="Q60" i="32"/>
  <c r="Q61" i="32"/>
  <c r="Q62" i="32"/>
  <c r="O60" i="32"/>
  <c r="O61" i="32"/>
  <c r="O62" i="32"/>
  <c r="M60" i="32"/>
  <c r="M61" i="32"/>
  <c r="M62" i="32"/>
  <c r="Q55" i="32"/>
  <c r="O53" i="32"/>
  <c r="M51" i="32"/>
  <c r="M54" i="32"/>
  <c r="Q40" i="32"/>
  <c r="Q41" i="32"/>
  <c r="Q42" i="32"/>
  <c r="Q43" i="32"/>
  <c r="Q44" i="32"/>
  <c r="Q45" i="32"/>
  <c r="Q46" i="32"/>
  <c r="Q39" i="32"/>
  <c r="O40" i="32"/>
  <c r="O41" i="32"/>
  <c r="O42" i="32"/>
  <c r="O43" i="32"/>
  <c r="O44" i="32"/>
  <c r="O45" i="32"/>
  <c r="O46" i="32"/>
  <c r="O39" i="32"/>
  <c r="M40" i="32"/>
  <c r="M41" i="32"/>
  <c r="M42" i="32"/>
  <c r="M43" i="32"/>
  <c r="M44" i="32"/>
  <c r="M45" i="32"/>
  <c r="M46" i="32"/>
  <c r="M39" i="32"/>
  <c r="Q29" i="32"/>
  <c r="Q30" i="32"/>
  <c r="Q31" i="32"/>
  <c r="Q32" i="32"/>
  <c r="Q33" i="32"/>
  <c r="Q34" i="32"/>
  <c r="Q35" i="32"/>
  <c r="O29" i="32"/>
  <c r="O30" i="32"/>
  <c r="O31" i="32"/>
  <c r="O32" i="32"/>
  <c r="O33" i="32"/>
  <c r="O34" i="32"/>
  <c r="O35" i="32"/>
  <c r="M29" i="32"/>
  <c r="M30" i="32"/>
  <c r="M31" i="32"/>
  <c r="M32" i="32"/>
  <c r="M33" i="32"/>
  <c r="M34" i="32"/>
  <c r="M35" i="32"/>
  <c r="Q44" i="20" l="1"/>
  <c r="Q43" i="20"/>
  <c r="O44" i="20"/>
  <c r="O43" i="20"/>
  <c r="M44" i="20"/>
  <c r="M43" i="20"/>
  <c r="Q35" i="20"/>
  <c r="Q36" i="20"/>
  <c r="Q38" i="20"/>
  <c r="O35" i="20"/>
  <c r="O36" i="20"/>
  <c r="O38" i="20"/>
  <c r="M35" i="20"/>
  <c r="M36" i="20"/>
  <c r="M38" i="20"/>
  <c r="Q21" i="20"/>
  <c r="Q22" i="20"/>
  <c r="Q24" i="20"/>
  <c r="O21" i="20"/>
  <c r="O22" i="20"/>
  <c r="O23" i="20"/>
  <c r="M21" i="20"/>
  <c r="M22" i="20"/>
  <c r="M24" i="20"/>
  <c r="M25" i="20"/>
  <c r="Q22" i="19"/>
  <c r="Q23" i="19"/>
  <c r="Q24" i="19"/>
  <c r="Q25" i="19"/>
  <c r="Q26" i="19"/>
  <c r="Q27" i="19"/>
  <c r="Q21" i="19"/>
  <c r="O22" i="19"/>
  <c r="O23" i="19"/>
  <c r="O24" i="19"/>
  <c r="O25" i="19"/>
  <c r="O26" i="19"/>
  <c r="O27" i="19"/>
  <c r="O21" i="19"/>
  <c r="M22" i="19"/>
  <c r="M23" i="19"/>
  <c r="M24" i="19"/>
  <c r="M25" i="19"/>
  <c r="M26" i="19"/>
  <c r="M27" i="19"/>
  <c r="M21" i="19"/>
  <c r="H39" i="43" l="1"/>
  <c r="F39" i="43"/>
  <c r="D39" i="43"/>
  <c r="F16" i="49"/>
  <c r="B17" i="49"/>
  <c r="H41" i="47"/>
  <c r="F41" i="47"/>
  <c r="D41" i="47"/>
  <c r="H42" i="20"/>
  <c r="F42" i="20"/>
  <c r="D42" i="25"/>
  <c r="F42" i="25"/>
  <c r="D42" i="20"/>
  <c r="O16" i="49" l="1"/>
  <c r="O18" i="49"/>
  <c r="O20" i="49"/>
  <c r="O19" i="49"/>
  <c r="O17" i="49"/>
  <c r="D15" i="49"/>
  <c r="B42" i="20"/>
  <c r="D47" i="27"/>
  <c r="K47" i="27" s="1"/>
  <c r="H146" i="43" l="1"/>
  <c r="F146" i="43"/>
  <c r="D146" i="43"/>
  <c r="H70" i="43"/>
  <c r="L94" i="43"/>
  <c r="N94" i="43"/>
  <c r="P94" i="43"/>
  <c r="L93" i="43"/>
  <c r="N93" i="43"/>
  <c r="P93" i="43"/>
  <c r="L92" i="43"/>
  <c r="N92" i="43"/>
  <c r="P92" i="43"/>
  <c r="L91" i="43"/>
  <c r="N91" i="43"/>
  <c r="P91" i="43"/>
  <c r="L90" i="43"/>
  <c r="N90" i="43"/>
  <c r="P90" i="43"/>
  <c r="B148" i="43"/>
  <c r="B149" i="43"/>
  <c r="L88" i="43" l="1"/>
  <c r="P88" i="43"/>
  <c r="N88" i="43"/>
  <c r="B146" i="43"/>
  <c r="H49" i="48"/>
  <c r="F49" i="48"/>
  <c r="D49" i="48"/>
  <c r="B35" i="48"/>
  <c r="H58" i="48"/>
  <c r="F58" i="48"/>
  <c r="D58" i="48"/>
  <c r="B63" i="48"/>
  <c r="F58" i="33"/>
  <c r="D58" i="33"/>
  <c r="F49" i="33"/>
  <c r="B49" i="33" s="1"/>
  <c r="B63" i="33"/>
  <c r="B35" i="33"/>
  <c r="D25" i="33"/>
  <c r="F46" i="25"/>
  <c r="F33" i="25"/>
  <c r="D86" i="24"/>
  <c r="F54" i="24"/>
  <c r="F88" i="24"/>
  <c r="H49" i="32"/>
  <c r="F49" i="32"/>
  <c r="B63" i="32"/>
  <c r="H58" i="32"/>
  <c r="F58" i="32"/>
  <c r="D58" i="32"/>
  <c r="D25" i="32"/>
  <c r="B35" i="32"/>
  <c r="M47" i="19"/>
  <c r="O47" i="19"/>
  <c r="D81" i="46"/>
  <c r="D57" i="46"/>
  <c r="D63" i="24"/>
  <c r="D15" i="22"/>
  <c r="D61" i="19"/>
  <c r="M63" i="19" l="1"/>
  <c r="M62" i="19"/>
  <c r="F86" i="24"/>
  <c r="B86" i="24" s="1"/>
  <c r="K90" i="24"/>
  <c r="K89" i="24"/>
  <c r="K91" i="24"/>
  <c r="K87" i="24"/>
  <c r="K88" i="24"/>
  <c r="D62" i="24"/>
  <c r="K64" i="24" s="1"/>
  <c r="M17" i="22"/>
  <c r="M20" i="22"/>
  <c r="M16" i="22"/>
  <c r="M19" i="22"/>
  <c r="M18" i="22"/>
  <c r="B58" i="33"/>
  <c r="M27" i="48"/>
  <c r="Q27" i="48"/>
  <c r="O27" i="32"/>
  <c r="O27" i="48"/>
  <c r="M27" i="32"/>
  <c r="N52" i="43"/>
  <c r="B132" i="43"/>
  <c r="F120" i="43"/>
  <c r="F119" i="43" s="1"/>
  <c r="F128" i="43"/>
  <c r="F126" i="43" s="1"/>
  <c r="N127" i="43" s="1"/>
  <c r="H128" i="43"/>
  <c r="H55" i="43"/>
  <c r="H30" i="43"/>
  <c r="B94" i="43"/>
  <c r="D20" i="48"/>
  <c r="F20" i="48"/>
  <c r="H20" i="48"/>
  <c r="F20" i="33"/>
  <c r="D20" i="33"/>
  <c r="H20" i="32"/>
  <c r="F20" i="32"/>
  <c r="D20" i="32"/>
  <c r="H15" i="20"/>
  <c r="F15" i="20"/>
  <c r="D15" i="20"/>
  <c r="D85" i="19"/>
  <c r="H87" i="19"/>
  <c r="H85" i="19" s="1"/>
  <c r="F87" i="19"/>
  <c r="F85" i="19" s="1"/>
  <c r="H61" i="19"/>
  <c r="F61" i="19"/>
  <c r="O62" i="19" s="1"/>
  <c r="H53" i="19"/>
  <c r="F53" i="19"/>
  <c r="D53" i="19"/>
  <c r="H47" i="19"/>
  <c r="F46" i="19"/>
  <c r="D46" i="19"/>
  <c r="H40" i="19"/>
  <c r="F40" i="19"/>
  <c r="D40" i="19"/>
  <c r="H36" i="19"/>
  <c r="F36" i="19"/>
  <c r="D36" i="19"/>
  <c r="H31" i="19"/>
  <c r="F31" i="19"/>
  <c r="D31" i="19"/>
  <c r="H20" i="19"/>
  <c r="H13" i="19" s="1"/>
  <c r="F20" i="19"/>
  <c r="F13" i="19" s="1"/>
  <c r="D20" i="19"/>
  <c r="D13" i="19" s="1"/>
  <c r="K63" i="24" l="1"/>
  <c r="M91" i="19"/>
  <c r="M86" i="19"/>
  <c r="O91" i="19"/>
  <c r="O86" i="19"/>
  <c r="Q86" i="19"/>
  <c r="Q91" i="19"/>
  <c r="Q70" i="19"/>
  <c r="Q62" i="19"/>
  <c r="P58" i="43"/>
  <c r="P55" i="43"/>
  <c r="M89" i="24"/>
  <c r="M92" i="24"/>
  <c r="M91" i="24"/>
  <c r="M87" i="24"/>
  <c r="M90" i="24"/>
  <c r="M88" i="24"/>
  <c r="B13" i="19"/>
  <c r="B20" i="19"/>
  <c r="B61" i="19"/>
  <c r="H46" i="19"/>
  <c r="Q47" i="19"/>
  <c r="N131" i="43"/>
  <c r="N130" i="43"/>
  <c r="N132" i="43"/>
  <c r="N129" i="43"/>
  <c r="N128" i="43"/>
  <c r="P113" i="43"/>
  <c r="P112" i="43"/>
  <c r="P111" i="43"/>
  <c r="N113" i="43"/>
  <c r="N112" i="43"/>
  <c r="N111" i="43"/>
  <c r="L113" i="43"/>
  <c r="L112" i="43"/>
  <c r="L111" i="43"/>
  <c r="P139" i="43"/>
  <c r="N139" i="43"/>
  <c r="L139" i="43"/>
  <c r="P74" i="43"/>
  <c r="N74" i="43"/>
  <c r="L74" i="43"/>
  <c r="P70" i="43"/>
  <c r="P133" i="43"/>
  <c r="N133" i="43"/>
  <c r="L133" i="43"/>
  <c r="P59" i="43"/>
  <c r="N59" i="43"/>
  <c r="L59" i="43"/>
  <c r="H43" i="43"/>
  <c r="F43" i="43"/>
  <c r="D43" i="43"/>
  <c r="P48" i="43"/>
  <c r="N48" i="43"/>
  <c r="L48" i="43"/>
  <c r="N43" i="43"/>
  <c r="P84" i="43"/>
  <c r="N84" i="43"/>
  <c r="L84" i="43"/>
  <c r="P143" i="43"/>
  <c r="N143" i="43"/>
  <c r="L143" i="43"/>
  <c r="P142" i="43"/>
  <c r="N142" i="43"/>
  <c r="L142" i="43"/>
  <c r="P117" i="43"/>
  <c r="N117" i="43"/>
  <c r="L117" i="43"/>
  <c r="N81" i="43"/>
  <c r="P107" i="43"/>
  <c r="N107" i="43"/>
  <c r="L107" i="43"/>
  <c r="P52" i="43"/>
  <c r="L52" i="43"/>
  <c r="N50" i="43"/>
  <c r="P37" i="43"/>
  <c r="N37" i="43"/>
  <c r="L37" i="43"/>
  <c r="B147" i="43"/>
  <c r="B143" i="43"/>
  <c r="B142" i="43"/>
  <c r="B139" i="43"/>
  <c r="J139" i="43" s="1"/>
  <c r="B138" i="43"/>
  <c r="B137" i="43"/>
  <c r="B136" i="43"/>
  <c r="B133" i="43"/>
  <c r="J133" i="43" s="1"/>
  <c r="B131" i="43"/>
  <c r="B130" i="43"/>
  <c r="B129" i="43"/>
  <c r="B127" i="43"/>
  <c r="B116" i="43"/>
  <c r="B113" i="43"/>
  <c r="B112" i="43"/>
  <c r="B111" i="43"/>
  <c r="B110" i="43"/>
  <c r="B107" i="43"/>
  <c r="B106" i="43"/>
  <c r="B103" i="43"/>
  <c r="B102" i="43"/>
  <c r="B101" i="43"/>
  <c r="B100" i="43"/>
  <c r="B99" i="43"/>
  <c r="B98" i="43"/>
  <c r="B93" i="43"/>
  <c r="B92" i="43"/>
  <c r="B91" i="43"/>
  <c r="B90" i="43"/>
  <c r="B89" i="43"/>
  <c r="B84" i="43"/>
  <c r="J84" i="43" s="1"/>
  <c r="B83" i="43"/>
  <c r="B82" i="43"/>
  <c r="B78" i="43"/>
  <c r="B77" i="43"/>
  <c r="B74" i="43"/>
  <c r="J74" i="43" s="1"/>
  <c r="B73" i="43"/>
  <c r="B72" i="43"/>
  <c r="B71" i="43"/>
  <c r="B67" i="43"/>
  <c r="J67" i="43" s="1"/>
  <c r="B66" i="43"/>
  <c r="J66" i="43" s="1"/>
  <c r="B65" i="43"/>
  <c r="J65" i="43" s="1"/>
  <c r="B64" i="43"/>
  <c r="J64" i="43" s="1"/>
  <c r="B62" i="43"/>
  <c r="J62" i="43" s="1"/>
  <c r="B59" i="43"/>
  <c r="J59" i="43" s="1"/>
  <c r="B58" i="43"/>
  <c r="B57" i="43"/>
  <c r="B56" i="43"/>
  <c r="B52" i="43"/>
  <c r="B51" i="43"/>
  <c r="B48" i="43"/>
  <c r="J48" i="43" s="1"/>
  <c r="B47" i="43"/>
  <c r="B46" i="43"/>
  <c r="B45" i="43"/>
  <c r="B44" i="43"/>
  <c r="B41" i="43"/>
  <c r="B40" i="43"/>
  <c r="B37" i="43"/>
  <c r="J37" i="43" s="1"/>
  <c r="B36" i="43"/>
  <c r="B35" i="43"/>
  <c r="B34" i="43"/>
  <c r="B33" i="43"/>
  <c r="B32" i="43"/>
  <c r="B31" i="43"/>
  <c r="B27" i="43"/>
  <c r="B26" i="43"/>
  <c r="B25" i="43"/>
  <c r="B24" i="43"/>
  <c r="B23" i="43"/>
  <c r="B22" i="43"/>
  <c r="H135" i="43"/>
  <c r="F135" i="43"/>
  <c r="D135" i="43"/>
  <c r="D126" i="43"/>
  <c r="L127" i="43" s="1"/>
  <c r="H120" i="43"/>
  <c r="H97" i="43"/>
  <c r="F97" i="43"/>
  <c r="D97" i="43"/>
  <c r="H86" i="43"/>
  <c r="F86" i="43"/>
  <c r="H81" i="43"/>
  <c r="F81" i="43"/>
  <c r="D81" i="43"/>
  <c r="F70" i="43"/>
  <c r="D70" i="43"/>
  <c r="H54" i="43"/>
  <c r="F55" i="43"/>
  <c r="D55" i="43"/>
  <c r="L55" i="43" s="1"/>
  <c r="H115" i="43"/>
  <c r="F115" i="43"/>
  <c r="D115" i="43"/>
  <c r="H105" i="43"/>
  <c r="F105" i="43"/>
  <c r="D105" i="43"/>
  <c r="H50" i="43"/>
  <c r="F50" i="43"/>
  <c r="D50" i="43"/>
  <c r="F30" i="43"/>
  <c r="D30" i="43"/>
  <c r="H19" i="43"/>
  <c r="F19" i="43"/>
  <c r="P17" i="43"/>
  <c r="N17" i="43"/>
  <c r="B17" i="43"/>
  <c r="P16" i="43"/>
  <c r="N16" i="43"/>
  <c r="H15" i="43"/>
  <c r="H13" i="43" s="1"/>
  <c r="F15" i="43"/>
  <c r="F13" i="43" s="1"/>
  <c r="Q21" i="49"/>
  <c r="O21" i="49"/>
  <c r="M21" i="49"/>
  <c r="Q56" i="49"/>
  <c r="O56" i="49"/>
  <c r="M56" i="49"/>
  <c r="Q53" i="49"/>
  <c r="Q51" i="49"/>
  <c r="O51" i="49"/>
  <c r="M51" i="49"/>
  <c r="Q44" i="49"/>
  <c r="O44" i="49"/>
  <c r="M44" i="49"/>
  <c r="Q36" i="49"/>
  <c r="O36" i="49"/>
  <c r="M36" i="49"/>
  <c r="Q35" i="49"/>
  <c r="O35" i="49"/>
  <c r="M35" i="49"/>
  <c r="Q32" i="49"/>
  <c r="O32" i="49"/>
  <c r="M32" i="49"/>
  <c r="Q27" i="49"/>
  <c r="O27" i="49"/>
  <c r="M27" i="49"/>
  <c r="B56" i="49"/>
  <c r="K56" i="49" s="1"/>
  <c r="B55" i="49"/>
  <c r="B54" i="49"/>
  <c r="B51" i="49"/>
  <c r="K51" i="49" s="1"/>
  <c r="B50" i="49"/>
  <c r="B49" i="49"/>
  <c r="B48" i="49"/>
  <c r="B44" i="49"/>
  <c r="K44" i="49" s="1"/>
  <c r="B43" i="49"/>
  <c r="B42" i="49"/>
  <c r="B41" i="49"/>
  <c r="B36" i="49"/>
  <c r="B35" i="49"/>
  <c r="B32" i="49"/>
  <c r="K32" i="49" s="1"/>
  <c r="B31" i="49"/>
  <c r="B30" i="49"/>
  <c r="B27" i="49"/>
  <c r="K27" i="49" s="1"/>
  <c r="B26" i="49"/>
  <c r="B25" i="49"/>
  <c r="B24" i="49"/>
  <c r="B21" i="49"/>
  <c r="K21" i="49" s="1"/>
  <c r="B20" i="49"/>
  <c r="B19" i="49"/>
  <c r="B18" i="49"/>
  <c r="H40" i="49"/>
  <c r="F40" i="49"/>
  <c r="H47" i="49"/>
  <c r="H46" i="49" s="1"/>
  <c r="Q50" i="49" s="1"/>
  <c r="F47" i="49"/>
  <c r="D46" i="49"/>
  <c r="H53" i="49"/>
  <c r="F53" i="49"/>
  <c r="D53" i="49"/>
  <c r="H29" i="49"/>
  <c r="F29" i="49"/>
  <c r="D29" i="49"/>
  <c r="H23" i="49"/>
  <c r="F23" i="49"/>
  <c r="D23" i="49"/>
  <c r="Q56" i="48"/>
  <c r="O56" i="48"/>
  <c r="M56" i="48"/>
  <c r="Q47" i="48"/>
  <c r="O47" i="48"/>
  <c r="M47" i="48"/>
  <c r="Q36" i="48"/>
  <c r="O36" i="48"/>
  <c r="M36" i="48"/>
  <c r="Q22" i="48"/>
  <c r="O22" i="48"/>
  <c r="M22" i="48"/>
  <c r="Q21" i="48"/>
  <c r="O21" i="48"/>
  <c r="M21" i="48"/>
  <c r="B62" i="48"/>
  <c r="B61" i="48"/>
  <c r="B60" i="48"/>
  <c r="B59" i="48"/>
  <c r="B56" i="48"/>
  <c r="K56" i="48" s="1"/>
  <c r="B55" i="48"/>
  <c r="B54" i="48"/>
  <c r="B53" i="48"/>
  <c r="B52" i="48"/>
  <c r="B51" i="48"/>
  <c r="B50" i="48"/>
  <c r="B47" i="48"/>
  <c r="K47" i="48" s="1"/>
  <c r="B46" i="48"/>
  <c r="B45" i="48"/>
  <c r="B44" i="48"/>
  <c r="B43" i="48"/>
  <c r="B42" i="48"/>
  <c r="B41" i="48"/>
  <c r="B40" i="48"/>
  <c r="B39" i="48"/>
  <c r="B36" i="48"/>
  <c r="K36" i="48" s="1"/>
  <c r="B34" i="48"/>
  <c r="B33" i="48"/>
  <c r="B32" i="48"/>
  <c r="B31" i="48"/>
  <c r="B30" i="48"/>
  <c r="B29" i="48"/>
  <c r="B28" i="48"/>
  <c r="B22" i="48"/>
  <c r="B21" i="48"/>
  <c r="B17" i="48"/>
  <c r="B16" i="48"/>
  <c r="H38" i="48"/>
  <c r="F38" i="48"/>
  <c r="D38" i="48"/>
  <c r="H27" i="48"/>
  <c r="F27" i="48"/>
  <c r="D27" i="48"/>
  <c r="H25" i="48"/>
  <c r="F25" i="48"/>
  <c r="B20" i="48"/>
  <c r="H13" i="48"/>
  <c r="F13" i="48"/>
  <c r="K54" i="49" l="1"/>
  <c r="J78" i="43"/>
  <c r="J73" i="43"/>
  <c r="J72" i="43"/>
  <c r="J71" i="43"/>
  <c r="J40" i="43"/>
  <c r="J24" i="43"/>
  <c r="K24" i="49"/>
  <c r="J77" i="43"/>
  <c r="N58" i="43"/>
  <c r="N55" i="43"/>
  <c r="N54" i="43" s="1"/>
  <c r="J44" i="43"/>
  <c r="J31" i="43"/>
  <c r="J22" i="43"/>
  <c r="J27" i="43"/>
  <c r="J25" i="43"/>
  <c r="J26" i="43"/>
  <c r="M50" i="49"/>
  <c r="M47" i="49"/>
  <c r="F39" i="49"/>
  <c r="O43" i="49" s="1"/>
  <c r="H39" i="49"/>
  <c r="Q43" i="49" s="1"/>
  <c r="K26" i="49"/>
  <c r="K60" i="48"/>
  <c r="N141" i="43"/>
  <c r="J41" i="43"/>
  <c r="P15" i="43"/>
  <c r="K30" i="49"/>
  <c r="K17" i="48"/>
  <c r="J136" i="43"/>
  <c r="K16" i="48"/>
  <c r="K39" i="48"/>
  <c r="K59" i="48"/>
  <c r="K25" i="49"/>
  <c r="J82" i="43"/>
  <c r="J98" i="43"/>
  <c r="J137" i="43"/>
  <c r="J23" i="43"/>
  <c r="J147" i="43"/>
  <c r="J148" i="43"/>
  <c r="J138" i="43"/>
  <c r="J100" i="43"/>
  <c r="J102" i="43"/>
  <c r="J99" i="43"/>
  <c r="J101" i="43"/>
  <c r="J103" i="43"/>
  <c r="J92" i="43"/>
  <c r="J83" i="43"/>
  <c r="J45" i="43"/>
  <c r="J47" i="43"/>
  <c r="B43" i="43"/>
  <c r="J46" i="43"/>
  <c r="J33" i="43"/>
  <c r="J35" i="43"/>
  <c r="J32" i="43"/>
  <c r="J34" i="43"/>
  <c r="J36" i="43"/>
  <c r="K55" i="49"/>
  <c r="K31" i="49"/>
  <c r="K61" i="48"/>
  <c r="K62" i="48"/>
  <c r="K41" i="48"/>
  <c r="K43" i="48"/>
  <c r="K45" i="48"/>
  <c r="K40" i="48"/>
  <c r="K42" i="48"/>
  <c r="K44" i="48"/>
  <c r="K46" i="48"/>
  <c r="K28" i="48"/>
  <c r="K35" i="48"/>
  <c r="K30" i="48"/>
  <c r="K32" i="48"/>
  <c r="K34" i="48"/>
  <c r="K29" i="48"/>
  <c r="K31" i="48"/>
  <c r="K33" i="48"/>
  <c r="K52" i="48"/>
  <c r="K53" i="48"/>
  <c r="K50" i="48"/>
  <c r="K54" i="48"/>
  <c r="K51" i="48"/>
  <c r="K55" i="48"/>
  <c r="B105" i="43"/>
  <c r="L81" i="43"/>
  <c r="Q23" i="49"/>
  <c r="L122" i="43"/>
  <c r="D119" i="43"/>
  <c r="J89" i="43"/>
  <c r="J93" i="43"/>
  <c r="P105" i="43"/>
  <c r="P120" i="43"/>
  <c r="H119" i="43"/>
  <c r="J90" i="43"/>
  <c r="L70" i="43"/>
  <c r="J91" i="43"/>
  <c r="J94" i="43"/>
  <c r="P30" i="43"/>
  <c r="N97" i="43"/>
  <c r="L30" i="43"/>
  <c r="O34" i="49"/>
  <c r="O23" i="49"/>
  <c r="N115" i="43"/>
  <c r="B97" i="43"/>
  <c r="P97" i="43"/>
  <c r="B39" i="43"/>
  <c r="M53" i="49"/>
  <c r="M34" i="49"/>
  <c r="M29" i="49"/>
  <c r="B49" i="48"/>
  <c r="Q15" i="48"/>
  <c r="B15" i="48"/>
  <c r="O20" i="48"/>
  <c r="M23" i="49"/>
  <c r="P50" i="43"/>
  <c r="P81" i="43"/>
  <c r="L115" i="43"/>
  <c r="L146" i="43"/>
  <c r="L76" i="43"/>
  <c r="Q20" i="48"/>
  <c r="M38" i="48"/>
  <c r="B23" i="49"/>
  <c r="K36" i="49"/>
  <c r="O29" i="49"/>
  <c r="Q29" i="49"/>
  <c r="O53" i="49"/>
  <c r="J143" i="43"/>
  <c r="P21" i="43"/>
  <c r="N39" i="43"/>
  <c r="N105" i="43"/>
  <c r="L135" i="43"/>
  <c r="N135" i="43"/>
  <c r="P135" i="43"/>
  <c r="N109" i="43"/>
  <c r="B27" i="48"/>
  <c r="B58" i="48"/>
  <c r="O38" i="48"/>
  <c r="O58" i="48"/>
  <c r="D13" i="49"/>
  <c r="Q34" i="49"/>
  <c r="B30" i="43"/>
  <c r="B88" i="43"/>
  <c r="J116" i="43"/>
  <c r="P39" i="43"/>
  <c r="L50" i="43"/>
  <c r="P115" i="43"/>
  <c r="L141" i="43"/>
  <c r="P146" i="43"/>
  <c r="P76" i="43"/>
  <c r="N70" i="43"/>
  <c r="L129" i="43"/>
  <c r="L128" i="43"/>
  <c r="L130" i="43"/>
  <c r="L132" i="43"/>
  <c r="L131" i="43"/>
  <c r="N21" i="43"/>
  <c r="L39" i="43"/>
  <c r="N146" i="43"/>
  <c r="N76" i="43"/>
  <c r="P43" i="43"/>
  <c r="B135" i="43"/>
  <c r="J106" i="43"/>
  <c r="L21" i="43"/>
  <c r="N30" i="43"/>
  <c r="L105" i="43"/>
  <c r="N126" i="43"/>
  <c r="B50" i="43"/>
  <c r="L97" i="43"/>
  <c r="P141" i="43"/>
  <c r="L43" i="43"/>
  <c r="B81" i="43"/>
  <c r="B76" i="43"/>
  <c r="J142" i="43"/>
  <c r="B141" i="43"/>
  <c r="B70" i="43"/>
  <c r="B128" i="43"/>
  <c r="J52" i="43"/>
  <c r="J51" i="43"/>
  <c r="B115" i="43"/>
  <c r="J117" i="43"/>
  <c r="B109" i="43"/>
  <c r="J112" i="43"/>
  <c r="P109" i="43"/>
  <c r="J110" i="43"/>
  <c r="J113" i="43"/>
  <c r="J111" i="43"/>
  <c r="L109" i="43"/>
  <c r="J107" i="43"/>
  <c r="B21" i="43"/>
  <c r="B53" i="49"/>
  <c r="B40" i="49"/>
  <c r="B34" i="49"/>
  <c r="K35" i="49"/>
  <c r="B29" i="49"/>
  <c r="B38" i="48"/>
  <c r="K21" i="48"/>
  <c r="M20" i="48"/>
  <c r="M49" i="48"/>
  <c r="D13" i="48"/>
  <c r="B13" i="48" s="1"/>
  <c r="O13" i="48" s="1"/>
  <c r="M15" i="48"/>
  <c r="O49" i="48"/>
  <c r="M58" i="48"/>
  <c r="Q49" i="48"/>
  <c r="O15" i="48"/>
  <c r="Q38" i="48"/>
  <c r="Q58" i="48"/>
  <c r="K22" i="48"/>
  <c r="H126" i="43"/>
  <c r="P127" i="43" s="1"/>
  <c r="L123" i="43"/>
  <c r="N122" i="43"/>
  <c r="P121" i="43"/>
  <c r="N123" i="43"/>
  <c r="P122" i="43"/>
  <c r="L121" i="43"/>
  <c r="N120" i="43"/>
  <c r="P123" i="43"/>
  <c r="B120" i="43"/>
  <c r="J120" i="43" s="1"/>
  <c r="N121" i="43"/>
  <c r="L56" i="43"/>
  <c r="L57" i="43"/>
  <c r="N56" i="43"/>
  <c r="P54" i="43"/>
  <c r="D54" i="43"/>
  <c r="L58" i="43"/>
  <c r="L54" i="43" s="1"/>
  <c r="N57" i="43"/>
  <c r="P56" i="43"/>
  <c r="F54" i="43"/>
  <c r="B55" i="43"/>
  <c r="J55" i="43" s="1"/>
  <c r="P57" i="43"/>
  <c r="B86" i="43"/>
  <c r="P86" i="43" s="1"/>
  <c r="B47" i="49"/>
  <c r="O15" i="49"/>
  <c r="H15" i="49"/>
  <c r="H13" i="49" s="1"/>
  <c r="F46" i="49"/>
  <c r="O50" i="49" s="1"/>
  <c r="D39" i="49"/>
  <c r="M48" i="49"/>
  <c r="M49" i="49"/>
  <c r="F15" i="49"/>
  <c r="F13" i="49" s="1"/>
  <c r="B16" i="49"/>
  <c r="K16" i="49" s="1"/>
  <c r="Q47" i="49"/>
  <c r="Q48" i="49"/>
  <c r="Q49" i="49"/>
  <c r="B25" i="48"/>
  <c r="Q25" i="48" s="1"/>
  <c r="N15" i="43"/>
  <c r="Q30" i="47"/>
  <c r="O30" i="47"/>
  <c r="M30" i="47"/>
  <c r="Q17" i="47"/>
  <c r="O17" i="47"/>
  <c r="M17" i="47"/>
  <c r="B49" i="47"/>
  <c r="B48" i="47"/>
  <c r="B47" i="47"/>
  <c r="B46" i="47"/>
  <c r="B43" i="47"/>
  <c r="B42" i="47"/>
  <c r="B38" i="47"/>
  <c r="B37" i="47"/>
  <c r="B36" i="47"/>
  <c r="B35" i="47"/>
  <c r="B34" i="47"/>
  <c r="B33" i="47"/>
  <c r="B30" i="47"/>
  <c r="B29" i="47"/>
  <c r="B25" i="47"/>
  <c r="B24" i="47"/>
  <c r="B23" i="47"/>
  <c r="B22" i="47"/>
  <c r="B21" i="47"/>
  <c r="B20" i="47"/>
  <c r="B17" i="47"/>
  <c r="B16" i="47"/>
  <c r="H28" i="47"/>
  <c r="F28" i="47"/>
  <c r="D28" i="47"/>
  <c r="H15" i="47"/>
  <c r="H13" i="47" s="1"/>
  <c r="F15" i="47"/>
  <c r="D15" i="47"/>
  <c r="D13" i="47" s="1"/>
  <c r="Q39" i="46"/>
  <c r="O39" i="46"/>
  <c r="M39" i="46"/>
  <c r="Q86" i="46"/>
  <c r="O86" i="46"/>
  <c r="M86" i="46"/>
  <c r="Q77" i="46"/>
  <c r="O77" i="46"/>
  <c r="M77" i="46"/>
  <c r="Q54" i="46"/>
  <c r="O54" i="46"/>
  <c r="M54" i="46"/>
  <c r="Q46" i="46"/>
  <c r="O46" i="46"/>
  <c r="M46" i="46"/>
  <c r="Q34" i="46"/>
  <c r="O34" i="46"/>
  <c r="M34" i="46"/>
  <c r="Q29" i="46"/>
  <c r="O29" i="46"/>
  <c r="M29" i="46"/>
  <c r="B86" i="46"/>
  <c r="K86" i="46" s="1"/>
  <c r="B85" i="46"/>
  <c r="B84" i="46"/>
  <c r="B83" i="46"/>
  <c r="B82" i="46"/>
  <c r="B80" i="46"/>
  <c r="B77" i="46"/>
  <c r="K77" i="46" s="1"/>
  <c r="B76" i="46"/>
  <c r="B75" i="46"/>
  <c r="B74" i="46"/>
  <c r="B73" i="46"/>
  <c r="B72" i="46"/>
  <c r="B71" i="46"/>
  <c r="B70" i="46"/>
  <c r="B69" i="46"/>
  <c r="B68" i="46"/>
  <c r="B67" i="46"/>
  <c r="B66" i="46"/>
  <c r="B65" i="46"/>
  <c r="B64" i="46"/>
  <c r="B63" i="46"/>
  <c r="B62" i="46"/>
  <c r="B61" i="46"/>
  <c r="B60" i="46"/>
  <c r="B59" i="46"/>
  <c r="B58" i="46"/>
  <c r="B54" i="46"/>
  <c r="K54" i="46" s="1"/>
  <c r="B53" i="46"/>
  <c r="B52" i="46"/>
  <c r="B51" i="46"/>
  <c r="B50" i="46"/>
  <c r="B49" i="46"/>
  <c r="B46" i="46"/>
  <c r="K46" i="46" s="1"/>
  <c r="B45" i="46"/>
  <c r="B44" i="46"/>
  <c r="B43" i="46"/>
  <c r="B39" i="46"/>
  <c r="K39" i="46" s="1"/>
  <c r="B38" i="46"/>
  <c r="B37" i="46"/>
  <c r="B34" i="46"/>
  <c r="K34" i="46" s="1"/>
  <c r="B33" i="46"/>
  <c r="B32" i="46"/>
  <c r="B29" i="46"/>
  <c r="K29" i="46" s="1"/>
  <c r="B27" i="46"/>
  <c r="B26" i="46"/>
  <c r="B25" i="46"/>
  <c r="B24" i="46"/>
  <c r="B23" i="46"/>
  <c r="B22" i="46"/>
  <c r="B21" i="46"/>
  <c r="H81" i="46"/>
  <c r="H79" i="46" s="1"/>
  <c r="F81" i="46"/>
  <c r="H48" i="46"/>
  <c r="F48" i="46"/>
  <c r="D48" i="46"/>
  <c r="H42" i="46"/>
  <c r="Q42" i="46" s="1"/>
  <c r="F42" i="46"/>
  <c r="O42" i="46" s="1"/>
  <c r="M41" i="46"/>
  <c r="F36" i="46"/>
  <c r="H36" i="46"/>
  <c r="D36" i="46"/>
  <c r="F31" i="46"/>
  <c r="H31" i="46"/>
  <c r="D31" i="46"/>
  <c r="H20" i="46"/>
  <c r="H13" i="46" s="1"/>
  <c r="F20" i="46"/>
  <c r="D13" i="46"/>
  <c r="D79" i="46"/>
  <c r="H57" i="46"/>
  <c r="F57" i="46"/>
  <c r="M56" i="27"/>
  <c r="M51" i="27"/>
  <c r="M44" i="27"/>
  <c r="M36" i="27"/>
  <c r="M35" i="27"/>
  <c r="M32" i="27"/>
  <c r="M27" i="27"/>
  <c r="M21" i="27"/>
  <c r="K56" i="27"/>
  <c r="K51" i="27"/>
  <c r="K44" i="27"/>
  <c r="K36" i="27"/>
  <c r="K35" i="27"/>
  <c r="K32" i="27"/>
  <c r="K29" i="27"/>
  <c r="K27" i="27"/>
  <c r="K21" i="27"/>
  <c r="B50" i="27"/>
  <c r="B56" i="27"/>
  <c r="I56" i="27" s="1"/>
  <c r="B55" i="27"/>
  <c r="B54" i="27"/>
  <c r="B51" i="27"/>
  <c r="I51" i="27" s="1"/>
  <c r="B49" i="27"/>
  <c r="B48" i="27"/>
  <c r="B44" i="27"/>
  <c r="I44" i="27" s="1"/>
  <c r="B43" i="27"/>
  <c r="B42" i="27"/>
  <c r="B41" i="27"/>
  <c r="B36" i="27"/>
  <c r="B35" i="27"/>
  <c r="B32" i="27"/>
  <c r="I32" i="27" s="1"/>
  <c r="B31" i="27"/>
  <c r="B30" i="27"/>
  <c r="B27" i="27"/>
  <c r="I27" i="27" s="1"/>
  <c r="B26" i="27"/>
  <c r="B25" i="27"/>
  <c r="B24" i="27"/>
  <c r="B21" i="27"/>
  <c r="I21" i="27" s="1"/>
  <c r="B20" i="27"/>
  <c r="B19" i="27"/>
  <c r="B18" i="27"/>
  <c r="F53" i="27"/>
  <c r="D53" i="27"/>
  <c r="F47" i="27"/>
  <c r="F40" i="27"/>
  <c r="M40" i="27" s="1"/>
  <c r="K40" i="27"/>
  <c r="F29" i="27"/>
  <c r="D29" i="27"/>
  <c r="F23" i="27"/>
  <c r="D23" i="27"/>
  <c r="F15" i="27"/>
  <c r="M17" i="27" s="1"/>
  <c r="I54" i="27" l="1"/>
  <c r="K16" i="47"/>
  <c r="F13" i="46"/>
  <c r="B20" i="46"/>
  <c r="Q41" i="49"/>
  <c r="O42" i="49"/>
  <c r="K19" i="49"/>
  <c r="K20" i="49"/>
  <c r="K15" i="49" s="1"/>
  <c r="K42" i="47"/>
  <c r="K33" i="47"/>
  <c r="K29" i="47"/>
  <c r="K20" i="47"/>
  <c r="K37" i="46"/>
  <c r="Q42" i="49"/>
  <c r="Q40" i="49"/>
  <c r="Q39" i="49" s="1"/>
  <c r="M43" i="49"/>
  <c r="M40" i="49"/>
  <c r="O41" i="49"/>
  <c r="O40" i="49"/>
  <c r="O39" i="49" s="1"/>
  <c r="K18" i="49"/>
  <c r="K46" i="47"/>
  <c r="M85" i="46"/>
  <c r="M80" i="46"/>
  <c r="Q85" i="46"/>
  <c r="Q80" i="46"/>
  <c r="F56" i="46"/>
  <c r="O66" i="46" s="1"/>
  <c r="H56" i="46"/>
  <c r="Q63" i="46" s="1"/>
  <c r="K32" i="46"/>
  <c r="K22" i="46"/>
  <c r="K21" i="46"/>
  <c r="I48" i="27"/>
  <c r="I30" i="27"/>
  <c r="K17" i="49"/>
  <c r="P119" i="43"/>
  <c r="K43" i="47"/>
  <c r="M34" i="27"/>
  <c r="K44" i="46"/>
  <c r="I24" i="27"/>
  <c r="I42" i="27"/>
  <c r="K43" i="46"/>
  <c r="K49" i="46"/>
  <c r="K21" i="47"/>
  <c r="I25" i="27"/>
  <c r="I31" i="27"/>
  <c r="K47" i="47"/>
  <c r="K48" i="47"/>
  <c r="K49" i="47"/>
  <c r="K34" i="47"/>
  <c r="K36" i="47"/>
  <c r="K38" i="47"/>
  <c r="K35" i="47"/>
  <c r="K37" i="47"/>
  <c r="K22" i="47"/>
  <c r="K24" i="47"/>
  <c r="K23" i="47"/>
  <c r="K25" i="47"/>
  <c r="K50" i="46"/>
  <c r="K52" i="46"/>
  <c r="K51" i="46"/>
  <c r="K53" i="46"/>
  <c r="H41" i="46"/>
  <c r="Q41" i="46"/>
  <c r="K23" i="46"/>
  <c r="K25" i="46"/>
  <c r="K27" i="46"/>
  <c r="K24" i="46"/>
  <c r="K26" i="46"/>
  <c r="I55" i="27"/>
  <c r="M47" i="27"/>
  <c r="M46" i="27" s="1"/>
  <c r="I49" i="27"/>
  <c r="I50" i="27"/>
  <c r="I41" i="27"/>
  <c r="I43" i="27"/>
  <c r="I26" i="27"/>
  <c r="Q41" i="47"/>
  <c r="M39" i="27"/>
  <c r="O41" i="46"/>
  <c r="Q31" i="46"/>
  <c r="O36" i="46"/>
  <c r="K34" i="49"/>
  <c r="O28" i="47"/>
  <c r="B23" i="27"/>
  <c r="M53" i="27"/>
  <c r="J88" i="43"/>
  <c r="K29" i="49"/>
  <c r="N61" i="43"/>
  <c r="J141" i="43"/>
  <c r="J76" i="43"/>
  <c r="J105" i="43"/>
  <c r="K27" i="48"/>
  <c r="O41" i="47"/>
  <c r="O15" i="47"/>
  <c r="O45" i="47"/>
  <c r="Q28" i="47"/>
  <c r="Q48" i="46"/>
  <c r="B48" i="46"/>
  <c r="Q36" i="46"/>
  <c r="O31" i="46"/>
  <c r="K53" i="27"/>
  <c r="M29" i="27"/>
  <c r="K30" i="47"/>
  <c r="O19" i="47"/>
  <c r="B47" i="27"/>
  <c r="I47" i="27" s="1"/>
  <c r="F46" i="27"/>
  <c r="B34" i="27"/>
  <c r="K23" i="27"/>
  <c r="D41" i="46"/>
  <c r="M20" i="46"/>
  <c r="M31" i="46"/>
  <c r="O32" i="47"/>
  <c r="M41" i="47"/>
  <c r="Q45" i="47"/>
  <c r="I36" i="27"/>
  <c r="K45" i="46"/>
  <c r="O20" i="46"/>
  <c r="M48" i="46"/>
  <c r="M36" i="46"/>
  <c r="B19" i="47"/>
  <c r="M15" i="47"/>
  <c r="Q19" i="47"/>
  <c r="M28" i="47"/>
  <c r="Q32" i="47"/>
  <c r="M45" i="47"/>
  <c r="M13" i="48"/>
  <c r="M46" i="49"/>
  <c r="K20" i="48"/>
  <c r="J115" i="43"/>
  <c r="J146" i="43"/>
  <c r="O48" i="46"/>
  <c r="B41" i="47"/>
  <c r="Q15" i="47"/>
  <c r="Q13" i="48"/>
  <c r="J50" i="43"/>
  <c r="J81" i="43"/>
  <c r="L126" i="43"/>
  <c r="P132" i="43"/>
  <c r="P131" i="43"/>
  <c r="P130" i="43"/>
  <c r="P129" i="43"/>
  <c r="P128" i="43"/>
  <c r="J109" i="43"/>
  <c r="B119" i="43"/>
  <c r="J70" i="43"/>
  <c r="J135" i="43"/>
  <c r="N119" i="43"/>
  <c r="P61" i="43"/>
  <c r="J43" i="43"/>
  <c r="J39" i="43"/>
  <c r="J30" i="43"/>
  <c r="J97" i="43"/>
  <c r="J21" i="43"/>
  <c r="K53" i="49"/>
  <c r="Q46" i="49"/>
  <c r="K23" i="49"/>
  <c r="K58" i="48"/>
  <c r="K49" i="48"/>
  <c r="K38" i="48"/>
  <c r="K15" i="48"/>
  <c r="B32" i="47"/>
  <c r="B28" i="47"/>
  <c r="M19" i="47"/>
  <c r="K17" i="47"/>
  <c r="B15" i="47"/>
  <c r="B36" i="46"/>
  <c r="K38" i="46"/>
  <c r="B31" i="46"/>
  <c r="K33" i="46"/>
  <c r="Q20" i="46"/>
  <c r="B53" i="27"/>
  <c r="B40" i="27"/>
  <c r="I40" i="27" s="1"/>
  <c r="F39" i="27"/>
  <c r="I35" i="27"/>
  <c r="K34" i="27"/>
  <c r="B29" i="27"/>
  <c r="M23" i="27"/>
  <c r="B16" i="27"/>
  <c r="M16" i="27"/>
  <c r="L119" i="43"/>
  <c r="B126" i="43"/>
  <c r="J128" i="43" s="1"/>
  <c r="J123" i="43"/>
  <c r="J119" i="43" s="1"/>
  <c r="J122" i="43"/>
  <c r="J121" i="43"/>
  <c r="J57" i="43"/>
  <c r="B54" i="43"/>
  <c r="J58" i="43"/>
  <c r="J54" i="43" s="1"/>
  <c r="L61" i="43"/>
  <c r="J56" i="43"/>
  <c r="L86" i="43"/>
  <c r="N86" i="43"/>
  <c r="O49" i="49"/>
  <c r="O48" i="49"/>
  <c r="B46" i="49"/>
  <c r="K47" i="49" s="1"/>
  <c r="M15" i="49"/>
  <c r="B15" i="49"/>
  <c r="B13" i="49"/>
  <c r="Q13" i="49" s="1"/>
  <c r="Q15" i="49"/>
  <c r="M42" i="49"/>
  <c r="M41" i="49"/>
  <c r="B39" i="49"/>
  <c r="K40" i="49" s="1"/>
  <c r="O47" i="49"/>
  <c r="M25" i="48"/>
  <c r="O25" i="48"/>
  <c r="M32" i="47"/>
  <c r="F13" i="47"/>
  <c r="Q84" i="46"/>
  <c r="F79" i="46"/>
  <c r="B81" i="46"/>
  <c r="Q81" i="46"/>
  <c r="Q82" i="46"/>
  <c r="Q83" i="46"/>
  <c r="M81" i="46"/>
  <c r="M82" i="46"/>
  <c r="M83" i="46"/>
  <c r="M84" i="46"/>
  <c r="B13" i="46"/>
  <c r="Q13" i="46" s="1"/>
  <c r="D56" i="46"/>
  <c r="B42" i="46"/>
  <c r="K42" i="46" s="1"/>
  <c r="B57" i="46"/>
  <c r="F41" i="46"/>
  <c r="F13" i="27"/>
  <c r="K39" i="27"/>
  <c r="M18" i="27"/>
  <c r="M19" i="27"/>
  <c r="B15" i="27"/>
  <c r="D39" i="27"/>
  <c r="D46" i="27"/>
  <c r="K46" i="27"/>
  <c r="M20" i="27"/>
  <c r="M47" i="33"/>
  <c r="K47" i="33"/>
  <c r="M36" i="33"/>
  <c r="K36" i="33"/>
  <c r="B62" i="33"/>
  <c r="B61" i="33"/>
  <c r="B60" i="33"/>
  <c r="B59" i="33"/>
  <c r="B56" i="33"/>
  <c r="I56" i="33" s="1"/>
  <c r="B55" i="33"/>
  <c r="B54" i="33"/>
  <c r="B53" i="33"/>
  <c r="B52" i="33"/>
  <c r="B51" i="33"/>
  <c r="B50" i="33"/>
  <c r="B47" i="33"/>
  <c r="I47" i="33" s="1"/>
  <c r="B46" i="33"/>
  <c r="B45" i="33"/>
  <c r="B44" i="33"/>
  <c r="B43" i="33"/>
  <c r="B42" i="33"/>
  <c r="B41" i="33"/>
  <c r="B40" i="33"/>
  <c r="B39" i="33"/>
  <c r="B36" i="33"/>
  <c r="I36" i="33" s="1"/>
  <c r="B34" i="33"/>
  <c r="B33" i="33"/>
  <c r="B32" i="33"/>
  <c r="B31" i="33"/>
  <c r="B30" i="33"/>
  <c r="B29" i="33"/>
  <c r="B28" i="33"/>
  <c r="B22" i="33"/>
  <c r="B21" i="33"/>
  <c r="B17" i="33"/>
  <c r="B16" i="33"/>
  <c r="F38" i="33"/>
  <c r="D38" i="33"/>
  <c r="D27" i="33"/>
  <c r="F27" i="33"/>
  <c r="F25" i="33"/>
  <c r="B20" i="33"/>
  <c r="F13" i="33"/>
  <c r="M56" i="33"/>
  <c r="K56" i="33"/>
  <c r="M51" i="25"/>
  <c r="M40" i="25"/>
  <c r="K51" i="25"/>
  <c r="K40" i="25"/>
  <c r="K16" i="25"/>
  <c r="B51" i="25"/>
  <c r="I51" i="25" s="1"/>
  <c r="B50" i="25"/>
  <c r="B49" i="25"/>
  <c r="B48" i="25"/>
  <c r="B47" i="25"/>
  <c r="B44" i="25"/>
  <c r="B43" i="25"/>
  <c r="I43" i="25" s="1"/>
  <c r="B40" i="25"/>
  <c r="I40" i="25" s="1"/>
  <c r="B39" i="25"/>
  <c r="B38" i="25"/>
  <c r="B37" i="25"/>
  <c r="B36" i="25"/>
  <c r="B35" i="25"/>
  <c r="B34" i="25"/>
  <c r="B30" i="25"/>
  <c r="B29" i="25"/>
  <c r="B25" i="25"/>
  <c r="B24" i="25"/>
  <c r="B23" i="25"/>
  <c r="B22" i="25"/>
  <c r="B21" i="25"/>
  <c r="B20" i="25"/>
  <c r="B17" i="25"/>
  <c r="B16" i="25"/>
  <c r="D46" i="25"/>
  <c r="B46" i="25" s="1"/>
  <c r="D33" i="25"/>
  <c r="F15" i="25"/>
  <c r="F13" i="25" s="1"/>
  <c r="D15" i="25"/>
  <c r="D13" i="25" s="1"/>
  <c r="M93" i="24"/>
  <c r="K93" i="24"/>
  <c r="M60" i="24"/>
  <c r="M52" i="24"/>
  <c r="M45" i="24"/>
  <c r="M39" i="24"/>
  <c r="M29" i="24"/>
  <c r="K60" i="24"/>
  <c r="K52" i="24"/>
  <c r="K45" i="24"/>
  <c r="K39" i="24"/>
  <c r="K29" i="24"/>
  <c r="M84" i="24"/>
  <c r="K84" i="24"/>
  <c r="B93" i="24"/>
  <c r="I93" i="24" s="1"/>
  <c r="B92" i="24"/>
  <c r="B91" i="24"/>
  <c r="B90" i="24"/>
  <c r="B89" i="24"/>
  <c r="B87" i="24"/>
  <c r="B84" i="24"/>
  <c r="I84" i="24" s="1"/>
  <c r="B83" i="24"/>
  <c r="B82" i="24"/>
  <c r="B81" i="24"/>
  <c r="B80" i="24"/>
  <c r="B79" i="24"/>
  <c r="B78" i="24"/>
  <c r="B77" i="24"/>
  <c r="B76" i="24"/>
  <c r="B75" i="24"/>
  <c r="B74" i="24"/>
  <c r="B73" i="24"/>
  <c r="B72" i="24"/>
  <c r="B71" i="24"/>
  <c r="B70" i="24"/>
  <c r="B69" i="24"/>
  <c r="B68" i="24"/>
  <c r="B67" i="24"/>
  <c r="B66" i="24"/>
  <c r="B65" i="24"/>
  <c r="B64" i="24"/>
  <c r="B60" i="24"/>
  <c r="I60" i="24" s="1"/>
  <c r="B59" i="24"/>
  <c r="B58" i="24"/>
  <c r="B57" i="24"/>
  <c r="B56" i="24"/>
  <c r="B55" i="24"/>
  <c r="B52" i="24"/>
  <c r="I52" i="24" s="1"/>
  <c r="B51" i="24"/>
  <c r="B50" i="24"/>
  <c r="B49" i="24"/>
  <c r="B45" i="24"/>
  <c r="I45" i="24" s="1"/>
  <c r="B44" i="24"/>
  <c r="B43" i="24"/>
  <c r="B42" i="24"/>
  <c r="B39" i="24"/>
  <c r="I39" i="24" s="1"/>
  <c r="B38" i="24"/>
  <c r="B37" i="24"/>
  <c r="B34" i="24"/>
  <c r="B33" i="24"/>
  <c r="B32" i="24"/>
  <c r="B29" i="24"/>
  <c r="I29" i="24" s="1"/>
  <c r="B26" i="24"/>
  <c r="B25" i="24"/>
  <c r="B24" i="24"/>
  <c r="B23" i="24"/>
  <c r="B22" i="24"/>
  <c r="B21" i="24"/>
  <c r="F62" i="24"/>
  <c r="D54" i="24"/>
  <c r="F41" i="24"/>
  <c r="F47" i="24"/>
  <c r="M51" i="24" s="1"/>
  <c r="D41" i="24"/>
  <c r="F36" i="24"/>
  <c r="D36" i="24"/>
  <c r="F31" i="24"/>
  <c r="M32" i="24" s="1"/>
  <c r="D31" i="24"/>
  <c r="K34" i="24" s="1"/>
  <c r="F20" i="24"/>
  <c r="D20" i="24"/>
  <c r="Q56" i="22"/>
  <c r="Q51" i="22"/>
  <c r="Q44" i="22"/>
  <c r="Q36" i="22"/>
  <c r="Q35" i="22"/>
  <c r="Q32" i="22"/>
  <c r="Q27" i="22"/>
  <c r="Q21" i="22"/>
  <c r="O56" i="22"/>
  <c r="O51" i="22"/>
  <c r="O44" i="22"/>
  <c r="O36" i="22"/>
  <c r="O35" i="22"/>
  <c r="O32" i="22"/>
  <c r="O27" i="22"/>
  <c r="O21" i="22"/>
  <c r="M56" i="22"/>
  <c r="M51" i="22"/>
  <c r="M44" i="22"/>
  <c r="M36" i="22"/>
  <c r="M35" i="22"/>
  <c r="M32" i="22"/>
  <c r="M27" i="22"/>
  <c r="M21" i="22"/>
  <c r="B56" i="22"/>
  <c r="K56" i="22" s="1"/>
  <c r="B55" i="22"/>
  <c r="B54" i="22"/>
  <c r="B51" i="22"/>
  <c r="K51" i="22" s="1"/>
  <c r="B50" i="22"/>
  <c r="B49" i="22"/>
  <c r="B48" i="22"/>
  <c r="B44" i="22"/>
  <c r="K44" i="22" s="1"/>
  <c r="B43" i="22"/>
  <c r="B42" i="22"/>
  <c r="B41" i="22"/>
  <c r="B36" i="22"/>
  <c r="B35" i="22"/>
  <c r="B32" i="22"/>
  <c r="K32" i="22" s="1"/>
  <c r="B31" i="22"/>
  <c r="B30" i="22"/>
  <c r="B27" i="22"/>
  <c r="K27" i="22" s="1"/>
  <c r="B26" i="22"/>
  <c r="B25" i="22"/>
  <c r="B24" i="22"/>
  <c r="B21" i="22"/>
  <c r="K21" i="22" s="1"/>
  <c r="B20" i="22"/>
  <c r="B19" i="22"/>
  <c r="B18" i="22"/>
  <c r="B17" i="22"/>
  <c r="H40" i="22"/>
  <c r="F40" i="22"/>
  <c r="F39" i="22" s="1"/>
  <c r="O41" i="22" s="1"/>
  <c r="D46" i="22"/>
  <c r="F47" i="22"/>
  <c r="H53" i="22"/>
  <c r="F53" i="22"/>
  <c r="D53" i="22"/>
  <c r="H29" i="22"/>
  <c r="F29" i="22"/>
  <c r="D29" i="22"/>
  <c r="H23" i="22"/>
  <c r="F23" i="22"/>
  <c r="D23" i="22"/>
  <c r="H15" i="22"/>
  <c r="Q56" i="32"/>
  <c r="Q47" i="32"/>
  <c r="Q36" i="32"/>
  <c r="O56" i="32"/>
  <c r="O47" i="32"/>
  <c r="O36" i="32"/>
  <c r="M56" i="32"/>
  <c r="M47" i="32"/>
  <c r="M36" i="32"/>
  <c r="Q22" i="32"/>
  <c r="Q21" i="32"/>
  <c r="O22" i="32"/>
  <c r="O21" i="32"/>
  <c r="M22" i="32"/>
  <c r="M21" i="32"/>
  <c r="B62" i="32"/>
  <c r="B61" i="32"/>
  <c r="B60" i="32"/>
  <c r="B59" i="32"/>
  <c r="B56" i="32"/>
  <c r="K56" i="32" s="1"/>
  <c r="B55" i="32"/>
  <c r="B54" i="32"/>
  <c r="B53" i="32"/>
  <c r="B52" i="32"/>
  <c r="B51" i="32"/>
  <c r="B47" i="32"/>
  <c r="K47" i="32" s="1"/>
  <c r="B46" i="32"/>
  <c r="B45" i="32"/>
  <c r="B44" i="32"/>
  <c r="B43" i="32"/>
  <c r="B42" i="32"/>
  <c r="B41" i="32"/>
  <c r="B40" i="32"/>
  <c r="B39" i="32"/>
  <c r="B36" i="32"/>
  <c r="K36" i="32" s="1"/>
  <c r="B34" i="32"/>
  <c r="B33" i="32"/>
  <c r="B32" i="32"/>
  <c r="B31" i="32"/>
  <c r="B30" i="32"/>
  <c r="B29" i="32"/>
  <c r="B28" i="32"/>
  <c r="B22" i="32"/>
  <c r="B21" i="32"/>
  <c r="B17" i="32"/>
  <c r="B16" i="32"/>
  <c r="D49" i="32"/>
  <c r="H38" i="32"/>
  <c r="F38" i="32"/>
  <c r="D38" i="32"/>
  <c r="H27" i="32"/>
  <c r="F27" i="32"/>
  <c r="F25" i="32"/>
  <c r="D27" i="32"/>
  <c r="H13" i="32"/>
  <c r="F13" i="32"/>
  <c r="D13" i="32"/>
  <c r="Q51" i="20"/>
  <c r="Q40" i="20"/>
  <c r="O51" i="20"/>
  <c r="O40" i="20"/>
  <c r="M51" i="20"/>
  <c r="M40" i="20"/>
  <c r="Q17" i="20"/>
  <c r="O17" i="20"/>
  <c r="M17" i="20"/>
  <c r="Q16" i="20"/>
  <c r="O16" i="20"/>
  <c r="M16" i="20"/>
  <c r="B51" i="20"/>
  <c r="K51" i="20" s="1"/>
  <c r="B50" i="20"/>
  <c r="B49" i="20"/>
  <c r="B48" i="20"/>
  <c r="B47" i="20"/>
  <c r="B44" i="20"/>
  <c r="B43" i="20"/>
  <c r="B40" i="20"/>
  <c r="K40" i="20" s="1"/>
  <c r="B39" i="20"/>
  <c r="B38" i="20"/>
  <c r="B37" i="20"/>
  <c r="B36" i="20"/>
  <c r="B35" i="20"/>
  <c r="B34" i="20"/>
  <c r="B29" i="20"/>
  <c r="B24" i="20"/>
  <c r="B23" i="20"/>
  <c r="B22" i="20"/>
  <c r="B21" i="20"/>
  <c r="B20" i="20"/>
  <c r="B19" i="20"/>
  <c r="B17" i="20"/>
  <c r="B16" i="20"/>
  <c r="B15" i="20"/>
  <c r="H13" i="20"/>
  <c r="F13" i="20"/>
  <c r="D13" i="20"/>
  <c r="H46" i="20"/>
  <c r="F46" i="20"/>
  <c r="H33" i="20"/>
  <c r="F33" i="20"/>
  <c r="D46" i="20"/>
  <c r="D33" i="20"/>
  <c r="Q92" i="19"/>
  <c r="Q90" i="19"/>
  <c r="Q89" i="19"/>
  <c r="Q88" i="19"/>
  <c r="Q87" i="19"/>
  <c r="Q83" i="19"/>
  <c r="Q82" i="19"/>
  <c r="Q81" i="19"/>
  <c r="Q80" i="19"/>
  <c r="Q79" i="19"/>
  <c r="Q78" i="19"/>
  <c r="Q77" i="19"/>
  <c r="Q76" i="19"/>
  <c r="Q75" i="19"/>
  <c r="Q74" i="19"/>
  <c r="Q73" i="19"/>
  <c r="Q72" i="19"/>
  <c r="Q71" i="19"/>
  <c r="Q69" i="19"/>
  <c r="Q68" i="19"/>
  <c r="Q67" i="19"/>
  <c r="Q66" i="19"/>
  <c r="Q65" i="19"/>
  <c r="Q64" i="19"/>
  <c r="Q63" i="19"/>
  <c r="Q59" i="19"/>
  <c r="Q51" i="19"/>
  <c r="Q44" i="19"/>
  <c r="Q34" i="19"/>
  <c r="Q29" i="19"/>
  <c r="O92" i="19"/>
  <c r="O90" i="19"/>
  <c r="O89" i="19"/>
  <c r="O88" i="19"/>
  <c r="O87" i="19"/>
  <c r="O83" i="19"/>
  <c r="O82" i="19"/>
  <c r="O81" i="19"/>
  <c r="O80" i="19"/>
  <c r="O79" i="19"/>
  <c r="O78" i="19"/>
  <c r="O77" i="19"/>
  <c r="O76" i="19"/>
  <c r="O75" i="19"/>
  <c r="O74" i="19"/>
  <c r="O73" i="19"/>
  <c r="O72" i="19"/>
  <c r="O71" i="19"/>
  <c r="O70" i="19"/>
  <c r="O69" i="19"/>
  <c r="O68" i="19"/>
  <c r="O67" i="19"/>
  <c r="O66" i="19"/>
  <c r="O65" i="19"/>
  <c r="O64" i="19"/>
  <c r="O63" i="19"/>
  <c r="O59" i="19"/>
  <c r="O51" i="19"/>
  <c r="O46" i="19"/>
  <c r="O44" i="19"/>
  <c r="O34" i="19"/>
  <c r="O29" i="19"/>
  <c r="M92" i="19"/>
  <c r="M90" i="19"/>
  <c r="M89" i="19"/>
  <c r="M88" i="19"/>
  <c r="M87" i="19"/>
  <c r="M83" i="19"/>
  <c r="M82" i="19"/>
  <c r="M81" i="19"/>
  <c r="M80" i="19"/>
  <c r="M79" i="19"/>
  <c r="M78" i="19"/>
  <c r="M77" i="19"/>
  <c r="M76" i="19"/>
  <c r="M75" i="19"/>
  <c r="M74" i="19"/>
  <c r="M73" i="19"/>
  <c r="M72" i="19"/>
  <c r="M71" i="19"/>
  <c r="M70" i="19"/>
  <c r="M69" i="19"/>
  <c r="M68" i="19"/>
  <c r="M67" i="19"/>
  <c r="M66" i="19"/>
  <c r="M65" i="19"/>
  <c r="M64" i="19"/>
  <c r="M59" i="19"/>
  <c r="M51" i="19"/>
  <c r="M44" i="19"/>
  <c r="M34" i="19"/>
  <c r="M29" i="19"/>
  <c r="B92" i="19"/>
  <c r="K92" i="19" s="1"/>
  <c r="B91" i="19"/>
  <c r="B90" i="19"/>
  <c r="B89" i="19"/>
  <c r="B88" i="19"/>
  <c r="B87" i="19"/>
  <c r="B86" i="19"/>
  <c r="B85" i="19"/>
  <c r="B83" i="19"/>
  <c r="B82" i="19"/>
  <c r="B81" i="19"/>
  <c r="B80" i="19"/>
  <c r="B79" i="19"/>
  <c r="B78" i="19"/>
  <c r="B77" i="19"/>
  <c r="B76" i="19"/>
  <c r="B75" i="19"/>
  <c r="B74" i="19"/>
  <c r="B73" i="19"/>
  <c r="B72" i="19"/>
  <c r="B71" i="19"/>
  <c r="B70" i="19"/>
  <c r="B69" i="19"/>
  <c r="B68" i="19"/>
  <c r="B67" i="19"/>
  <c r="B66" i="19"/>
  <c r="B65" i="19"/>
  <c r="B64" i="19"/>
  <c r="B63" i="19"/>
  <c r="K63" i="19" s="1"/>
  <c r="B62" i="19"/>
  <c r="B59" i="19"/>
  <c r="K59" i="19" s="1"/>
  <c r="B58" i="19"/>
  <c r="B57" i="19"/>
  <c r="B56" i="19"/>
  <c r="B55" i="19"/>
  <c r="B54" i="19"/>
  <c r="B53" i="19"/>
  <c r="B51" i="19"/>
  <c r="K51" i="19" s="1"/>
  <c r="B50" i="19"/>
  <c r="B49" i="19"/>
  <c r="B48" i="19"/>
  <c r="B47" i="19"/>
  <c r="B46" i="19"/>
  <c r="B44" i="19"/>
  <c r="K44" i="19" s="1"/>
  <c r="B43" i="19"/>
  <c r="B42" i="19"/>
  <c r="B41" i="19"/>
  <c r="B40" i="19"/>
  <c r="B38" i="19"/>
  <c r="B37" i="19"/>
  <c r="B36" i="19"/>
  <c r="B34" i="19"/>
  <c r="K34" i="19" s="1"/>
  <c r="B33" i="19"/>
  <c r="B32" i="19"/>
  <c r="B31" i="19"/>
  <c r="B29" i="19"/>
  <c r="K29" i="19" s="1"/>
  <c r="B27" i="19"/>
  <c r="B26" i="19"/>
  <c r="B25" i="19"/>
  <c r="B24" i="19"/>
  <c r="B23" i="19"/>
  <c r="B22" i="19"/>
  <c r="B21" i="19"/>
  <c r="K38" i="19" l="1"/>
  <c r="K55" i="22"/>
  <c r="M39" i="49"/>
  <c r="Q72" i="46"/>
  <c r="O74" i="46"/>
  <c r="K62" i="19"/>
  <c r="I21" i="33"/>
  <c r="O62" i="46"/>
  <c r="O13" i="46"/>
  <c r="I55" i="33"/>
  <c r="Q66" i="46"/>
  <c r="Q59" i="46"/>
  <c r="O70" i="46"/>
  <c r="Q71" i="46"/>
  <c r="Q64" i="46"/>
  <c r="Q70" i="46"/>
  <c r="Q62" i="46"/>
  <c r="Q75" i="46"/>
  <c r="Q67" i="46"/>
  <c r="Q60" i="46"/>
  <c r="Q57" i="46"/>
  <c r="Q74" i="46"/>
  <c r="Q68" i="46"/>
  <c r="I30" i="25"/>
  <c r="I29" i="25"/>
  <c r="I16" i="25"/>
  <c r="I47" i="25"/>
  <c r="I34" i="25"/>
  <c r="I20" i="25"/>
  <c r="I23" i="25"/>
  <c r="I87" i="24"/>
  <c r="F46" i="22"/>
  <c r="O47" i="22" s="1"/>
  <c r="M48" i="22"/>
  <c r="M47" i="22"/>
  <c r="K49" i="20"/>
  <c r="K21" i="20"/>
  <c r="K86" i="19"/>
  <c r="K57" i="19"/>
  <c r="K54" i="19"/>
  <c r="K58" i="19"/>
  <c r="K56" i="19"/>
  <c r="K48" i="19"/>
  <c r="K42" i="19"/>
  <c r="K41" i="19"/>
  <c r="K43" i="19"/>
  <c r="K37" i="19"/>
  <c r="K33" i="19"/>
  <c r="K32" i="19"/>
  <c r="K52" i="32"/>
  <c r="I16" i="33"/>
  <c r="K16" i="32"/>
  <c r="O81" i="46"/>
  <c r="O80" i="46"/>
  <c r="M58" i="46"/>
  <c r="M57" i="46"/>
  <c r="O76" i="46"/>
  <c r="O58" i="46"/>
  <c r="O73" i="46"/>
  <c r="O69" i="46"/>
  <c r="O65" i="46"/>
  <c r="O61" i="46"/>
  <c r="O72" i="46"/>
  <c r="O68" i="46"/>
  <c r="O64" i="46"/>
  <c r="O60" i="46"/>
  <c r="Q76" i="46"/>
  <c r="Q58" i="46"/>
  <c r="O75" i="46"/>
  <c r="O71" i="46"/>
  <c r="O67" i="46"/>
  <c r="O63" i="46"/>
  <c r="O59" i="46"/>
  <c r="Q73" i="46"/>
  <c r="Q69" i="46"/>
  <c r="Q65" i="46"/>
  <c r="Q61" i="46"/>
  <c r="O57" i="46"/>
  <c r="I50" i="33"/>
  <c r="K40" i="33"/>
  <c r="K46" i="33"/>
  <c r="K39" i="33"/>
  <c r="M43" i="33"/>
  <c r="M39" i="33"/>
  <c r="M46" i="33"/>
  <c r="M41" i="33"/>
  <c r="K35" i="33"/>
  <c r="K29" i="33"/>
  <c r="K28" i="33"/>
  <c r="M35" i="33"/>
  <c r="M31" i="33"/>
  <c r="M34" i="33"/>
  <c r="M30" i="33"/>
  <c r="M33" i="33"/>
  <c r="M29" i="33"/>
  <c r="M32" i="33"/>
  <c r="M28" i="33"/>
  <c r="I22" i="33"/>
  <c r="I17" i="33"/>
  <c r="M64" i="24"/>
  <c r="M63" i="24"/>
  <c r="K54" i="22"/>
  <c r="M49" i="22"/>
  <c r="M50" i="22"/>
  <c r="Q20" i="22"/>
  <c r="Q19" i="22"/>
  <c r="Q18" i="22"/>
  <c r="Q16" i="22"/>
  <c r="K59" i="32"/>
  <c r="K51" i="32"/>
  <c r="K50" i="32"/>
  <c r="K55" i="32"/>
  <c r="K54" i="32"/>
  <c r="K28" i="32"/>
  <c r="K17" i="32"/>
  <c r="K48" i="20"/>
  <c r="K50" i="20"/>
  <c r="K47" i="20"/>
  <c r="K34" i="20"/>
  <c r="K39" i="20"/>
  <c r="K29" i="20"/>
  <c r="K30" i="20"/>
  <c r="K20" i="20"/>
  <c r="K25" i="20"/>
  <c r="K22" i="20"/>
  <c r="M16" i="19"/>
  <c r="M17" i="19"/>
  <c r="M26" i="24"/>
  <c r="F13" i="24"/>
  <c r="K25" i="24"/>
  <c r="D13" i="24"/>
  <c r="B27" i="32"/>
  <c r="M15" i="20"/>
  <c r="B27" i="33"/>
  <c r="I28" i="33" s="1"/>
  <c r="M61" i="19"/>
  <c r="K30" i="22"/>
  <c r="K25" i="48"/>
  <c r="I44" i="25"/>
  <c r="I42" i="24"/>
  <c r="K21" i="19"/>
  <c r="K47" i="19"/>
  <c r="K29" i="32"/>
  <c r="K25" i="22"/>
  <c r="I60" i="33"/>
  <c r="K55" i="19"/>
  <c r="K81" i="19"/>
  <c r="K39" i="32"/>
  <c r="K60" i="32"/>
  <c r="I43" i="24"/>
  <c r="I56" i="24"/>
  <c r="I59" i="33"/>
  <c r="I61" i="33"/>
  <c r="I62" i="33"/>
  <c r="I49" i="25"/>
  <c r="I48" i="25"/>
  <c r="I50" i="25"/>
  <c r="I22" i="25"/>
  <c r="I24" i="25"/>
  <c r="I21" i="25"/>
  <c r="I25" i="25"/>
  <c r="I58" i="24"/>
  <c r="I55" i="24"/>
  <c r="I57" i="24"/>
  <c r="I59" i="24"/>
  <c r="I44" i="24"/>
  <c r="K31" i="22"/>
  <c r="K24" i="22"/>
  <c r="K26" i="22"/>
  <c r="K62" i="32"/>
  <c r="K61" i="32"/>
  <c r="K41" i="32"/>
  <c r="K43" i="32"/>
  <c r="K45" i="32"/>
  <c r="K40" i="32"/>
  <c r="K42" i="32"/>
  <c r="K44" i="32"/>
  <c r="K46" i="32"/>
  <c r="K35" i="32"/>
  <c r="K30" i="32"/>
  <c r="K32" i="32"/>
  <c r="K34" i="32"/>
  <c r="K31" i="32"/>
  <c r="K33" i="32"/>
  <c r="K24" i="20"/>
  <c r="K23" i="20"/>
  <c r="K50" i="19"/>
  <c r="K49" i="19"/>
  <c r="K22" i="19"/>
  <c r="K24" i="19"/>
  <c r="K26" i="19"/>
  <c r="K23" i="19"/>
  <c r="K25" i="19"/>
  <c r="K27" i="19"/>
  <c r="I53" i="33"/>
  <c r="I52" i="33"/>
  <c r="I54" i="33"/>
  <c r="I51" i="33"/>
  <c r="K53" i="32"/>
  <c r="I36" i="25"/>
  <c r="I37" i="25"/>
  <c r="I38" i="25"/>
  <c r="I35" i="25"/>
  <c r="I39" i="25"/>
  <c r="K35" i="20"/>
  <c r="K36" i="20"/>
  <c r="K37" i="20"/>
  <c r="K38" i="20"/>
  <c r="O38" i="32"/>
  <c r="K33" i="25"/>
  <c r="Q34" i="22"/>
  <c r="B39" i="27"/>
  <c r="K13" i="48"/>
  <c r="Q15" i="20"/>
  <c r="O20" i="32"/>
  <c r="B62" i="24"/>
  <c r="I65" i="24" s="1"/>
  <c r="B46" i="27"/>
  <c r="M15" i="25"/>
  <c r="K30" i="33"/>
  <c r="O40" i="19"/>
  <c r="Q36" i="19"/>
  <c r="K35" i="22"/>
  <c r="K19" i="25"/>
  <c r="O34" i="22"/>
  <c r="K28" i="47"/>
  <c r="K15" i="47"/>
  <c r="B41" i="46"/>
  <c r="K41" i="46"/>
  <c r="I34" i="27"/>
  <c r="I29" i="27"/>
  <c r="I23" i="27"/>
  <c r="M15" i="27"/>
  <c r="K28" i="25"/>
  <c r="B13" i="25"/>
  <c r="M13" i="25" s="1"/>
  <c r="K36" i="24"/>
  <c r="Q53" i="22"/>
  <c r="O53" i="22"/>
  <c r="Q29" i="22"/>
  <c r="B23" i="22"/>
  <c r="B25" i="32"/>
  <c r="K44" i="20"/>
  <c r="O28" i="20"/>
  <c r="M46" i="19"/>
  <c r="Q46" i="19"/>
  <c r="Q31" i="19"/>
  <c r="B79" i="46"/>
  <c r="I39" i="27"/>
  <c r="B42" i="25"/>
  <c r="B28" i="25"/>
  <c r="B41" i="24"/>
  <c r="I38" i="24"/>
  <c r="Q61" i="19"/>
  <c r="O15" i="20"/>
  <c r="M20" i="32"/>
  <c r="M58" i="32"/>
  <c r="M34" i="22"/>
  <c r="M53" i="22"/>
  <c r="O29" i="22"/>
  <c r="K31" i="46"/>
  <c r="K32" i="47"/>
  <c r="O20" i="19"/>
  <c r="Q58" i="32"/>
  <c r="Q23" i="22"/>
  <c r="B48" i="24"/>
  <c r="M41" i="24"/>
  <c r="M46" i="25"/>
  <c r="M53" i="19"/>
  <c r="O31" i="19"/>
  <c r="Q85" i="19"/>
  <c r="B46" i="20"/>
  <c r="M42" i="20"/>
  <c r="O46" i="20"/>
  <c r="Q28" i="20"/>
  <c r="Q20" i="32"/>
  <c r="B29" i="22"/>
  <c r="M23" i="22"/>
  <c r="B54" i="24"/>
  <c r="K41" i="24"/>
  <c r="M36" i="24"/>
  <c r="B33" i="25"/>
  <c r="M28" i="25"/>
  <c r="K41" i="47"/>
  <c r="K45" i="47"/>
  <c r="J132" i="43"/>
  <c r="J129" i="43"/>
  <c r="J130" i="43"/>
  <c r="J131" i="43"/>
  <c r="J127" i="43"/>
  <c r="J126" i="43" s="1"/>
  <c r="P126" i="43"/>
  <c r="J86" i="43"/>
  <c r="O46" i="49"/>
  <c r="M13" i="49"/>
  <c r="O13" i="49"/>
  <c r="K19" i="47"/>
  <c r="Q79" i="46"/>
  <c r="M79" i="46"/>
  <c r="K48" i="46"/>
  <c r="K36" i="46"/>
  <c r="K20" i="46"/>
  <c r="M13" i="46"/>
  <c r="I53" i="27"/>
  <c r="I46" i="27"/>
  <c r="M20" i="33"/>
  <c r="B25" i="33"/>
  <c r="K25" i="33" s="1"/>
  <c r="M15" i="33"/>
  <c r="K15" i="33"/>
  <c r="K46" i="25"/>
  <c r="K42" i="25"/>
  <c r="M19" i="25"/>
  <c r="B19" i="25"/>
  <c r="I17" i="25"/>
  <c r="K15" i="25"/>
  <c r="M54" i="24"/>
  <c r="K54" i="24"/>
  <c r="M48" i="24"/>
  <c r="M47" i="24" s="1"/>
  <c r="B36" i="24"/>
  <c r="B53" i="22"/>
  <c r="H46" i="22"/>
  <c r="B40" i="22"/>
  <c r="B34" i="22"/>
  <c r="K36" i="22"/>
  <c r="O23" i="22"/>
  <c r="F15" i="22"/>
  <c r="Q15" i="32"/>
  <c r="Q49" i="32"/>
  <c r="O58" i="32"/>
  <c r="B58" i="32"/>
  <c r="O49" i="32"/>
  <c r="M38" i="32"/>
  <c r="B49" i="32"/>
  <c r="M49" i="32"/>
  <c r="B38" i="32"/>
  <c r="Q38" i="32"/>
  <c r="K21" i="32"/>
  <c r="B20" i="32"/>
  <c r="K22" i="32"/>
  <c r="M46" i="20"/>
  <c r="K43" i="20"/>
  <c r="O33" i="20"/>
  <c r="B33" i="20"/>
  <c r="B28" i="20"/>
  <c r="M28" i="20"/>
  <c r="Q19" i="20"/>
  <c r="O19" i="20"/>
  <c r="M19" i="20"/>
  <c r="K17" i="20"/>
  <c r="K16" i="20"/>
  <c r="K87" i="19"/>
  <c r="O85" i="19"/>
  <c r="O61" i="19"/>
  <c r="K91" i="19"/>
  <c r="K90" i="19"/>
  <c r="K88" i="19"/>
  <c r="K89" i="19"/>
  <c r="K65" i="19"/>
  <c r="K67" i="19"/>
  <c r="K71" i="19"/>
  <c r="K75" i="19"/>
  <c r="K79" i="19"/>
  <c r="K82" i="19"/>
  <c r="K64" i="19"/>
  <c r="K68" i="19"/>
  <c r="K72" i="19"/>
  <c r="K76" i="19"/>
  <c r="K80" i="19"/>
  <c r="K69" i="19"/>
  <c r="K73" i="19"/>
  <c r="K77" i="19"/>
  <c r="O53" i="19"/>
  <c r="Q40" i="19"/>
  <c r="M40" i="19"/>
  <c r="O36" i="19"/>
  <c r="K50" i="49"/>
  <c r="K48" i="49"/>
  <c r="K49" i="49"/>
  <c r="K41" i="49"/>
  <c r="K42" i="49"/>
  <c r="K43" i="49"/>
  <c r="B13" i="47"/>
  <c r="O13" i="47" s="1"/>
  <c r="O85" i="46"/>
  <c r="O84" i="46"/>
  <c r="O83" i="46"/>
  <c r="O82" i="46"/>
  <c r="M76" i="46"/>
  <c r="M75" i="46"/>
  <c r="M74" i="46"/>
  <c r="M73" i="46"/>
  <c r="M72" i="46"/>
  <c r="M71" i="46"/>
  <c r="M70" i="46"/>
  <c r="M69" i="46"/>
  <c r="M68" i="46"/>
  <c r="M67" i="46"/>
  <c r="M66" i="46"/>
  <c r="M65" i="46"/>
  <c r="M64" i="46"/>
  <c r="M63" i="46"/>
  <c r="M62" i="46"/>
  <c r="M61" i="46"/>
  <c r="M60" i="46"/>
  <c r="M59" i="46"/>
  <c r="B56" i="46"/>
  <c r="K58" i="46" s="1"/>
  <c r="K19" i="27"/>
  <c r="K18" i="27"/>
  <c r="K17" i="27"/>
  <c r="K20" i="27"/>
  <c r="D13" i="27"/>
  <c r="K16" i="27"/>
  <c r="B38" i="33"/>
  <c r="I44" i="33" s="1"/>
  <c r="K33" i="33"/>
  <c r="K43" i="33"/>
  <c r="M42" i="33"/>
  <c r="K20" i="33"/>
  <c r="K32" i="33"/>
  <c r="K42" i="33"/>
  <c r="M45" i="33"/>
  <c r="K31" i="33"/>
  <c r="K45" i="33"/>
  <c r="K41" i="33"/>
  <c r="M44" i="33"/>
  <c r="M40" i="33"/>
  <c r="D13" i="33"/>
  <c r="B13" i="33" s="1"/>
  <c r="M13" i="33" s="1"/>
  <c r="K34" i="33"/>
  <c r="K44" i="33"/>
  <c r="B15" i="25"/>
  <c r="M33" i="25"/>
  <c r="M42" i="25"/>
  <c r="I91" i="24"/>
  <c r="K92" i="24"/>
  <c r="B63" i="24"/>
  <c r="B88" i="24"/>
  <c r="I88" i="24" s="1"/>
  <c r="M83" i="24"/>
  <c r="M79" i="24"/>
  <c r="M75" i="24"/>
  <c r="M71" i="24"/>
  <c r="M67" i="24"/>
  <c r="D47" i="24"/>
  <c r="K48" i="24" s="1"/>
  <c r="M82" i="24"/>
  <c r="M78" i="24"/>
  <c r="M74" i="24"/>
  <c r="M70" i="24"/>
  <c r="M66" i="24"/>
  <c r="M49" i="24"/>
  <c r="M81" i="24"/>
  <c r="M77" i="24"/>
  <c r="M73" i="24"/>
  <c r="M69" i="24"/>
  <c r="M65" i="24"/>
  <c r="M50" i="24"/>
  <c r="M80" i="24"/>
  <c r="M76" i="24"/>
  <c r="M72" i="24"/>
  <c r="M68" i="24"/>
  <c r="B31" i="24"/>
  <c r="I32" i="24" s="1"/>
  <c r="K22" i="24"/>
  <c r="K26" i="24"/>
  <c r="K32" i="24"/>
  <c r="M23" i="24"/>
  <c r="M27" i="24"/>
  <c r="M33" i="24"/>
  <c r="B15" i="24"/>
  <c r="I15" i="24" s="1"/>
  <c r="K23" i="24"/>
  <c r="K27" i="24"/>
  <c r="K33" i="24"/>
  <c r="M24" i="24"/>
  <c r="M34" i="24"/>
  <c r="B20" i="24"/>
  <c r="I22" i="24" s="1"/>
  <c r="I37" i="24"/>
  <c r="K24" i="24"/>
  <c r="M21" i="24"/>
  <c r="M25" i="24"/>
  <c r="K21" i="24"/>
  <c r="M22" i="24"/>
  <c r="B47" i="22"/>
  <c r="O42" i="22"/>
  <c r="D39" i="22"/>
  <c r="M40" i="22" s="1"/>
  <c r="O43" i="22"/>
  <c r="H13" i="22"/>
  <c r="O40" i="22"/>
  <c r="Q17" i="22"/>
  <c r="H39" i="22"/>
  <c r="M29" i="22"/>
  <c r="B13" i="32"/>
  <c r="Q13" i="32" s="1"/>
  <c r="Q27" i="32"/>
  <c r="O15" i="32"/>
  <c r="B13" i="20"/>
  <c r="Q13" i="20" s="1"/>
  <c r="Q46" i="20"/>
  <c r="O42" i="20"/>
  <c r="Q42" i="20"/>
  <c r="Q33" i="20"/>
  <c r="M33" i="20"/>
  <c r="M31" i="19"/>
  <c r="M85" i="19"/>
  <c r="Q53" i="19"/>
  <c r="K83" i="19"/>
  <c r="K66" i="19"/>
  <c r="K70" i="19"/>
  <c r="K74" i="19"/>
  <c r="K78" i="19"/>
  <c r="M20" i="19"/>
  <c r="Q20" i="19"/>
  <c r="M36" i="19"/>
  <c r="M58" i="33"/>
  <c r="K58" i="33"/>
  <c r="M49" i="33"/>
  <c r="K49" i="33"/>
  <c r="O48" i="22" l="1"/>
  <c r="O49" i="22"/>
  <c r="K42" i="20"/>
  <c r="O50" i="22"/>
  <c r="O79" i="46"/>
  <c r="Q56" i="46"/>
  <c r="O56" i="46"/>
  <c r="I46" i="33"/>
  <c r="I63" i="24"/>
  <c r="Q48" i="22"/>
  <c r="Q47" i="22"/>
  <c r="K84" i="46"/>
  <c r="K80" i="46"/>
  <c r="K57" i="46"/>
  <c r="I41" i="33"/>
  <c r="I45" i="33"/>
  <c r="I43" i="33"/>
  <c r="I42" i="33"/>
  <c r="I39" i="33"/>
  <c r="I30" i="33"/>
  <c r="I36" i="24"/>
  <c r="O20" i="22"/>
  <c r="O19" i="22"/>
  <c r="O18" i="22"/>
  <c r="O16" i="22"/>
  <c r="K53" i="22"/>
  <c r="K13" i="25"/>
  <c r="I13" i="25" s="1"/>
  <c r="B13" i="24"/>
  <c r="M13" i="24" s="1"/>
  <c r="K40" i="19"/>
  <c r="M86" i="24"/>
  <c r="I28" i="25"/>
  <c r="K34" i="22"/>
  <c r="Q25" i="32"/>
  <c r="M25" i="32"/>
  <c r="O39" i="22"/>
  <c r="K15" i="32"/>
  <c r="M27" i="33"/>
  <c r="K27" i="33"/>
  <c r="K31" i="19"/>
  <c r="I15" i="25"/>
  <c r="I31" i="33"/>
  <c r="I35" i="33"/>
  <c r="K28" i="20"/>
  <c r="I34" i="33"/>
  <c r="K27" i="32"/>
  <c r="K13" i="49"/>
  <c r="K82" i="46"/>
  <c r="K81" i="46"/>
  <c r="K85" i="46"/>
  <c r="K83" i="46"/>
  <c r="K13" i="33"/>
  <c r="I13" i="33" s="1"/>
  <c r="B46" i="22"/>
  <c r="K29" i="22"/>
  <c r="K85" i="19"/>
  <c r="K36" i="19"/>
  <c r="M25" i="33"/>
  <c r="I25" i="33" s="1"/>
  <c r="M46" i="22"/>
  <c r="O17" i="22"/>
  <c r="I41" i="24"/>
  <c r="I20" i="33"/>
  <c r="I40" i="33"/>
  <c r="F13" i="22"/>
  <c r="K31" i="24"/>
  <c r="I15" i="33"/>
  <c r="K39" i="49"/>
  <c r="K23" i="22"/>
  <c r="I42" i="25"/>
  <c r="M56" i="46"/>
  <c r="Q15" i="22"/>
  <c r="J61" i="43"/>
  <c r="K46" i="49"/>
  <c r="K13" i="46"/>
  <c r="K38" i="33"/>
  <c r="I49" i="33"/>
  <c r="I58" i="33"/>
  <c r="M38" i="33"/>
  <c r="I46" i="25"/>
  <c r="I33" i="25"/>
  <c r="I19" i="25"/>
  <c r="K86" i="24"/>
  <c r="I89" i="24"/>
  <c r="I90" i="24"/>
  <c r="I92" i="24"/>
  <c r="M62" i="24"/>
  <c r="I54" i="24"/>
  <c r="M31" i="24"/>
  <c r="M20" i="24"/>
  <c r="Q49" i="22"/>
  <c r="Q50" i="22"/>
  <c r="K58" i="32"/>
  <c r="K49" i="32"/>
  <c r="K38" i="32"/>
  <c r="K20" i="32"/>
  <c r="O25" i="32"/>
  <c r="M13" i="32"/>
  <c r="M13" i="20"/>
  <c r="K46" i="20"/>
  <c r="K33" i="20"/>
  <c r="K19" i="20"/>
  <c r="K15" i="20"/>
  <c r="O13" i="20"/>
  <c r="K61" i="19"/>
  <c r="K53" i="19"/>
  <c r="K46" i="19"/>
  <c r="Q13" i="47"/>
  <c r="M13" i="47"/>
  <c r="K65" i="46"/>
  <c r="K73" i="46"/>
  <c r="K59" i="46"/>
  <c r="K74" i="46"/>
  <c r="K64" i="46"/>
  <c r="K72" i="46"/>
  <c r="K68" i="46"/>
  <c r="K62" i="46"/>
  <c r="K63" i="46"/>
  <c r="K67" i="46"/>
  <c r="K76" i="46"/>
  <c r="K66" i="46"/>
  <c r="K71" i="46"/>
  <c r="K61" i="46"/>
  <c r="K69" i="46"/>
  <c r="K70" i="46"/>
  <c r="K60" i="46"/>
  <c r="K75" i="46"/>
  <c r="B13" i="27"/>
  <c r="M13" i="27" s="1"/>
  <c r="I17" i="27"/>
  <c r="I16" i="27"/>
  <c r="I19" i="27"/>
  <c r="I20" i="27"/>
  <c r="I18" i="27"/>
  <c r="K15" i="27"/>
  <c r="I29" i="33"/>
  <c r="I33" i="33"/>
  <c r="I32" i="33"/>
  <c r="K67" i="24"/>
  <c r="K71" i="24"/>
  <c r="K75" i="24"/>
  <c r="K79" i="24"/>
  <c r="K83" i="24"/>
  <c r="K68" i="24"/>
  <c r="K72" i="24"/>
  <c r="K76" i="24"/>
  <c r="K80" i="24"/>
  <c r="K65" i="24"/>
  <c r="K69" i="24"/>
  <c r="K73" i="24"/>
  <c r="K77" i="24"/>
  <c r="K81" i="24"/>
  <c r="K66" i="24"/>
  <c r="K70" i="24"/>
  <c r="K74" i="24"/>
  <c r="K78" i="24"/>
  <c r="K82" i="24"/>
  <c r="K49" i="24"/>
  <c r="B47" i="24"/>
  <c r="K51" i="24"/>
  <c r="K47" i="24" s="1"/>
  <c r="K50" i="24"/>
  <c r="K20" i="24"/>
  <c r="I25" i="24"/>
  <c r="I27" i="24"/>
  <c r="I26" i="24"/>
  <c r="I21" i="24"/>
  <c r="I24" i="24"/>
  <c r="I23" i="24"/>
  <c r="I34" i="24"/>
  <c r="I33" i="24"/>
  <c r="Q43" i="22"/>
  <c r="Q42" i="22"/>
  <c r="Q41" i="22"/>
  <c r="B15" i="22"/>
  <c r="M15" i="22"/>
  <c r="D13" i="22"/>
  <c r="M43" i="22"/>
  <c r="M39" i="22" s="1"/>
  <c r="M42" i="22"/>
  <c r="B39" i="22"/>
  <c r="M41" i="22"/>
  <c r="Q40" i="22"/>
  <c r="O13" i="32"/>
  <c r="K20" i="19"/>
  <c r="M15" i="19"/>
  <c r="O46" i="22" l="1"/>
  <c r="K50" i="22"/>
  <c r="K48" i="22"/>
  <c r="O15" i="22"/>
  <c r="K16" i="22"/>
  <c r="K19" i="22"/>
  <c r="K20" i="22"/>
  <c r="K17" i="22"/>
  <c r="K18" i="22"/>
  <c r="I86" i="24"/>
  <c r="K25" i="32"/>
  <c r="B13" i="22"/>
  <c r="K13" i="32"/>
  <c r="K47" i="22"/>
  <c r="I27" i="33"/>
  <c r="K79" i="46"/>
  <c r="K49" i="22"/>
  <c r="Q46" i="22"/>
  <c r="I38" i="33"/>
  <c r="I31" i="24"/>
  <c r="K62" i="24"/>
  <c r="K13" i="47"/>
  <c r="K56" i="46"/>
  <c r="K13" i="27"/>
  <c r="I13" i="27" s="1"/>
  <c r="I20" i="24"/>
  <c r="K13" i="24"/>
  <c r="I13" i="24" s="1"/>
  <c r="Q39" i="22"/>
  <c r="K13" i="20"/>
  <c r="I15" i="27"/>
  <c r="I76" i="24"/>
  <c r="I73" i="24"/>
  <c r="I74" i="24"/>
  <c r="I75" i="24"/>
  <c r="I64" i="24"/>
  <c r="I80" i="24"/>
  <c r="I77" i="24"/>
  <c r="I78" i="24"/>
  <c r="I79" i="24"/>
  <c r="I68" i="24"/>
  <c r="I81" i="24"/>
  <c r="I66" i="24"/>
  <c r="I82" i="24"/>
  <c r="I67" i="24"/>
  <c r="I83" i="24"/>
  <c r="I72" i="24"/>
  <c r="I69" i="24"/>
  <c r="I70" i="24"/>
  <c r="I71" i="24"/>
  <c r="I51" i="24"/>
  <c r="I48" i="24"/>
  <c r="I49" i="24"/>
  <c r="I50" i="24"/>
  <c r="K42" i="22"/>
  <c r="K43" i="22"/>
  <c r="K40" i="22"/>
  <c r="K41" i="22"/>
  <c r="K15" i="19"/>
  <c r="M13" i="19"/>
  <c r="Q13" i="19"/>
  <c r="O13" i="19"/>
  <c r="K46" i="22" l="1"/>
  <c r="I47" i="24"/>
  <c r="I62" i="24"/>
  <c r="K39" i="22"/>
  <c r="K15" i="22"/>
  <c r="Q13" i="22"/>
  <c r="O13" i="22"/>
  <c r="M13" i="22"/>
  <c r="K13" i="19"/>
  <c r="K13" i="22" l="1"/>
  <c r="L16" i="43"/>
  <c r="B16" i="43"/>
  <c r="J17" i="43" s="1"/>
  <c r="L17" i="43"/>
  <c r="B19" i="43"/>
  <c r="D15" i="43"/>
  <c r="B15" i="43" s="1"/>
  <c r="L15" i="43" l="1"/>
  <c r="N19" i="43"/>
  <c r="P19" i="43"/>
  <c r="L19" i="43"/>
  <c r="D13" i="43"/>
  <c r="J16" i="43"/>
  <c r="J15" i="43" s="1"/>
  <c r="J19" i="43" l="1"/>
  <c r="B13" i="43"/>
  <c r="L13" i="43" s="1"/>
  <c r="N13" i="43" l="1"/>
  <c r="P13" i="43"/>
  <c r="J13" i="43" l="1"/>
</calcChain>
</file>

<file path=xl/sharedStrings.xml><?xml version="1.0" encoding="utf-8"?>
<sst xmlns="http://schemas.openxmlformats.org/spreadsheetml/2006/main" count="1465" uniqueCount="223">
  <si>
    <t>Sexo</t>
  </si>
  <si>
    <t>Hombres</t>
  </si>
  <si>
    <t>Mujeres</t>
  </si>
  <si>
    <t>No especificado</t>
  </si>
  <si>
    <t>No trabajó</t>
  </si>
  <si>
    <t>Comerciantes</t>
  </si>
  <si>
    <t>Vendedores ambulantes</t>
  </si>
  <si>
    <t>Trabajadores en servicios domésticos</t>
  </si>
  <si>
    <t>Trabajadores agropecuarios</t>
  </si>
  <si>
    <t>Trabajadores industriales</t>
  </si>
  <si>
    <t>Trabajadores en la construcción</t>
  </si>
  <si>
    <t>Agropecuario</t>
  </si>
  <si>
    <t>Manufactura</t>
  </si>
  <si>
    <t>Construcción</t>
  </si>
  <si>
    <t>Comercio</t>
  </si>
  <si>
    <t>Transporte</t>
  </si>
  <si>
    <t>De 1 a 3 cruces</t>
  </si>
  <si>
    <t>4 cruces o más</t>
  </si>
  <si>
    <t>Ciudad guatemalteca de cruce a México</t>
  </si>
  <si>
    <t>Guatemala</t>
  </si>
  <si>
    <t>Sabe leer y escribir</t>
  </si>
  <si>
    <t>No sabe leer y escribir</t>
  </si>
  <si>
    <t>Urbana</t>
  </si>
  <si>
    <t>No urbana</t>
  </si>
  <si>
    <t>Chiapas</t>
  </si>
  <si>
    <t>Distrito Federal</t>
  </si>
  <si>
    <t>Oaxaca</t>
  </si>
  <si>
    <t>Tabasco</t>
  </si>
  <si>
    <t>Tamaulipas</t>
  </si>
  <si>
    <t>Veracruz</t>
  </si>
  <si>
    <t>Lugar de mayor tiempo de estancia en México</t>
  </si>
  <si>
    <t>Tiempo que permaneció en México</t>
  </si>
  <si>
    <t>Más de 1 día a 1 semana</t>
  </si>
  <si>
    <t>Más de 1 semana a 1 mes</t>
  </si>
  <si>
    <t>Más de 1 mes a 1 año</t>
  </si>
  <si>
    <t>Más de 1 año</t>
  </si>
  <si>
    <t>Una vez</t>
  </si>
  <si>
    <t>Dos veces</t>
  </si>
  <si>
    <t>Lugar donde lo detuvieron las autoridades migratorias mexicanas</t>
  </si>
  <si>
    <t>Calle o carretera</t>
  </si>
  <si>
    <t>Grupos de edad</t>
  </si>
  <si>
    <t>Situación conyugal</t>
  </si>
  <si>
    <t>20 a 29 años</t>
  </si>
  <si>
    <t>30 a 39 años</t>
  </si>
  <si>
    <t>40 a 49 años</t>
  </si>
  <si>
    <t>50 a 59 años</t>
  </si>
  <si>
    <t>60 años y más</t>
  </si>
  <si>
    <t>Relación de parentesco en el hogar</t>
  </si>
  <si>
    <t>Condición de alfabetismo</t>
  </si>
  <si>
    <t>Servicios domésticos</t>
  </si>
  <si>
    <t>Servicios diversos</t>
  </si>
  <si>
    <t>Sin documento migratorio</t>
  </si>
  <si>
    <t>Con documento migratorio</t>
  </si>
  <si>
    <t>Tapachula</t>
  </si>
  <si>
    <t>Palenque</t>
  </si>
  <si>
    <t>Arriaga</t>
  </si>
  <si>
    <t>Huehuetán</t>
  </si>
  <si>
    <t>Tuxtla Gutiérrez</t>
  </si>
  <si>
    <t>Otros municipios de Chiapas</t>
  </si>
  <si>
    <t>Sin experiencia migratoria</t>
  </si>
  <si>
    <t>Con experiencia migratoria</t>
  </si>
  <si>
    <t>En los próximos 7 días</t>
  </si>
  <si>
    <t>Algún día</t>
  </si>
  <si>
    <r>
      <t xml:space="preserve">No unido </t>
    </r>
    <r>
      <rPr>
        <vertAlign val="superscript"/>
        <sz val="9"/>
        <rFont val="Arial"/>
        <family val="2"/>
      </rPr>
      <t>2</t>
    </r>
  </si>
  <si>
    <t>Trimestre en el que fue entrevistado</t>
  </si>
  <si>
    <t>Condición de experiencia migratoria previa a Estados Unidos</t>
  </si>
  <si>
    <t>-- Sin registro.</t>
  </si>
  <si>
    <r>
      <t>1</t>
    </r>
    <r>
      <rPr>
        <sz val="8"/>
        <rFont val="Arial"/>
        <family val="2"/>
      </rPr>
      <t xml:space="preserve"> Se incluye la detención actual.</t>
    </r>
  </si>
  <si>
    <t xml:space="preserve">Tres veces o más </t>
  </si>
  <si>
    <t>Otra entidad federativa</t>
  </si>
  <si>
    <t xml:space="preserve"> </t>
  </si>
  <si>
    <t>Ninguno (caminando)</t>
  </si>
  <si>
    <t>Más de 1 día</t>
  </si>
  <si>
    <t>Cámaras, tubos de llanta o nadando</t>
  </si>
  <si>
    <r>
      <t>1</t>
    </r>
    <r>
      <rPr>
        <sz val="8"/>
        <rFont val="Arial"/>
        <family val="2"/>
      </rPr>
      <t xml:space="preserve"> Incluye a los casados o en unión libre.</t>
    </r>
  </si>
  <si>
    <t>Profesionistas, técnicos y personal administrativo</t>
  </si>
  <si>
    <t>Hasta 24 horas</t>
  </si>
  <si>
    <t>Trabajadores en servicios diversos</t>
  </si>
  <si>
    <t>ABSOLUTOS</t>
  </si>
  <si>
    <t>POBLACIÓN TOTAL</t>
  </si>
  <si>
    <t>El Salvador</t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</si>
  <si>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especificados, así como los cuestionarios incompletos para los cuales no existe un cálculo y se indican como NC (No Calculado).</t>
    </r>
  </si>
  <si>
    <t>Total</t>
  </si>
  <si>
    <t>Medio de transporte para cruzar a México</t>
  </si>
  <si>
    <t>Honduras</t>
  </si>
  <si>
    <t>Lancha o embarcación en el mar</t>
  </si>
  <si>
    <t>Condición laboral en el último viaje a México</t>
  </si>
  <si>
    <t>PORCENTAJES</t>
  </si>
  <si>
    <t>Trabajar o buscar trabajo en Estados Unidos</t>
  </si>
  <si>
    <t>* Datos expandidos de muestras menores a 30 observaciones o casos.</t>
  </si>
  <si>
    <t>POBLACIÓN QUE TRABAJÓ EN EL LUGAR DE RESIDENCIA</t>
  </si>
  <si>
    <t>Oficio o profesión de los que trabajaron en el lugar de residencia</t>
  </si>
  <si>
    <t>Tecún Umán (San Marcos)</t>
  </si>
  <si>
    <t>El Carmen (San Marcos)</t>
  </si>
  <si>
    <t>La Mesilla (Huehuetenango)</t>
  </si>
  <si>
    <t>Gracias a Dios (Huehuetenango)</t>
  </si>
  <si>
    <t>Bethel (El Petén)</t>
  </si>
  <si>
    <t>El Ceibo (El Petén)</t>
  </si>
  <si>
    <t>Otra ciudad</t>
  </si>
  <si>
    <t>Otro motivo en Estados Unidos</t>
  </si>
  <si>
    <t>Otro medio de transporte</t>
  </si>
  <si>
    <r>
      <t xml:space="preserve">Otro parentesco </t>
    </r>
    <r>
      <rPr>
        <vertAlign val="superscript"/>
        <sz val="9"/>
        <rFont val="Arial"/>
        <family val="2"/>
      </rPr>
      <t>3</t>
    </r>
  </si>
  <si>
    <t>Otro lugar</t>
  </si>
  <si>
    <t>Condición laboral en el lugar de residencia los 30 días anteriores a su viaje a México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</si>
  <si>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</si>
  <si>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Incluye otro parentesco y sin relación de parentesco.</t>
    </r>
  </si>
  <si>
    <t>Motivo de desplazamiento</t>
  </si>
  <si>
    <t>Jefe(a)</t>
  </si>
  <si>
    <t>Esposo(a)</t>
  </si>
  <si>
    <t>Hijo(a)</t>
  </si>
  <si>
    <t>Sector de actividad de los que trabajaron en el lugar de residencia</t>
  </si>
  <si>
    <t>Condición de experiencia migratoria laboral previa a México</t>
  </si>
  <si>
    <t>Condición de experiencia migratoria previa a México con intención de llegar a Estados Unidos</t>
  </si>
  <si>
    <r>
      <t xml:space="preserve">Número de veces que ha sido detenido por las autoridades migratorias mexicanas en los últimos doce meses </t>
    </r>
    <r>
      <rPr>
        <b/>
        <vertAlign val="superscript"/>
        <sz val="9"/>
        <rFont val="Arial"/>
        <family val="2"/>
      </rPr>
      <t>1</t>
    </r>
  </si>
  <si>
    <t>Reintentará cruzar</t>
  </si>
  <si>
    <t>No reintentará cruzar</t>
  </si>
  <si>
    <t>Trabajar o buscar trabajo en México</t>
  </si>
  <si>
    <r>
      <t>2</t>
    </r>
    <r>
      <rPr>
        <sz val="8"/>
        <rFont val="Arial"/>
        <family val="2"/>
      </rPr>
      <t xml:space="preserve"> Incluye a trabajadores familiares con y sin pago, y a patrones entre otros.</t>
    </r>
  </si>
  <si>
    <r>
      <t xml:space="preserve">Otro puesto </t>
    </r>
    <r>
      <rPr>
        <vertAlign val="superscript"/>
        <sz val="9"/>
        <rFont val="Arial"/>
        <family val="2"/>
      </rPr>
      <t>2</t>
    </r>
  </si>
  <si>
    <t>Trabajador a sueldo fijo</t>
  </si>
  <si>
    <t>Trabajador por su cuenta</t>
  </si>
  <si>
    <t>Trabajador a destajo o por obra</t>
  </si>
  <si>
    <t>Puesto o posición en el trabajo realizado</t>
  </si>
  <si>
    <t>Más de cinco s.m.</t>
  </si>
  <si>
    <t>Más de tres hasta cinco s.m.</t>
  </si>
  <si>
    <t>Más de dos hasta tres s.m.</t>
  </si>
  <si>
    <t>Más de uno hasta dos s.m.</t>
  </si>
  <si>
    <t>Hasta un s.m.</t>
  </si>
  <si>
    <t>Sin ingreso</t>
  </si>
  <si>
    <r>
      <t xml:space="preserve">Ingreso en múltiplos de salario mínimo (S.M.) </t>
    </r>
    <r>
      <rPr>
        <b/>
        <vertAlign val="superscript"/>
        <sz val="9"/>
        <rFont val="Arial"/>
        <family val="2"/>
      </rPr>
      <t>1</t>
    </r>
  </si>
  <si>
    <t>HOMBRES</t>
  </si>
  <si>
    <t>MUJERES</t>
  </si>
  <si>
    <t>Sin instrucción</t>
  </si>
  <si>
    <t>Primaria incompleta</t>
  </si>
  <si>
    <t>Primaria completa</t>
  </si>
  <si>
    <t>Secundaria incompleta</t>
  </si>
  <si>
    <t>Secundaria completa</t>
  </si>
  <si>
    <t>Más de secundaria completa</t>
  </si>
  <si>
    <t>Jefe</t>
  </si>
  <si>
    <t>Esposo</t>
  </si>
  <si>
    <t>Hijo</t>
  </si>
  <si>
    <r>
      <t>Reintento de cruce a México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por el mismo motivo de cruce actual</t>
    </r>
  </si>
  <si>
    <t>Nivel de instrucción</t>
  </si>
  <si>
    <t>Dimensión geográfica, temporal, estancia y de cruce</t>
  </si>
  <si>
    <t>Características sociodemográficas</t>
  </si>
  <si>
    <t>Características laborales en el lugar de residencia</t>
  </si>
  <si>
    <t>Experiencia migratoria en México</t>
  </si>
  <si>
    <t>México</t>
  </si>
  <si>
    <t>Estados Unidos</t>
  </si>
  <si>
    <t>País de residencia</t>
  </si>
  <si>
    <t>Otro motivo</t>
  </si>
  <si>
    <t>Tipo de localidad de residencia</t>
  </si>
  <si>
    <t>País de destino final al momento de ser detenido</t>
  </si>
  <si>
    <t>Uso de "pollero" para transitar por México</t>
  </si>
  <si>
    <t xml:space="preserve">Sexo y características seleccionadas </t>
  </si>
  <si>
    <r>
      <t>2</t>
    </r>
    <r>
      <rPr>
        <sz val="8"/>
        <rFont val="Arial"/>
        <family val="2"/>
      </rPr>
      <t xml:space="preserve"> Incluye a solteros, separados, viudos y divorciados.</t>
    </r>
  </si>
  <si>
    <t>Diario</t>
  </si>
  <si>
    <t>Autobús o camioneta</t>
  </si>
  <si>
    <r>
      <t xml:space="preserve">Condición de documentos para cruzar a México </t>
    </r>
    <r>
      <rPr>
        <b/>
        <vertAlign val="superscript"/>
        <sz val="9"/>
        <rFont val="Arial"/>
        <family val="2"/>
      </rPr>
      <t>1</t>
    </r>
  </si>
  <si>
    <r>
      <t xml:space="preserve">Pase local o FMVL </t>
    </r>
    <r>
      <rPr>
        <vertAlign val="superscript"/>
        <sz val="9"/>
        <rFont val="Arial"/>
        <family val="2"/>
      </rPr>
      <t>2</t>
    </r>
  </si>
  <si>
    <r>
      <t xml:space="preserve">Otro documento </t>
    </r>
    <r>
      <rPr>
        <vertAlign val="superscript"/>
        <sz val="9"/>
        <rFont val="Arial"/>
        <family val="2"/>
      </rPr>
      <t>3, 4</t>
    </r>
  </si>
  <si>
    <r>
      <t>2</t>
    </r>
    <r>
      <rPr>
        <sz val="8"/>
        <rFont val="Arial"/>
        <family val="2"/>
      </rPr>
      <t xml:space="preserve"> Forma Migratoria de Visitante Local (FMVL).</t>
    </r>
  </si>
  <si>
    <r>
      <t>4</t>
    </r>
    <r>
      <rPr>
        <sz val="8"/>
        <rFont val="Arial"/>
        <family val="2"/>
      </rPr>
      <t xml:space="preserve"> Otro documento.</t>
    </r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</si>
  <si>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</si>
  <si>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Trabajó</t>
  </si>
  <si>
    <r>
      <t>1</t>
    </r>
    <r>
      <rPr>
        <sz val="8"/>
        <rFont val="Arial"/>
        <family val="2"/>
      </rPr>
      <t xml:space="preserve"> Incluye la detención actual.</t>
    </r>
  </si>
  <si>
    <r>
      <t xml:space="preserve">Condición de documentos para cruzar a México </t>
    </r>
    <r>
      <rPr>
        <b/>
        <vertAlign val="superscript"/>
        <sz val="9"/>
        <rFont val="Arial"/>
        <family val="2"/>
      </rPr>
      <t>4</t>
    </r>
  </si>
  <si>
    <r>
      <t xml:space="preserve">Pase local o FMVL </t>
    </r>
    <r>
      <rPr>
        <vertAlign val="superscript"/>
        <sz val="9"/>
        <rFont val="Arial"/>
        <family val="2"/>
      </rPr>
      <t>5</t>
    </r>
  </si>
  <si>
    <r>
      <t xml:space="preserve">Otro documento </t>
    </r>
    <r>
      <rPr>
        <vertAlign val="superscript"/>
        <sz val="9"/>
        <rFont val="Arial"/>
        <family val="2"/>
      </rPr>
      <t>6, 7</t>
    </r>
  </si>
  <si>
    <r>
      <t xml:space="preserve">Número de veces que ha sido detenido por las autoridades migratorias mexicanas en los últimos doce meses </t>
    </r>
    <r>
      <rPr>
        <b/>
        <vertAlign val="superscript"/>
        <sz val="9"/>
        <rFont val="Arial"/>
        <family val="2"/>
      </rPr>
      <t>8</t>
    </r>
  </si>
  <si>
    <r>
      <t>5</t>
    </r>
    <r>
      <rPr>
        <sz val="8"/>
        <rFont val="Arial"/>
        <family val="2"/>
      </rPr>
      <t xml:space="preserve"> Forma Migratoria de Visitante Local (FMVL).</t>
    </r>
  </si>
  <si>
    <r>
      <t>7</t>
    </r>
    <r>
      <rPr>
        <sz val="8"/>
        <rFont val="Arial"/>
        <family val="2"/>
      </rPr>
      <t xml:space="preserve"> Otro documento.</t>
    </r>
  </si>
  <si>
    <r>
      <t>8</t>
    </r>
    <r>
      <rPr>
        <sz val="8"/>
        <rFont val="Arial"/>
        <family val="2"/>
      </rPr>
      <t xml:space="preserve"> Incluye la detención actual.</t>
    </r>
  </si>
  <si>
    <r>
      <t>3</t>
    </r>
    <r>
      <rPr>
        <sz val="8"/>
        <rFont val="Arial"/>
        <family val="2"/>
      </rPr>
      <t xml:space="preserve"> Forma Migratoria de Trabajador Fronterizo (FMTF).</t>
    </r>
  </si>
  <si>
    <r>
      <t>6</t>
    </r>
    <r>
      <rPr>
        <sz val="8"/>
        <rFont val="Arial"/>
        <family val="2"/>
      </rPr>
      <t xml:space="preserve"> Forma Migratoria de Trabajador Fronterizo (FMTF).</t>
    </r>
  </si>
  <si>
    <r>
      <t xml:space="preserve">Unida </t>
    </r>
    <r>
      <rPr>
        <vertAlign val="superscript"/>
        <sz val="9"/>
        <rFont val="Arial"/>
        <family val="2"/>
      </rPr>
      <t>1</t>
    </r>
  </si>
  <si>
    <r>
      <t xml:space="preserve">No unida </t>
    </r>
    <r>
      <rPr>
        <vertAlign val="superscript"/>
        <sz val="9"/>
        <rFont val="Arial"/>
        <family val="2"/>
      </rPr>
      <t>2</t>
    </r>
  </si>
  <si>
    <t>Jefa</t>
  </si>
  <si>
    <t>Esposa</t>
  </si>
  <si>
    <t>Hija</t>
  </si>
  <si>
    <t>Huixtla</t>
  </si>
  <si>
    <t>Frontera Comalapa</t>
  </si>
  <si>
    <t>Comitán de Domínguez</t>
  </si>
  <si>
    <t>Metapa</t>
  </si>
  <si>
    <t>Pijijiapan</t>
  </si>
  <si>
    <t>San Luis Potosí</t>
  </si>
  <si>
    <t>Guanajuato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</si>
  <si>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tomaron como válidas las respuestas proporcionadas por los migrantes hondureños y salvadoreños, aun sabiendo que a estas nacionalidades no se les concede, ni se les ha concedido, los documentos migratorios de Pase Local o FMVL, FMVA o FMTF.</t>
    </r>
  </si>
  <si>
    <t>Usó "pollero"</t>
  </si>
  <si>
    <t>No usó "pollero"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</si>
  <si>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 tomaron como válidas las respuestas proporcionadas por los migrantes hondureños y salvadoreños, aun sabiendo que a estas nacionalidades no se les concede, ni se les ha concedido, los documentos migratorios de Pase Local o FMVL, FMVA o FMTF.</t>
    </r>
  </si>
  <si>
    <t>Otro documento</t>
  </si>
  <si>
    <t>Otro sector</t>
  </si>
  <si>
    <t>NC</t>
  </si>
  <si>
    <t>*</t>
  </si>
  <si>
    <t>Entró a México vía aérea o por mar</t>
  </si>
  <si>
    <t>Ocupación u oficio de los que trabajaron en el lugar de residencia</t>
  </si>
  <si>
    <t>Puesto o posición en la ocupación en el trabajo realizado</t>
  </si>
  <si>
    <t xml:space="preserve">Enero-junio </t>
  </si>
  <si>
    <t xml:space="preserve">Julio-diciembre </t>
  </si>
  <si>
    <t>ND</t>
  </si>
  <si>
    <t>18 a 19 años</t>
  </si>
  <si>
    <t>Entró a México vía aerea o por mar</t>
  </si>
  <si>
    <t>Semestre en el que fue entrevistado</t>
  </si>
  <si>
    <r>
      <t>1</t>
    </r>
    <r>
      <rPr>
        <sz val="8"/>
        <rFont val="Arial"/>
        <family val="2"/>
      </rPr>
      <t xml:space="preserve"> Para generar los múltiplos de salario mínimo se homologó a pesos mexicanos. En 2018, el salario mínimo vigente correspondiente al área geográfica "única" fue de 88.36 pesos diarios.</t>
    </r>
  </si>
  <si>
    <t>Enero-junio</t>
  </si>
  <si>
    <t>Julio-diciembre</t>
  </si>
  <si>
    <t>6.1. Migrantes centroamericanos devueltos por las autoridades migratorias mexicanas, 2019.
Dimensión geográfica, temporal, estancia y de cruce, según país de residencia, flujo total entrevistado</t>
  </si>
  <si>
    <t xml:space="preserve">Fuente: EMIF SUR 2019. </t>
  </si>
  <si>
    <t>6.2. Migrantes centroamericanos devueltos por las autoridades migratorias mexicanas, 2019.
Características sociodemográficas, según país de residencia, flujo total entrevistado</t>
  </si>
  <si>
    <t>6.3. Migrantes centroamericanos devueltos por las autoridades migratorias mexicanas, 2019.
Características laborales en el lugar de residencia, según país de residencia, flujo total entrevistado</t>
  </si>
  <si>
    <r>
      <t>1</t>
    </r>
    <r>
      <rPr>
        <sz val="8"/>
        <rFont val="Arial"/>
        <family val="2"/>
      </rPr>
      <t xml:space="preserve"> Para generar los múltiplos de salario mínimo se homologó a pesos mexicanos. En 2018, el salario mínimo vigente correspondiente al área geográfica "única" fue de 102.68 pesos diarios.</t>
    </r>
  </si>
  <si>
    <t>6.4. Migrantes centroamericanos devueltos por las autoridades migratorias mexicanas, 2019.
Experiencia migratoria en México, según país de residencia, flujo total entrevistado</t>
  </si>
  <si>
    <t>6.5. Migrantes centroamericanos devueltos por las autoridades migratorias mexicanas, 2019.
Dimensión geográfica, temporal, estancia y de cruce, según país de destino final, flujo total entrevistado</t>
  </si>
  <si>
    <t>6.6. Migrantes centroamericanos devueltos por las autoridades migratorias mexicanas, 2019.
Características sociodemográficas, según país de destino final, flujo total entrevistado</t>
  </si>
  <si>
    <t>6.7. Migrantes centroamericanos devueltos por las autoridades migratorias mexicanas, 2019.
Características laborales en el lugar de residencia, según país de destino final, flujo total entrevistado</t>
  </si>
  <si>
    <t>6.8. Migrantes centroamericanos devueltos por las autoridades migratorias mexicanas, 2019.
Experiencia migratoria en México, según país de destino final, flujo total entrevistado</t>
  </si>
  <si>
    <t>6.9. Migrantes centroamericanos devueltos por las autoridades migratorias mexicanas, 2019.
Dimensión geográfica, temporal, estancia y de cruce, según país de residencia, flujo con destino Estados Unidos</t>
  </si>
  <si>
    <t>Fuente: EMIF SUR 2019.</t>
  </si>
  <si>
    <t>6.10. Migrantes centroamericanos devueltos por las autoridades migratorias mexicanas, 2019.
Características sociodemográficas, según país de residencia, flujo con destino Estados Unidos</t>
  </si>
  <si>
    <t>6.11. Migrantes centroamericanos devueltos por las autoridades migratorias mexicanas, 2019.
Características laborales en el lugar de residencia, según país de residencia, flujo con destino Estados Unidos</t>
  </si>
  <si>
    <t>6.12. Migrantes centroamericanos devueltos por las autoridades migratorias mexicanas, 2019.
Experiencia migratoria en México, según país de residencia, flujo con destino Estados Unidos</t>
  </si>
  <si>
    <t>6.13. Migrantes centroamericanos devueltos por las autoridades migratorias mexicanas, 2019.
Características seleccionadas por sexo, según país de residencia, flujo total entrevistado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</si>
</sst>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-* #,##0_-;\-* #,##0_-;_-* &quot;-- &quot;_-;_-@_-"/>
    <numFmt numFmtId="166" formatCode="###0"/>
    <numFmt numFmtId="167" formatCode="_-* #,##0.0_-;\-* #,##0.0_-;_-* &quot;-- &quot;_-;_-@_-"/>
    <numFmt numFmtId="168" formatCode="0.0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G Omega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CG Omega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164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18">
    <xf numFmtId="0" fontId="0" fillId="0" borderId="0" xfId="0"/>
    <xf numFmtId="0" fontId="7" fillId="0" borderId="0" xfId="3" applyFont="1" applyFill="1" applyBorder="1" applyAlignment="1">
      <alignment horizontal="left" vertical="center" indent="3"/>
    </xf>
    <xf numFmtId="0" fontId="7" fillId="0" borderId="0" xfId="4" applyFont="1" applyFill="1" applyBorder="1" applyAlignment="1">
      <alignment horizontal="left" vertical="center" indent="2"/>
    </xf>
    <xf numFmtId="0" fontId="9" fillId="0" borderId="0" xfId="0" applyFont="1"/>
    <xf numFmtId="0" fontId="10" fillId="0" borderId="0" xfId="0" applyFont="1"/>
    <xf numFmtId="0" fontId="9" fillId="0" borderId="0" xfId="6" applyFont="1" applyFill="1" applyAlignment="1">
      <alignment horizontal="left"/>
    </xf>
    <xf numFmtId="3" fontId="11" fillId="0" borderId="0" xfId="1" applyNumberFormat="1" applyFont="1" applyFill="1" applyBorder="1" applyAlignment="1"/>
    <xf numFmtId="0" fontId="11" fillId="0" borderId="0" xfId="3" applyFont="1" applyFill="1" applyAlignment="1">
      <alignment horizontal="left"/>
    </xf>
    <xf numFmtId="0" fontId="7" fillId="0" borderId="0" xfId="3" applyFont="1" applyFill="1" applyAlignment="1">
      <alignment horizontal="left" indent="3"/>
    </xf>
    <xf numFmtId="0" fontId="11" fillId="0" borderId="0" xfId="5" applyFont="1" applyFill="1" applyAlignment="1">
      <alignment horizontal="left" wrapText="1"/>
    </xf>
    <xf numFmtId="0" fontId="10" fillId="0" borderId="0" xfId="2" applyFont="1" applyFill="1"/>
    <xf numFmtId="0" fontId="7" fillId="0" borderId="0" xfId="5" applyFont="1" applyFill="1" applyAlignment="1">
      <alignment horizontal="left" indent="2"/>
    </xf>
    <xf numFmtId="0" fontId="7" fillId="0" borderId="0" xfId="2" applyFont="1" applyFill="1" applyAlignment="1">
      <alignment horizontal="left" indent="1"/>
    </xf>
    <xf numFmtId="0" fontId="7" fillId="0" borderId="0" xfId="3" applyFont="1" applyFill="1" applyAlignment="1">
      <alignment horizontal="left" indent="1"/>
    </xf>
    <xf numFmtId="0" fontId="7" fillId="0" borderId="0" xfId="5" applyFont="1" applyFill="1" applyBorder="1" applyAlignment="1">
      <alignment horizontal="left" indent="1"/>
    </xf>
    <xf numFmtId="0" fontId="11" fillId="0" borderId="0" xfId="4" applyFont="1" applyFill="1" applyBorder="1" applyAlignment="1">
      <alignment vertical="center" wrapText="1"/>
    </xf>
    <xf numFmtId="49" fontId="11" fillId="0" borderId="0" xfId="1" applyNumberFormat="1" applyFont="1" applyFill="1" applyBorder="1" applyAlignment="1">
      <alignment horizontal="left"/>
    </xf>
    <xf numFmtId="49" fontId="7" fillId="0" borderId="0" xfId="1" applyNumberFormat="1" applyFont="1" applyFill="1" applyBorder="1" applyAlignment="1">
      <alignment horizontal="left"/>
    </xf>
    <xf numFmtId="49" fontId="7" fillId="0" borderId="0" xfId="1" applyNumberFormat="1" applyFont="1" applyBorder="1" applyAlignment="1">
      <alignment horizontal="left"/>
    </xf>
    <xf numFmtId="167" fontId="11" fillId="0" borderId="0" xfId="1" applyNumberFormat="1" applyFont="1" applyFill="1" applyBorder="1" applyAlignment="1"/>
    <xf numFmtId="165" fontId="7" fillId="0" borderId="0" xfId="1" applyNumberFormat="1" applyFont="1" applyBorder="1" applyAlignment="1"/>
    <xf numFmtId="0" fontId="10" fillId="0" borderId="0" xfId="0" applyFont="1" applyFill="1"/>
    <xf numFmtId="3" fontId="10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Alignment="1">
      <alignment horizontal="left"/>
    </xf>
    <xf numFmtId="3" fontId="10" fillId="0" borderId="0" xfId="1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left"/>
    </xf>
    <xf numFmtId="49" fontId="7" fillId="0" borderId="0" xfId="7" applyNumberFormat="1" applyFont="1" applyAlignment="1">
      <alignment horizontal="left"/>
    </xf>
    <xf numFmtId="0" fontId="7" fillId="0" borderId="0" xfId="7" applyFont="1"/>
    <xf numFmtId="0" fontId="7" fillId="0" borderId="0" xfId="7" applyFont="1" applyFill="1" applyBorder="1" applyAlignment="1">
      <alignment horizontal="center" vertical="center" wrapText="1"/>
    </xf>
    <xf numFmtId="0" fontId="7" fillId="0" borderId="0" xfId="7" applyFont="1" applyFill="1"/>
    <xf numFmtId="0" fontId="11" fillId="0" borderId="0" xfId="7" applyFont="1"/>
    <xf numFmtId="0" fontId="11" fillId="0" borderId="0" xfId="7" applyFont="1" applyFill="1" applyBorder="1" applyAlignment="1">
      <alignment wrapText="1"/>
    </xf>
    <xf numFmtId="49" fontId="11" fillId="0" borderId="0" xfId="7" applyNumberFormat="1" applyFont="1" applyFill="1" applyBorder="1" applyAlignment="1">
      <alignment horizontal="left"/>
    </xf>
    <xf numFmtId="0" fontId="11" fillId="0" borderId="0" xfId="7" applyFont="1" applyFill="1" applyBorder="1"/>
    <xf numFmtId="3" fontId="11" fillId="0" borderId="0" xfId="7" applyNumberFormat="1" applyFont="1" applyFill="1" applyBorder="1" applyAlignment="1"/>
    <xf numFmtId="0" fontId="11" fillId="0" borderId="0" xfId="7" applyFont="1" applyFill="1"/>
    <xf numFmtId="3" fontId="7" fillId="0" borderId="0" xfId="7" applyNumberFormat="1" applyFont="1" applyFill="1" applyBorder="1"/>
    <xf numFmtId="167" fontId="11" fillId="0" borderId="0" xfId="7" applyNumberFormat="1" applyFont="1"/>
    <xf numFmtId="0" fontId="7" fillId="0" borderId="0" xfId="7" applyFont="1" applyFill="1" applyAlignment="1">
      <alignment horizontal="left" indent="1"/>
    </xf>
    <xf numFmtId="165" fontId="7" fillId="0" borderId="0" xfId="7" applyNumberFormat="1" applyFont="1" applyFill="1" applyAlignment="1"/>
    <xf numFmtId="49" fontId="7" fillId="0" borderId="0" xfId="7" applyNumberFormat="1" applyFont="1" applyFill="1" applyAlignment="1">
      <alignment horizontal="left"/>
    </xf>
    <xf numFmtId="165" fontId="7" fillId="0" borderId="0" xfId="4" applyNumberFormat="1" applyFont="1" applyFill="1" applyBorder="1" applyAlignment="1"/>
    <xf numFmtId="167" fontId="7" fillId="0" borderId="0" xfId="7" applyNumberFormat="1" applyFont="1" applyAlignment="1">
      <alignment horizontal="right"/>
    </xf>
    <xf numFmtId="167" fontId="7" fillId="0" borderId="0" xfId="7" applyNumberFormat="1" applyFont="1"/>
    <xf numFmtId="165" fontId="7" fillId="0" borderId="0" xfId="7" applyNumberFormat="1" applyFont="1" applyFill="1" applyBorder="1" applyAlignment="1"/>
    <xf numFmtId="0" fontId="11" fillId="0" borderId="0" xfId="7" applyFont="1" applyFill="1" applyAlignment="1">
      <alignment horizontal="left"/>
    </xf>
    <xf numFmtId="165" fontId="7" fillId="0" borderId="0" xfId="7" applyNumberFormat="1" applyFont="1" applyFill="1"/>
    <xf numFmtId="3" fontId="7" fillId="0" borderId="0" xfId="7" applyNumberFormat="1" applyFont="1" applyBorder="1"/>
    <xf numFmtId="167" fontId="11" fillId="0" borderId="0" xfId="7" applyNumberFormat="1" applyFont="1" applyFill="1" applyBorder="1" applyAlignment="1"/>
    <xf numFmtId="167" fontId="11" fillId="0" borderId="0" xfId="7" applyNumberFormat="1" applyFont="1" applyFill="1" applyBorder="1"/>
    <xf numFmtId="0" fontId="12" fillId="0" borderId="0" xfId="7" applyFont="1" applyFill="1"/>
    <xf numFmtId="0" fontId="7" fillId="0" borderId="0" xfId="7" applyFont="1" applyFill="1" applyAlignment="1">
      <alignment horizontal="left" indent="2"/>
    </xf>
    <xf numFmtId="3" fontId="7" fillId="0" borderId="0" xfId="7" applyNumberFormat="1" applyFont="1" applyBorder="1" applyAlignment="1"/>
    <xf numFmtId="0" fontId="7" fillId="0" borderId="0" xfId="7" applyNumberFormat="1" applyFont="1" applyFill="1" applyAlignment="1">
      <alignment horizontal="left" vertical="center" indent="1"/>
    </xf>
    <xf numFmtId="0" fontId="7" fillId="0" borderId="0" xfId="7" applyNumberFormat="1" applyFont="1" applyFill="1" applyBorder="1" applyAlignment="1">
      <alignment horizontal="left" vertical="center" indent="1"/>
    </xf>
    <xf numFmtId="0" fontId="7" fillId="0" borderId="0" xfId="7" applyFont="1" applyFill="1" applyAlignment="1"/>
    <xf numFmtId="167" fontId="12" fillId="0" borderId="0" xfId="7" applyNumberFormat="1" applyFont="1"/>
    <xf numFmtId="0" fontId="12" fillId="0" borderId="0" xfId="7" applyFont="1"/>
    <xf numFmtId="0" fontId="7" fillId="0" borderId="0" xfId="7" applyFont="1" applyFill="1" applyBorder="1"/>
    <xf numFmtId="0" fontId="7" fillId="0" borderId="0" xfId="7" applyNumberFormat="1" applyFont="1" applyFill="1" applyAlignment="1">
      <alignment horizontal="left" vertical="center" indent="2"/>
    </xf>
    <xf numFmtId="0" fontId="7" fillId="0" borderId="0" xfId="7" applyFont="1" applyFill="1" applyAlignment="1">
      <alignment horizontal="left" vertical="center" indent="1"/>
    </xf>
    <xf numFmtId="0" fontId="11" fillId="0" borderId="0" xfId="7" applyFont="1" applyFill="1" applyAlignment="1">
      <alignment horizontal="left" wrapText="1"/>
    </xf>
    <xf numFmtId="49" fontId="7" fillId="0" borderId="0" xfId="7" applyNumberFormat="1" applyFont="1" applyBorder="1" applyAlignment="1">
      <alignment horizontal="left"/>
    </xf>
    <xf numFmtId="167" fontId="7" fillId="0" borderId="0" xfId="7" applyNumberFormat="1" applyFont="1" applyFill="1" applyBorder="1" applyAlignment="1"/>
    <xf numFmtId="49" fontId="7" fillId="0" borderId="0" xfId="7" applyNumberFormat="1" applyFont="1" applyFill="1" applyBorder="1" applyAlignment="1">
      <alignment horizontal="left"/>
    </xf>
    <xf numFmtId="165" fontId="11" fillId="0" borderId="0" xfId="7" applyNumberFormat="1" applyFont="1" applyFill="1" applyBorder="1" applyAlignment="1"/>
    <xf numFmtId="165" fontId="7" fillId="0" borderId="0" xfId="7" applyNumberFormat="1" applyFont="1" applyBorder="1" applyAlignment="1"/>
    <xf numFmtId="3" fontId="7" fillId="0" borderId="0" xfId="7" applyNumberFormat="1" applyFont="1" applyFill="1"/>
    <xf numFmtId="0" fontId="4" fillId="0" borderId="0" xfId="7" applyFont="1" applyFill="1"/>
    <xf numFmtId="49" fontId="4" fillId="0" borderId="0" xfId="7" applyNumberFormat="1" applyFont="1" applyFill="1" applyAlignment="1">
      <alignment horizontal="left"/>
    </xf>
    <xf numFmtId="0" fontId="9" fillId="0" borderId="0" xfId="7" applyFont="1" applyFill="1"/>
    <xf numFmtId="0" fontId="10" fillId="0" borderId="0" xfId="7" applyFont="1"/>
    <xf numFmtId="0" fontId="7" fillId="0" borderId="0" xfId="7" applyFont="1" applyAlignment="1">
      <alignment horizontal="left"/>
    </xf>
    <xf numFmtId="0" fontId="10" fillId="0" borderId="0" xfId="7" applyFont="1" applyFill="1" applyBorder="1"/>
    <xf numFmtId="49" fontId="10" fillId="0" borderId="0" xfId="7" applyNumberFormat="1" applyFont="1" applyFill="1" applyBorder="1" applyAlignment="1">
      <alignment horizontal="left"/>
    </xf>
    <xf numFmtId="3" fontId="10" fillId="0" borderId="0" xfId="7" applyNumberFormat="1" applyFont="1"/>
    <xf numFmtId="0" fontId="10" fillId="0" borderId="0" xfId="7" applyFont="1" applyFill="1"/>
    <xf numFmtId="49" fontId="10" fillId="0" borderId="0" xfId="7" applyNumberFormat="1" applyFont="1" applyAlignment="1">
      <alignment horizontal="left"/>
    </xf>
    <xf numFmtId="3" fontId="4" fillId="0" borderId="0" xfId="7" applyNumberFormat="1" applyFont="1" applyFill="1"/>
    <xf numFmtId="0" fontId="9" fillId="0" borderId="0" xfId="7" applyFont="1"/>
    <xf numFmtId="49" fontId="4" fillId="0" borderId="0" xfId="7" applyNumberFormat="1" applyFont="1" applyAlignment="1">
      <alignment horizontal="left"/>
    </xf>
    <xf numFmtId="3" fontId="7" fillId="0" borderId="0" xfId="1" applyNumberFormat="1" applyFont="1" applyFill="1" applyBorder="1" applyAlignment="1"/>
    <xf numFmtId="0" fontId="8" fillId="0" borderId="0" xfId="7" applyFont="1" applyFill="1"/>
    <xf numFmtId="3" fontId="7" fillId="0" borderId="0" xfId="1" applyNumberFormat="1" applyFont="1" applyFill="1" applyAlignment="1"/>
    <xf numFmtId="3" fontId="7" fillId="0" borderId="0" xfId="1" applyNumberFormat="1" applyFont="1" applyBorder="1" applyAlignment="1"/>
    <xf numFmtId="0" fontId="7" fillId="0" borderId="3" xfId="7" applyFont="1" applyFill="1" applyBorder="1" applyAlignment="1">
      <alignment horizontal="center" vertical="center" wrapText="1"/>
    </xf>
    <xf numFmtId="0" fontId="4" fillId="0" borderId="0" xfId="7" applyFont="1" applyBorder="1"/>
    <xf numFmtId="166" fontId="4" fillId="0" borderId="0" xfId="7" applyNumberFormat="1" applyFont="1" applyBorder="1"/>
    <xf numFmtId="0" fontId="8" fillId="0" borderId="0" xfId="7" applyFont="1" applyFill="1" applyBorder="1" applyAlignment="1">
      <alignment horizontal="left"/>
    </xf>
    <xf numFmtId="0" fontId="7" fillId="0" borderId="3" xfId="7" applyFont="1" applyFill="1" applyBorder="1" applyAlignment="1">
      <alignment horizontal="left" vertical="center" wrapText="1"/>
    </xf>
    <xf numFmtId="0" fontId="4" fillId="0" borderId="0" xfId="7" applyFont="1"/>
    <xf numFmtId="165" fontId="7" fillId="0" borderId="4" xfId="7" applyNumberFormat="1" applyFont="1" applyFill="1" applyBorder="1"/>
    <xf numFmtId="3" fontId="7" fillId="0" borderId="0" xfId="7" applyNumberFormat="1" applyFont="1" applyFill="1" applyBorder="1" applyAlignment="1"/>
    <xf numFmtId="165" fontId="7" fillId="0" borderId="0" xfId="7" applyNumberFormat="1" applyFont="1" applyAlignment="1"/>
    <xf numFmtId="0" fontId="11" fillId="0" borderId="0" xfId="7" applyFont="1" applyFill="1" applyBorder="1" applyAlignment="1"/>
    <xf numFmtId="165" fontId="11" fillId="0" borderId="0" xfId="7" applyNumberFormat="1" applyFont="1" applyFill="1" applyAlignment="1"/>
    <xf numFmtId="167" fontId="11" fillId="0" borderId="0" xfId="7" applyNumberFormat="1" applyFont="1" applyAlignment="1"/>
    <xf numFmtId="167" fontId="11" fillId="0" borderId="0" xfId="7" applyNumberFormat="1" applyFont="1" applyFill="1" applyAlignment="1"/>
    <xf numFmtId="0" fontId="7" fillId="0" borderId="0" xfId="7" applyFont="1" applyAlignment="1"/>
    <xf numFmtId="167" fontId="7" fillId="0" borderId="0" xfId="7" applyNumberFormat="1" applyFont="1" applyAlignment="1"/>
    <xf numFmtId="0" fontId="11" fillId="0" borderId="0" xfId="7" applyFont="1" applyAlignment="1"/>
    <xf numFmtId="167" fontId="7" fillId="0" borderId="0" xfId="7" applyNumberFormat="1" applyFont="1" applyFill="1" applyAlignment="1"/>
    <xf numFmtId="0" fontId="13" fillId="0" borderId="0" xfId="7" applyFont="1" applyAlignment="1"/>
    <xf numFmtId="167" fontId="13" fillId="0" borderId="0" xfId="7" applyNumberFormat="1" applyFont="1" applyAlignment="1"/>
    <xf numFmtId="167" fontId="12" fillId="0" borderId="0" xfId="7" applyNumberFormat="1" applyFont="1" applyAlignment="1"/>
    <xf numFmtId="0" fontId="13" fillId="0" borderId="0" xfId="7" applyFont="1" applyFill="1" applyAlignment="1"/>
    <xf numFmtId="167" fontId="13" fillId="0" borderId="0" xfId="7" applyNumberFormat="1" applyFont="1" applyFill="1" applyAlignment="1"/>
    <xf numFmtId="167" fontId="12" fillId="0" borderId="0" xfId="7" applyNumberFormat="1" applyFont="1" applyFill="1" applyAlignment="1"/>
    <xf numFmtId="167" fontId="7" fillId="0" borderId="0" xfId="7" applyNumberFormat="1" applyFont="1" applyBorder="1" applyAlignment="1"/>
    <xf numFmtId="167" fontId="12" fillId="0" borderId="0" xfId="7" applyNumberFormat="1" applyFont="1" applyBorder="1" applyAlignment="1"/>
    <xf numFmtId="49" fontId="7" fillId="0" borderId="3" xfId="7" applyNumberFormat="1" applyFont="1" applyFill="1" applyBorder="1" applyAlignment="1">
      <alignment horizontal="left" wrapText="1"/>
    </xf>
    <xf numFmtId="49" fontId="4" fillId="0" borderId="0" xfId="7" applyNumberFormat="1" applyFont="1" applyBorder="1" applyAlignment="1">
      <alignment horizontal="left"/>
    </xf>
    <xf numFmtId="49" fontId="7" fillId="0" borderId="4" xfId="7" applyNumberFormat="1" applyFont="1" applyFill="1" applyBorder="1" applyAlignment="1">
      <alignment horizontal="left"/>
    </xf>
    <xf numFmtId="166" fontId="4" fillId="0" borderId="0" xfId="7" applyNumberFormat="1" applyFont="1"/>
    <xf numFmtId="3" fontId="4" fillId="0" borderId="0" xfId="7" applyNumberFormat="1" applyFont="1" applyBorder="1"/>
    <xf numFmtId="0" fontId="7" fillId="0" borderId="0" xfId="7" applyFont="1" applyFill="1" applyAlignment="1">
      <alignment horizontal="left" wrapText="1" indent="1"/>
    </xf>
    <xf numFmtId="0" fontId="7" fillId="0" borderId="0" xfId="7" applyFont="1" applyFill="1" applyBorder="1" applyAlignment="1">
      <alignment horizontal="left" wrapText="1" indent="1"/>
    </xf>
    <xf numFmtId="0" fontId="7" fillId="0" borderId="0" xfId="7" applyFont="1" applyFill="1" applyBorder="1" applyAlignment="1"/>
    <xf numFmtId="167" fontId="7" fillId="0" borderId="0" xfId="7" applyNumberFormat="1" applyFont="1" applyBorder="1" applyAlignment="1">
      <alignment horizontal="right"/>
    </xf>
    <xf numFmtId="0" fontId="12" fillId="0" borderId="0" xfId="7" applyFont="1" applyBorder="1"/>
    <xf numFmtId="0" fontId="7" fillId="0" borderId="4" xfId="7" applyFont="1" applyFill="1" applyBorder="1"/>
    <xf numFmtId="3" fontId="7" fillId="0" borderId="4" xfId="7" applyNumberFormat="1" applyFont="1" applyFill="1" applyBorder="1"/>
    <xf numFmtId="49" fontId="7" fillId="0" borderId="4" xfId="7" applyNumberFormat="1" applyFont="1" applyBorder="1" applyAlignment="1">
      <alignment horizontal="left"/>
    </xf>
    <xf numFmtId="0" fontId="4" fillId="0" borderId="4" xfId="7" applyFont="1" applyBorder="1"/>
    <xf numFmtId="0" fontId="7" fillId="0" borderId="0" xfId="0" applyFont="1"/>
    <xf numFmtId="0" fontId="7" fillId="0" borderId="0" xfId="0" applyFont="1" applyFill="1"/>
    <xf numFmtId="49" fontId="10" fillId="0" borderId="0" xfId="7" applyNumberFormat="1" applyFont="1" applyFill="1" applyAlignment="1">
      <alignment horizontal="left"/>
    </xf>
    <xf numFmtId="0" fontId="10" fillId="0" borderId="0" xfId="7" applyFont="1" applyBorder="1"/>
    <xf numFmtId="0" fontId="7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9" applyFont="1"/>
    <xf numFmtId="0" fontId="7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8" applyFont="1" applyBorder="1" applyAlignment="1">
      <alignment horizontal="left" vertical="top" wrapText="1"/>
    </xf>
    <xf numFmtId="166" fontId="7" fillId="0" borderId="0" xfId="8" applyNumberFormat="1" applyFont="1" applyBorder="1" applyAlignment="1">
      <alignment horizontal="right" vertical="top"/>
    </xf>
    <xf numFmtId="0" fontId="7" fillId="0" borderId="0" xfId="3" applyFont="1" applyBorder="1" applyAlignment="1">
      <alignment horizontal="left" vertical="top" wrapText="1"/>
    </xf>
    <xf numFmtId="3" fontId="7" fillId="0" borderId="0" xfId="3" applyNumberFormat="1" applyFont="1" applyBorder="1" applyAlignment="1">
      <alignment horizontal="right" vertical="top"/>
    </xf>
    <xf numFmtId="167" fontId="7" fillId="0" borderId="0" xfId="7" applyNumberFormat="1" applyFont="1" applyBorder="1"/>
    <xf numFmtId="0" fontId="7" fillId="0" borderId="4" xfId="7" applyFont="1" applyBorder="1" applyAlignment="1">
      <alignment horizontal="left"/>
    </xf>
    <xf numFmtId="0" fontId="10" fillId="0" borderId="0" xfId="7" applyFont="1" applyAlignment="1">
      <alignment horizontal="left"/>
    </xf>
    <xf numFmtId="0" fontId="10" fillId="0" borderId="0" xfId="7" applyFont="1" applyFill="1" applyBorder="1" applyAlignment="1">
      <alignment horizontal="left"/>
    </xf>
    <xf numFmtId="0" fontId="10" fillId="0" borderId="0" xfId="7" applyFont="1" applyAlignment="1"/>
    <xf numFmtId="0" fontId="7" fillId="0" borderId="0" xfId="7" applyNumberFormat="1" applyFont="1" applyFill="1" applyAlignment="1">
      <alignment horizontal="left" wrapText="1" indent="1"/>
    </xf>
    <xf numFmtId="0" fontId="7" fillId="0" borderId="0" xfId="7" applyNumberFormat="1" applyFont="1" applyFill="1" applyAlignment="1">
      <alignment horizontal="left" wrapText="1" indent="2"/>
    </xf>
    <xf numFmtId="0" fontId="7" fillId="0" borderId="0" xfId="7" applyFont="1" applyFill="1" applyAlignment="1">
      <alignment horizontal="left" wrapText="1" indent="2"/>
    </xf>
    <xf numFmtId="0" fontId="4" fillId="0" borderId="4" xfId="7" applyFont="1" applyFill="1" applyBorder="1"/>
    <xf numFmtId="49" fontId="4" fillId="0" borderId="4" xfId="7" applyNumberFormat="1" applyFont="1" applyFill="1" applyBorder="1" applyAlignment="1">
      <alignment horizontal="left"/>
    </xf>
    <xf numFmtId="0" fontId="7" fillId="0" borderId="0" xfId="5" applyFont="1" applyFill="1" applyAlignment="1">
      <alignment horizontal="left" indent="1"/>
    </xf>
    <xf numFmtId="165" fontId="7" fillId="0" borderId="0" xfId="4" applyNumberFormat="1" applyFont="1" applyFill="1" applyBorder="1"/>
    <xf numFmtId="49" fontId="7" fillId="0" borderId="0" xfId="0" applyNumberFormat="1" applyFont="1" applyFill="1" applyAlignment="1">
      <alignment horizontal="left"/>
    </xf>
    <xf numFmtId="165" fontId="10" fillId="0" borderId="0" xfId="7" applyNumberFormat="1" applyFont="1" applyFill="1"/>
    <xf numFmtId="165" fontId="10" fillId="0" borderId="0" xfId="0" applyNumberFormat="1" applyFont="1"/>
    <xf numFmtId="0" fontId="7" fillId="0" borderId="0" xfId="3" applyFont="1" applyFill="1" applyBorder="1" applyAlignment="1">
      <alignment horizontal="left" indent="1"/>
    </xf>
    <xf numFmtId="0" fontId="7" fillId="0" borderId="0" xfId="7" applyFont="1" applyFill="1" applyBorder="1" applyAlignment="1">
      <alignment horizontal="left" indent="1"/>
    </xf>
    <xf numFmtId="0" fontId="7" fillId="0" borderId="0" xfId="7" applyFont="1" applyBorder="1"/>
    <xf numFmtId="0" fontId="11" fillId="0" borderId="0" xfId="7" applyFont="1" applyBorder="1" applyAlignment="1">
      <alignment horizontal="center" vertical="center" wrapText="1"/>
    </xf>
    <xf numFmtId="0" fontId="7" fillId="0" borderId="0" xfId="7" applyFont="1" applyBorder="1" applyAlignment="1">
      <alignment horizontal="center" vertical="center" wrapText="1"/>
    </xf>
    <xf numFmtId="49" fontId="7" fillId="0" borderId="0" xfId="7" applyNumberFormat="1" applyFont="1" applyBorder="1" applyAlignment="1">
      <alignment horizontal="left" wrapText="1"/>
    </xf>
    <xf numFmtId="49" fontId="11" fillId="0" borderId="0" xfId="7" applyNumberFormat="1" applyFont="1" applyFill="1" applyAlignment="1">
      <alignment horizontal="left"/>
    </xf>
    <xf numFmtId="0" fontId="4" fillId="0" borderId="0" xfId="0" applyFont="1"/>
    <xf numFmtId="0" fontId="4" fillId="0" borderId="4" xfId="0" applyFont="1" applyFill="1" applyBorder="1"/>
    <xf numFmtId="0" fontId="4" fillId="0" borderId="4" xfId="0" applyFont="1" applyBorder="1"/>
    <xf numFmtId="0" fontId="4" fillId="0" borderId="0" xfId="0" applyFont="1" applyBorder="1"/>
    <xf numFmtId="0" fontId="11" fillId="0" borderId="0" xfId="0" applyFont="1"/>
    <xf numFmtId="0" fontId="7" fillId="0" borderId="0" xfId="4" applyFont="1" applyFill="1" applyBorder="1" applyAlignment="1">
      <alignment horizontal="left" vertical="center" wrapText="1"/>
    </xf>
    <xf numFmtId="165" fontId="7" fillId="0" borderId="0" xfId="4" applyNumberFormat="1" applyFont="1" applyFill="1" applyBorder="1" applyAlignment="1">
      <alignment horizontal="center" vertical="center" wrapText="1"/>
    </xf>
    <xf numFmtId="49" fontId="7" fillId="0" borderId="0" xfId="4" applyNumberFormat="1" applyFont="1" applyFill="1" applyBorder="1" applyAlignment="1">
      <alignment horizontal="left" wrapText="1"/>
    </xf>
    <xf numFmtId="165" fontId="7" fillId="0" borderId="0" xfId="2" applyNumberFormat="1" applyFont="1" applyFill="1" applyBorder="1" applyAlignment="1">
      <alignment horizontal="center" wrapText="1"/>
    </xf>
    <xf numFmtId="167" fontId="7" fillId="0" borderId="0" xfId="4" applyNumberFormat="1" applyFont="1" applyFill="1" applyBorder="1" applyAlignment="1">
      <alignment horizontal="center" vertical="center" wrapText="1"/>
    </xf>
    <xf numFmtId="167" fontId="7" fillId="0" borderId="0" xfId="2" applyNumberFormat="1" applyFont="1" applyFill="1" applyBorder="1" applyAlignment="1">
      <alignment horizontal="center" wrapText="1"/>
    </xf>
    <xf numFmtId="167" fontId="7" fillId="0" borderId="0" xfId="2" applyNumberFormat="1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left"/>
    </xf>
    <xf numFmtId="165" fontId="7" fillId="0" borderId="0" xfId="0" applyNumberFormat="1" applyFont="1"/>
    <xf numFmtId="49" fontId="7" fillId="0" borderId="0" xfId="0" applyNumberFormat="1" applyFont="1" applyAlignment="1">
      <alignment horizontal="left"/>
    </xf>
    <xf numFmtId="167" fontId="7" fillId="0" borderId="0" xfId="0" applyNumberFormat="1" applyFont="1"/>
    <xf numFmtId="0" fontId="7" fillId="0" borderId="4" xfId="0" applyFont="1" applyBorder="1"/>
    <xf numFmtId="3" fontId="10" fillId="0" borderId="0" xfId="0" applyNumberFormat="1" applyFont="1" applyBorder="1"/>
    <xf numFmtId="3" fontId="10" fillId="0" borderId="0" xfId="0" applyNumberFormat="1" applyFont="1"/>
    <xf numFmtId="0" fontId="7" fillId="0" borderId="0" xfId="4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indent="1"/>
    </xf>
    <xf numFmtId="0" fontId="7" fillId="0" borderId="0" xfId="4" applyFont="1" applyFill="1" applyAlignment="1">
      <alignment horizontal="left" wrapText="1" indent="1"/>
    </xf>
    <xf numFmtId="167" fontId="7" fillId="0" borderId="4" xfId="0" applyNumberFormat="1" applyFont="1" applyBorder="1"/>
    <xf numFmtId="49" fontId="10" fillId="0" borderId="0" xfId="11" applyNumberFormat="1" applyFont="1" applyFill="1" applyBorder="1"/>
    <xf numFmtId="0" fontId="10" fillId="0" borderId="0" xfId="11" applyFont="1" applyFill="1"/>
    <xf numFmtId="0" fontId="9" fillId="0" borderId="0" xfId="7" applyFont="1" applyFill="1" applyAlignment="1"/>
    <xf numFmtId="0" fontId="9" fillId="0" borderId="0" xfId="7" applyFont="1" applyFill="1" applyBorder="1" applyAlignment="1"/>
    <xf numFmtId="167" fontId="11" fillId="0" borderId="0" xfId="7" applyNumberFormat="1" applyFont="1" applyAlignment="1">
      <alignment horizontal="right"/>
    </xf>
    <xf numFmtId="167" fontId="7" fillId="0" borderId="0" xfId="7" applyNumberFormat="1" applyFont="1" applyFill="1" applyAlignment="1">
      <alignment horizontal="right"/>
    </xf>
    <xf numFmtId="0" fontId="7" fillId="0" borderId="4" xfId="2" applyFont="1" applyFill="1" applyBorder="1" applyAlignment="1">
      <alignment horizontal="left"/>
    </xf>
    <xf numFmtId="165" fontId="7" fillId="0" borderId="4" xfId="0" applyNumberFormat="1" applyFont="1" applyBorder="1"/>
    <xf numFmtId="49" fontId="7" fillId="0" borderId="4" xfId="0" applyNumberFormat="1" applyFont="1" applyBorder="1" applyAlignment="1">
      <alignment horizontal="left"/>
    </xf>
    <xf numFmtId="0" fontId="11" fillId="0" borderId="0" xfId="13" applyFont="1" applyFill="1" applyBorder="1" applyAlignment="1">
      <alignment horizontal="left" wrapText="1"/>
    </xf>
    <xf numFmtId="0" fontId="7" fillId="0" borderId="0" xfId="12" applyFont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49" fontId="10" fillId="0" borderId="0" xfId="13" applyNumberFormat="1" applyFont="1" applyFill="1" applyBorder="1"/>
    <xf numFmtId="0" fontId="10" fillId="0" borderId="0" xfId="13" applyFont="1" applyFill="1"/>
    <xf numFmtId="0" fontId="11" fillId="0" borderId="0" xfId="2" applyFont="1" applyFill="1" applyAlignment="1">
      <alignment horizontal="left"/>
    </xf>
    <xf numFmtId="0" fontId="7" fillId="0" borderId="0" xfId="4" applyFont="1" applyFill="1" applyAlignment="1">
      <alignment horizontal="left" indent="1"/>
    </xf>
    <xf numFmtId="0" fontId="11" fillId="0" borderId="0" xfId="3" applyFont="1" applyFill="1" applyAlignment="1">
      <alignment horizontal="left" wrapText="1"/>
    </xf>
    <xf numFmtId="3" fontId="11" fillId="0" borderId="0" xfId="7" applyNumberFormat="1" applyFont="1" applyAlignment="1"/>
    <xf numFmtId="3" fontId="7" fillId="0" borderId="0" xfId="7" applyNumberFormat="1" applyFont="1" applyAlignment="1"/>
    <xf numFmtId="0" fontId="7" fillId="0" borderId="0" xfId="7" applyFont="1" applyBorder="1" applyAlignment="1"/>
    <xf numFmtId="167" fontId="7" fillId="0" borderId="0" xfId="7" applyNumberFormat="1" applyFont="1" applyFill="1" applyBorder="1" applyAlignment="1">
      <alignment horizontal="right"/>
    </xf>
    <xf numFmtId="0" fontId="17" fillId="2" borderId="2" xfId="12" applyFont="1" applyFill="1" applyBorder="1" applyAlignment="1">
      <alignment vertical="center" wrapText="1"/>
    </xf>
    <xf numFmtId="0" fontId="18" fillId="2" borderId="2" xfId="9" applyFont="1" applyFill="1" applyBorder="1" applyAlignment="1"/>
    <xf numFmtId="0" fontId="17" fillId="2" borderId="2" xfId="9" applyFont="1" applyFill="1" applyBorder="1" applyAlignment="1"/>
    <xf numFmtId="0" fontId="17" fillId="2" borderId="0" xfId="9" applyFont="1" applyFill="1" applyBorder="1" applyAlignment="1">
      <alignment horizontal="center" wrapText="1"/>
    </xf>
    <xf numFmtId="0" fontId="18" fillId="2" borderId="1" xfId="9" applyFont="1" applyFill="1" applyBorder="1" applyAlignment="1">
      <alignment horizontal="center" wrapText="1"/>
    </xf>
    <xf numFmtId="0" fontId="18" fillId="2" borderId="0" xfId="9" applyFont="1" applyFill="1" applyBorder="1" applyAlignment="1">
      <alignment horizontal="center" wrapText="1"/>
    </xf>
    <xf numFmtId="0" fontId="17" fillId="2" borderId="0" xfId="9" applyFont="1" applyFill="1" applyBorder="1" applyAlignment="1">
      <alignment horizontal="center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left"/>
    </xf>
    <xf numFmtId="0" fontId="17" fillId="2" borderId="2" xfId="0" applyFont="1" applyFill="1" applyBorder="1"/>
    <xf numFmtId="0" fontId="11" fillId="3" borderId="0" xfId="13" applyFont="1" applyFill="1" applyBorder="1" applyAlignment="1">
      <alignment horizontal="left" wrapText="1"/>
    </xf>
    <xf numFmtId="165" fontId="11" fillId="3" borderId="0" xfId="7" applyNumberFormat="1" applyFont="1" applyFill="1" applyBorder="1" applyAlignment="1"/>
    <xf numFmtId="49" fontId="7" fillId="3" borderId="0" xfId="7" applyNumberFormat="1" applyFont="1" applyFill="1" applyBorder="1" applyAlignment="1">
      <alignment horizontal="left"/>
    </xf>
    <xf numFmtId="49" fontId="7" fillId="3" borderId="0" xfId="1" applyNumberFormat="1" applyFont="1" applyFill="1" applyBorder="1" applyAlignment="1">
      <alignment horizontal="left"/>
    </xf>
    <xf numFmtId="0" fontId="11" fillId="3" borderId="0" xfId="7" applyFont="1" applyFill="1" applyBorder="1" applyAlignment="1"/>
    <xf numFmtId="167" fontId="11" fillId="3" borderId="0" xfId="7" applyNumberFormat="1" applyFont="1" applyFill="1" applyAlignment="1"/>
    <xf numFmtId="3" fontId="11" fillId="3" borderId="0" xfId="7" applyNumberFormat="1" applyFont="1" applyFill="1" applyBorder="1" applyAlignment="1"/>
    <xf numFmtId="3" fontId="11" fillId="3" borderId="0" xfId="1" applyNumberFormat="1" applyFont="1" applyFill="1" applyBorder="1" applyAlignment="1"/>
    <xf numFmtId="0" fontId="11" fillId="3" borderId="0" xfId="11" applyFont="1" applyFill="1" applyBorder="1" applyAlignment="1">
      <alignment horizontal="left" wrapText="1"/>
    </xf>
    <xf numFmtId="0" fontId="11" fillId="3" borderId="0" xfId="7" applyFont="1" applyFill="1" applyBorder="1"/>
    <xf numFmtId="0" fontId="17" fillId="2" borderId="2" xfId="7" applyFont="1" applyFill="1" applyBorder="1"/>
    <xf numFmtId="0" fontId="17" fillId="2" borderId="1" xfId="7" applyFont="1" applyFill="1" applyBorder="1" applyAlignment="1">
      <alignment horizontal="left" vertical="center" wrapText="1"/>
    </xf>
    <xf numFmtId="0" fontId="17" fillId="2" borderId="1" xfId="7" applyFont="1" applyFill="1" applyBorder="1" applyAlignment="1">
      <alignment horizontal="center"/>
    </xf>
    <xf numFmtId="49" fontId="17" fillId="2" borderId="1" xfId="7" applyNumberFormat="1" applyFont="1" applyFill="1" applyBorder="1" applyAlignment="1">
      <alignment horizontal="left"/>
    </xf>
    <xf numFmtId="0" fontId="11" fillId="3" borderId="0" xfId="4" applyFont="1" applyFill="1" applyBorder="1" applyAlignment="1">
      <alignment vertical="center" wrapText="1"/>
    </xf>
    <xf numFmtId="167" fontId="7" fillId="3" borderId="0" xfId="7" applyNumberFormat="1" applyFont="1" applyFill="1" applyBorder="1" applyAlignment="1"/>
    <xf numFmtId="0" fontId="17" fillId="2" borderId="0" xfId="9" applyFont="1" applyFill="1"/>
    <xf numFmtId="0" fontId="17" fillId="2" borderId="3" xfId="9" applyFont="1" applyFill="1" applyBorder="1" applyAlignment="1">
      <alignment vertical="top"/>
    </xf>
    <xf numFmtId="0" fontId="17" fillId="2" borderId="0" xfId="9" applyFont="1" applyFill="1" applyBorder="1" applyAlignment="1">
      <alignment wrapText="1"/>
    </xf>
    <xf numFmtId="0" fontId="17" fillId="2" borderId="0" xfId="0" applyFont="1" applyFill="1" applyBorder="1"/>
    <xf numFmtId="0" fontId="17" fillId="2" borderId="1" xfId="4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wrapText="1"/>
    </xf>
    <xf numFmtId="0" fontId="17" fillId="2" borderId="1" xfId="2" applyFont="1" applyFill="1" applyBorder="1" applyAlignment="1">
      <alignment horizontal="center" vertical="center" wrapText="1"/>
    </xf>
    <xf numFmtId="165" fontId="11" fillId="3" borderId="0" xfId="0" applyNumberFormat="1" applyFont="1" applyFill="1" applyBorder="1"/>
    <xf numFmtId="165" fontId="11" fillId="3" borderId="0" xfId="4" applyNumberFormat="1" applyFont="1" applyFill="1" applyBorder="1"/>
    <xf numFmtId="167" fontId="11" fillId="3" borderId="0" xfId="7" applyNumberFormat="1" applyFont="1" applyFill="1" applyBorder="1" applyAlignment="1"/>
    <xf numFmtId="167" fontId="11" fillId="3" borderId="0" xfId="7" applyNumberFormat="1" applyFont="1" applyFill="1" applyBorder="1"/>
    <xf numFmtId="0" fontId="11" fillId="3" borderId="0" xfId="2" applyFont="1" applyFill="1" applyBorder="1"/>
    <xf numFmtId="49" fontId="11" fillId="3" borderId="0" xfId="0" applyNumberFormat="1" applyFont="1" applyFill="1" applyBorder="1" applyAlignment="1">
      <alignment horizontal="left"/>
    </xf>
    <xf numFmtId="167" fontId="11" fillId="3" borderId="0" xfId="0" applyNumberFormat="1" applyFont="1" applyFill="1" applyBorder="1"/>
    <xf numFmtId="0" fontId="7" fillId="3" borderId="0" xfId="7" applyFont="1" applyFill="1" applyAlignment="1">
      <alignment horizontal="left" indent="1"/>
    </xf>
    <xf numFmtId="165" fontId="7" fillId="3" borderId="0" xfId="0" applyNumberFormat="1" applyFont="1" applyFill="1" applyBorder="1"/>
    <xf numFmtId="49" fontId="7" fillId="3" borderId="0" xfId="0" applyNumberFormat="1" applyFont="1" applyFill="1" applyBorder="1" applyAlignment="1">
      <alignment horizontal="left"/>
    </xf>
    <xf numFmtId="167" fontId="7" fillId="3" borderId="0" xfId="0" applyNumberFormat="1" applyFont="1" applyFill="1" applyBorder="1"/>
    <xf numFmtId="165" fontId="11" fillId="3" borderId="0" xfId="7" applyNumberFormat="1" applyFont="1" applyFill="1" applyAlignment="1"/>
    <xf numFmtId="49" fontId="11" fillId="3" borderId="0" xfId="7" applyNumberFormat="1" applyFont="1" applyFill="1" applyAlignment="1">
      <alignment horizontal="left"/>
    </xf>
    <xf numFmtId="167" fontId="11" fillId="3" borderId="0" xfId="7" applyNumberFormat="1" applyFont="1" applyFill="1" applyAlignment="1">
      <alignment horizontal="right"/>
    </xf>
    <xf numFmtId="3" fontId="11" fillId="3" borderId="0" xfId="7" applyNumberFormat="1" applyFont="1" applyFill="1" applyBorder="1" applyAlignment="1">
      <alignment horizontal="right"/>
    </xf>
    <xf numFmtId="3" fontId="11" fillId="3" borderId="0" xfId="1" applyNumberFormat="1" applyFont="1" applyFill="1" applyBorder="1" applyAlignment="1">
      <alignment horizontal="right"/>
    </xf>
    <xf numFmtId="3" fontId="11" fillId="0" borderId="0" xfId="7" applyNumberFormat="1" applyFont="1" applyFill="1" applyBorder="1" applyAlignment="1">
      <alignment horizontal="right"/>
    </xf>
    <xf numFmtId="3" fontId="11" fillId="0" borderId="0" xfId="1" applyNumberFormat="1" applyFont="1" applyFill="1" applyBorder="1" applyAlignment="1">
      <alignment horizontal="right"/>
    </xf>
    <xf numFmtId="167" fontId="11" fillId="0" borderId="0" xfId="7" applyNumberFormat="1" applyFont="1" applyFill="1" applyBorder="1" applyAlignment="1">
      <alignment horizontal="right"/>
    </xf>
    <xf numFmtId="167" fontId="11" fillId="0" borderId="0" xfId="1" applyNumberFormat="1" applyFont="1" applyFill="1" applyBorder="1" applyAlignment="1">
      <alignment horizontal="right"/>
    </xf>
    <xf numFmtId="0" fontId="4" fillId="0" borderId="4" xfId="7" applyFont="1" applyBorder="1" applyAlignment="1">
      <alignment horizontal="right"/>
    </xf>
    <xf numFmtId="167" fontId="7" fillId="0" borderId="0" xfId="7" applyNumberFormat="1" applyFont="1" applyAlignment="1">
      <alignment horizontal="right" vertical="center"/>
    </xf>
    <xf numFmtId="165" fontId="7" fillId="0" borderId="0" xfId="7" applyNumberFormat="1" applyFont="1" applyFill="1" applyBorder="1" applyAlignment="1">
      <alignment horizontal="right" vertical="center"/>
    </xf>
    <xf numFmtId="167" fontId="7" fillId="0" borderId="0" xfId="7" applyNumberFormat="1" applyFont="1" applyBorder="1" applyAlignment="1">
      <alignment horizontal="right" vertical="center"/>
    </xf>
    <xf numFmtId="165" fontId="7" fillId="0" borderId="0" xfId="7" applyNumberFormat="1" applyFont="1" applyBorder="1" applyAlignment="1">
      <alignment horizontal="right"/>
    </xf>
    <xf numFmtId="167" fontId="7" fillId="0" borderId="0" xfId="7" applyNumberFormat="1" applyFont="1" applyFill="1" applyAlignment="1">
      <alignment horizontal="right" vertical="center"/>
    </xf>
    <xf numFmtId="167" fontId="7" fillId="0" borderId="0" xfId="7" applyNumberFormat="1" applyFont="1" applyFill="1" applyBorder="1" applyAlignment="1">
      <alignment horizontal="right" vertical="center"/>
    </xf>
    <xf numFmtId="165" fontId="7" fillId="0" borderId="0" xfId="7" applyNumberFormat="1" applyFont="1"/>
    <xf numFmtId="49" fontId="7" fillId="0" borderId="0" xfId="7" applyNumberFormat="1" applyFont="1" applyFill="1" applyAlignment="1">
      <alignment horizontal="left" vertical="center"/>
    </xf>
    <xf numFmtId="49" fontId="11" fillId="0" borderId="0" xfId="7" applyNumberFormat="1" applyFont="1" applyFill="1" applyAlignment="1">
      <alignment horizontal="left" vertical="center"/>
    </xf>
    <xf numFmtId="165" fontId="7" fillId="0" borderId="0" xfId="7" applyNumberFormat="1" applyFont="1" applyFill="1" applyAlignment="1">
      <alignment horizontal="left" vertical="center"/>
    </xf>
    <xf numFmtId="49" fontId="11" fillId="0" borderId="0" xfId="7" applyNumberFormat="1" applyFont="1" applyFill="1" applyBorder="1" applyAlignment="1">
      <alignment horizontal="left" vertical="center"/>
    </xf>
    <xf numFmtId="165" fontId="7" fillId="0" borderId="0" xfId="7" applyNumberFormat="1" applyFont="1" applyFill="1" applyAlignment="1">
      <alignment vertical="center"/>
    </xf>
    <xf numFmtId="49" fontId="11" fillId="0" borderId="0" xfId="1" applyNumberFormat="1" applyFont="1" applyFill="1" applyBorder="1" applyAlignment="1">
      <alignment horizontal="left" vertical="center"/>
    </xf>
    <xf numFmtId="49" fontId="7" fillId="0" borderId="0" xfId="7" applyNumberFormat="1" applyFont="1" applyFill="1" applyAlignment="1">
      <alignment vertical="center"/>
    </xf>
    <xf numFmtId="49" fontId="11" fillId="0" borderId="0" xfId="7" applyNumberFormat="1" applyFont="1" applyFill="1" applyAlignment="1">
      <alignment vertical="center"/>
    </xf>
    <xf numFmtId="165" fontId="7" fillId="0" borderId="0" xfId="7" applyNumberFormat="1" applyFont="1" applyFill="1" applyAlignment="1">
      <alignment horizontal="left"/>
    </xf>
    <xf numFmtId="49" fontId="7" fillId="0" borderId="0" xfId="7" applyNumberFormat="1" applyFont="1" applyFill="1" applyBorder="1" applyAlignment="1">
      <alignment horizontal="left" vertical="center"/>
    </xf>
    <xf numFmtId="49" fontId="7" fillId="3" borderId="0" xfId="7" applyNumberFormat="1" applyFont="1" applyFill="1" applyBorder="1" applyAlignment="1">
      <alignment horizontal="left" vertical="center"/>
    </xf>
    <xf numFmtId="49" fontId="7" fillId="3" borderId="0" xfId="7" applyNumberFormat="1" applyFont="1" applyFill="1" applyBorder="1" applyAlignment="1">
      <alignment vertical="center"/>
    </xf>
    <xf numFmtId="49" fontId="7" fillId="0" borderId="0" xfId="7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left" vertical="center"/>
    </xf>
    <xf numFmtId="165" fontId="7" fillId="0" borderId="0" xfId="7" applyNumberFormat="1" applyFont="1" applyFill="1" applyAlignment="1">
      <alignment horizontal="left" vertical="top"/>
    </xf>
    <xf numFmtId="49" fontId="7" fillId="0" borderId="0" xfId="7" applyNumberFormat="1" applyFont="1" applyFill="1" applyAlignment="1">
      <alignment horizontal="left" vertical="top"/>
    </xf>
    <xf numFmtId="49" fontId="7" fillId="3" borderId="0" xfId="7" applyNumberFormat="1" applyFont="1" applyFill="1" applyBorder="1" applyAlignment="1">
      <alignment horizontal="left" vertical="top"/>
    </xf>
    <xf numFmtId="49" fontId="7" fillId="0" borderId="0" xfId="7" applyNumberFormat="1" applyFont="1" applyFill="1" applyBorder="1" applyAlignment="1">
      <alignment horizontal="left" vertical="top"/>
    </xf>
    <xf numFmtId="49" fontId="7" fillId="0" borderId="4" xfId="7" applyNumberFormat="1" applyFont="1" applyBorder="1" applyAlignment="1">
      <alignment horizontal="left" vertical="top"/>
    </xf>
    <xf numFmtId="49" fontId="4" fillId="0" borderId="4" xfId="7" applyNumberFormat="1" applyFont="1" applyFill="1" applyBorder="1" applyAlignment="1">
      <alignment horizontal="left" vertical="center"/>
    </xf>
    <xf numFmtId="165" fontId="11" fillId="0" borderId="0" xfId="7" applyNumberFormat="1" applyFont="1" applyFill="1" applyAlignment="1">
      <alignment horizontal="left" vertical="center"/>
    </xf>
    <xf numFmtId="49" fontId="11" fillId="0" borderId="0" xfId="7" applyNumberFormat="1" applyFont="1" applyFill="1" applyBorder="1" applyAlignment="1">
      <alignment vertical="center"/>
    </xf>
    <xf numFmtId="165" fontId="11" fillId="0" borderId="0" xfId="7" applyNumberFormat="1" applyFont="1" applyFill="1" applyAlignment="1">
      <alignment vertical="center"/>
    </xf>
    <xf numFmtId="0" fontId="12" fillId="0" borderId="0" xfId="7" applyFont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165" fontId="7" fillId="0" borderId="4" xfId="7" applyNumberFormat="1" applyFont="1" applyFill="1" applyBorder="1" applyAlignment="1"/>
    <xf numFmtId="165" fontId="7" fillId="0" borderId="0" xfId="7" applyNumberFormat="1" applyFont="1" applyFill="1" applyAlignment="1">
      <alignment horizontal="right"/>
    </xf>
    <xf numFmtId="168" fontId="7" fillId="0" borderId="0" xfId="7" applyNumberFormat="1" applyFont="1"/>
    <xf numFmtId="0" fontId="7" fillId="0" borderId="0" xfId="12" applyFont="1" applyFill="1" applyAlignment="1">
      <alignment horizontal="left" wrapText="1" indent="1"/>
    </xf>
    <xf numFmtId="1" fontId="7" fillId="0" borderId="0" xfId="7" applyNumberFormat="1" applyFont="1"/>
    <xf numFmtId="0" fontId="0" fillId="0" borderId="0" xfId="0" applyFill="1"/>
    <xf numFmtId="0" fontId="12" fillId="0" borderId="0" xfId="7" applyFont="1" applyFill="1" applyBorder="1"/>
    <xf numFmtId="0" fontId="7" fillId="0" borderId="0" xfId="4" applyFont="1" applyFill="1" applyBorder="1" applyAlignment="1">
      <alignment horizontal="left" vertical="center" indent="1"/>
    </xf>
    <xf numFmtId="0" fontId="5" fillId="0" borderId="0" xfId="7" applyFont="1" applyAlignment="1">
      <alignment horizontal="center" vertical="center" wrapText="1"/>
    </xf>
    <xf numFmtId="0" fontId="18" fillId="2" borderId="0" xfId="9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0" xfId="9" applyFont="1" applyFill="1" applyBorder="1" applyAlignment="1">
      <alignment horizontal="center" vertical="center"/>
    </xf>
    <xf numFmtId="0" fontId="14" fillId="0" borderId="0" xfId="7" applyFont="1" applyFill="1" applyBorder="1" applyAlignment="1">
      <alignment horizontal="left" wrapText="1"/>
    </xf>
    <xf numFmtId="0" fontId="10" fillId="0" borderId="0" xfId="7" applyFont="1" applyFill="1" applyBorder="1" applyAlignment="1">
      <alignment horizontal="left" wrapText="1"/>
    </xf>
    <xf numFmtId="0" fontId="17" fillId="2" borderId="0" xfId="9" applyFont="1" applyFill="1" applyBorder="1" applyAlignment="1">
      <alignment horizontal="center" vertical="top" wrapText="1"/>
    </xf>
    <xf numFmtId="0" fontId="17" fillId="2" borderId="0" xfId="9" applyFont="1" applyFill="1" applyBorder="1" applyAlignment="1">
      <alignment horizontal="center" vertical="center" wrapText="1"/>
    </xf>
    <xf numFmtId="0" fontId="9" fillId="0" borderId="0" xfId="7" applyFont="1" applyFill="1" applyAlignment="1">
      <alignment horizontal="left" wrapText="1"/>
    </xf>
    <xf numFmtId="0" fontId="17" fillId="2" borderId="0" xfId="7" applyFont="1" applyFill="1" applyBorder="1" applyAlignment="1">
      <alignment horizontal="left" vertical="center" wrapText="1"/>
    </xf>
    <xf numFmtId="0" fontId="14" fillId="0" borderId="0" xfId="7" applyFont="1" applyFill="1" applyBorder="1" applyAlignment="1">
      <alignment wrapText="1"/>
    </xf>
    <xf numFmtId="0" fontId="17" fillId="2" borderId="0" xfId="9" applyFont="1" applyFill="1" applyBorder="1" applyAlignment="1">
      <alignment horizontal="center" vertical="top"/>
    </xf>
    <xf numFmtId="0" fontId="17" fillId="2" borderId="0" xfId="7" applyFont="1" applyFill="1" applyAlignment="1">
      <alignment horizontal="center" vertical="top" wrapText="1"/>
    </xf>
    <xf numFmtId="0" fontId="10" fillId="0" borderId="0" xfId="7" applyFont="1" applyFill="1" applyBorder="1" applyAlignment="1">
      <alignment wrapText="1"/>
    </xf>
    <xf numFmtId="0" fontId="5" fillId="0" borderId="0" xfId="2" applyFont="1" applyFill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</cellXfs>
  <cellStyles count="19">
    <cellStyle name="Millares" xfId="1" builtinId="3"/>
    <cellStyle name="Millares 2" xfId="10" xr:uid="{00000000-0005-0000-0000-000001000000}"/>
    <cellStyle name="Normal" xfId="0" builtinId="0"/>
    <cellStyle name="Normal 2" xfId="7" xr:uid="{00000000-0005-0000-0000-000003000000}"/>
    <cellStyle name="Normal 2 3" xfId="9" xr:uid="{00000000-0005-0000-0000-000004000000}"/>
    <cellStyle name="Normal 3" xfId="12" xr:uid="{00000000-0005-0000-0000-000005000000}"/>
    <cellStyle name="Normal 4" xfId="18" xr:uid="{00000000-0005-0000-0000-000006000000}"/>
    <cellStyle name="Normal_Hoja1" xfId="2" xr:uid="{00000000-0005-0000-0000-000007000000}"/>
    <cellStyle name="Normal_Hoja1 2" xfId="11" xr:uid="{00000000-0005-0000-0000-000008000000}"/>
    <cellStyle name="Normal_Hoja1 2 2" xfId="13" xr:uid="{00000000-0005-0000-0000-000009000000}"/>
    <cellStyle name="Normal_Hoja2" xfId="3" xr:uid="{00000000-0005-0000-0000-00000A000000}"/>
    <cellStyle name="Normal_Hoja3" xfId="4" xr:uid="{00000000-0005-0000-0000-00000B000000}"/>
    <cellStyle name="Normal_Hoja3_1" xfId="8" xr:uid="{00000000-0005-0000-0000-00000C000000}"/>
    <cellStyle name="Normal_Hoja5" xfId="5" xr:uid="{00000000-0005-0000-0000-00000D000000}"/>
    <cellStyle name="Normal_TJ_EUS18 REG_RES 2Periodos" xfId="6" xr:uid="{00000000-0005-0000-0000-00000E000000}"/>
    <cellStyle name="style1439502933762" xfId="14" xr:uid="{00000000-0005-0000-0000-00000F000000}"/>
    <cellStyle name="style1439502933832" xfId="15" xr:uid="{00000000-0005-0000-0000-000010000000}"/>
    <cellStyle name="style1439502934846" xfId="16" xr:uid="{00000000-0005-0000-0000-000011000000}"/>
    <cellStyle name="style1439502934866" xfId="17" xr:uid="{00000000-0005-0000-0000-000012000000}"/>
  </cellStyles>
  <dxfs count="0"/>
  <tableStyles count="0" defaultTableStyle="TableStyleMedium9" defaultPivotStyle="PivotStyleLight16"/>
  <colors>
    <mruColors>
      <color rgb="FFBFBFBF"/>
      <color rgb="FF5A2363"/>
      <color rgb="FFBC4744"/>
      <color rgb="FFDA9896"/>
      <color rgb="FFF3DF7D"/>
      <color rgb="FF8E47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21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8.6640625" style="90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5" style="90"/>
  </cols>
  <sheetData>
    <row r="1" spans="1:18" ht="25.5" customHeight="1">
      <c r="A1" s="302" t="s">
        <v>207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</row>
    <row r="2" spans="1:18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5" customHeight="1">
      <c r="A3" s="20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4" t="s">
        <v>143</v>
      </c>
      <c r="B4" s="303" t="s">
        <v>78</v>
      </c>
      <c r="C4" s="303"/>
      <c r="D4" s="303"/>
      <c r="E4" s="303"/>
      <c r="F4" s="303"/>
      <c r="G4" s="303"/>
      <c r="H4" s="303"/>
      <c r="I4" s="303"/>
      <c r="J4" s="210"/>
      <c r="K4" s="303" t="s">
        <v>87</v>
      </c>
      <c r="L4" s="303"/>
      <c r="M4" s="303"/>
      <c r="N4" s="303"/>
      <c r="O4" s="303"/>
      <c r="P4" s="303"/>
      <c r="Q4" s="303"/>
      <c r="R4" s="303"/>
    </row>
    <row r="5" spans="1:18" s="132" customFormat="1" ht="6.5" customHeight="1">
      <c r="A5" s="304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5" customHeight="1">
      <c r="A6" s="304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.75" customHeight="1">
      <c r="A7" s="304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210"/>
      <c r="K7" s="308" t="s">
        <v>82</v>
      </c>
      <c r="L7" s="308"/>
      <c r="M7" s="309" t="s">
        <v>149</v>
      </c>
      <c r="N7" s="309"/>
      <c r="O7" s="309"/>
      <c r="P7" s="309"/>
      <c r="Q7" s="309"/>
      <c r="R7" s="309"/>
    </row>
    <row r="8" spans="1:18" s="132" customFormat="1" ht="6.5" customHeight="1">
      <c r="A8" s="304"/>
      <c r="B8" s="308"/>
      <c r="C8" s="308"/>
      <c r="D8" s="211"/>
      <c r="E8" s="211"/>
      <c r="F8" s="211"/>
      <c r="G8" s="211"/>
      <c r="H8" s="211"/>
      <c r="I8" s="211"/>
      <c r="J8" s="210"/>
      <c r="K8" s="308"/>
      <c r="L8" s="308"/>
      <c r="M8" s="211"/>
      <c r="N8" s="211"/>
      <c r="O8" s="211"/>
      <c r="P8" s="211"/>
      <c r="Q8" s="211"/>
      <c r="R8" s="211"/>
    </row>
    <row r="9" spans="1:18" s="132" customFormat="1" ht="6.5" customHeight="1">
      <c r="A9" s="304"/>
      <c r="B9" s="308"/>
      <c r="C9" s="308"/>
      <c r="D9" s="212"/>
      <c r="E9" s="212"/>
      <c r="F9" s="212"/>
      <c r="G9" s="212"/>
      <c r="H9" s="212"/>
      <c r="I9" s="212"/>
      <c r="J9" s="210"/>
      <c r="K9" s="308"/>
      <c r="L9" s="308"/>
      <c r="M9" s="212"/>
      <c r="N9" s="212"/>
      <c r="O9" s="212"/>
      <c r="P9" s="212"/>
      <c r="Q9" s="212"/>
      <c r="R9" s="212"/>
    </row>
    <row r="10" spans="1:18" s="132" customFormat="1" ht="12">
      <c r="A10" s="304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213"/>
      <c r="K10" s="308"/>
      <c r="L10" s="308"/>
      <c r="M10" s="305" t="s">
        <v>19</v>
      </c>
      <c r="N10" s="305"/>
      <c r="O10" s="305" t="s">
        <v>84</v>
      </c>
      <c r="P10" s="305"/>
      <c r="Q10" s="305" t="s">
        <v>80</v>
      </c>
      <c r="R10" s="305"/>
    </row>
    <row r="11" spans="1:18" s="124" customFormat="1" ht="6.5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5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>
      <c r="A13" s="218" t="s">
        <v>79</v>
      </c>
      <c r="B13" s="219">
        <f>SUM(D13,F13,H13)</f>
        <v>86226</v>
      </c>
      <c r="C13" s="220"/>
      <c r="D13" s="219">
        <f>D20</f>
        <v>31259</v>
      </c>
      <c r="E13" s="221"/>
      <c r="F13" s="219">
        <f>F20</f>
        <v>42606</v>
      </c>
      <c r="G13" s="220"/>
      <c r="H13" s="219">
        <f>H20</f>
        <v>12361</v>
      </c>
      <c r="I13" s="220"/>
      <c r="J13" s="222"/>
      <c r="K13" s="223">
        <f>SUM(M13,O13,Q13)</f>
        <v>100</v>
      </c>
      <c r="L13" s="224"/>
      <c r="M13" s="223">
        <f>D13*100/B13</f>
        <v>36.252406466726974</v>
      </c>
      <c r="N13" s="225"/>
      <c r="O13" s="223">
        <f>F13*100/B13</f>
        <v>49.412010298517849</v>
      </c>
      <c r="P13" s="224"/>
      <c r="Q13" s="223">
        <f>H13*100/B13</f>
        <v>14.335583234755179</v>
      </c>
      <c r="R13" s="222"/>
    </row>
    <row r="14" spans="1:18" s="35" customFormat="1" ht="6.5" customHeight="1">
      <c r="A14" s="31"/>
      <c r="B14" s="65"/>
      <c r="C14" s="64"/>
      <c r="D14" s="65"/>
      <c r="E14" s="17"/>
      <c r="F14" s="65"/>
      <c r="G14" s="278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94"/>
    </row>
    <row r="15" spans="1:18" s="30" customFormat="1">
      <c r="A15" s="195" t="s">
        <v>203</v>
      </c>
      <c r="B15" s="95">
        <f>SUM(D15,F15,H15)</f>
        <v>86225</v>
      </c>
      <c r="C15" s="269"/>
      <c r="D15" s="95">
        <f>SUM(D16:D17)</f>
        <v>31259</v>
      </c>
      <c r="E15" s="269"/>
      <c r="F15" s="95">
        <f>SUM(F16:F17)</f>
        <v>42604</v>
      </c>
      <c r="G15" s="269"/>
      <c r="H15" s="95">
        <f>SUM(H16:H17)</f>
        <v>12362</v>
      </c>
      <c r="I15" s="269"/>
      <c r="J15" s="92"/>
      <c r="K15" s="96">
        <f>SUM(K16:K18)</f>
        <v>100</v>
      </c>
      <c r="L15" s="97"/>
      <c r="M15" s="96">
        <f>SUM(M16:M18)</f>
        <v>100</v>
      </c>
      <c r="N15" s="97"/>
      <c r="O15" s="96">
        <f>(F15/F15)*100</f>
        <v>100</v>
      </c>
      <c r="P15" s="96"/>
      <c r="Q15" s="96">
        <f>(H15/H15)*100</f>
        <v>100</v>
      </c>
      <c r="R15" s="63"/>
    </row>
    <row r="16" spans="1:18" s="30" customFormat="1">
      <c r="A16" s="196" t="s">
        <v>198</v>
      </c>
      <c r="B16" s="39">
        <f>SUM(D16,F16,H16)</f>
        <v>46940</v>
      </c>
      <c r="C16" s="269"/>
      <c r="D16" s="39">
        <v>15303</v>
      </c>
      <c r="E16" s="39"/>
      <c r="F16" s="295">
        <v>25863</v>
      </c>
      <c r="G16" s="39"/>
      <c r="H16" s="295">
        <v>5774</v>
      </c>
      <c r="I16" s="269"/>
      <c r="J16" s="92"/>
      <c r="K16" s="99">
        <f>B16*100/B15</f>
        <v>54.438967816758478</v>
      </c>
      <c r="L16" s="99"/>
      <c r="M16" s="99">
        <f>D16*100/D15</f>
        <v>48.955500815765056</v>
      </c>
      <c r="N16" s="99"/>
      <c r="O16" s="295" t="s">
        <v>200</v>
      </c>
      <c r="P16" s="99"/>
      <c r="Q16" s="295" t="s">
        <v>200</v>
      </c>
      <c r="R16" s="63"/>
    </row>
    <row r="17" spans="1:18" s="30" customFormat="1">
      <c r="A17" s="196" t="s">
        <v>199</v>
      </c>
      <c r="B17" s="39">
        <f>SUM(D17,F17,H17)</f>
        <v>39285</v>
      </c>
      <c r="C17" s="269"/>
      <c r="D17" s="39">
        <v>15956</v>
      </c>
      <c r="E17" s="39"/>
      <c r="F17" s="295">
        <v>16741</v>
      </c>
      <c r="G17" s="39"/>
      <c r="H17" s="295">
        <v>6588</v>
      </c>
      <c r="I17" s="269"/>
      <c r="J17" s="92"/>
      <c r="K17" s="99">
        <f>B17*100/B15</f>
        <v>45.561032183241522</v>
      </c>
      <c r="L17" s="99"/>
      <c r="M17" s="99">
        <f>D17*100/D15</f>
        <v>51.044499184234944</v>
      </c>
      <c r="N17" s="99"/>
      <c r="O17" s="295" t="s">
        <v>200</v>
      </c>
      <c r="P17" s="99"/>
      <c r="Q17" s="295" t="s">
        <v>200</v>
      </c>
      <c r="R17" s="63"/>
    </row>
    <row r="18" spans="1:18" s="27" customFormat="1" ht="12">
      <c r="A18" s="196"/>
      <c r="B18" s="39"/>
      <c r="C18" s="269"/>
      <c r="D18" s="39"/>
      <c r="E18" s="39"/>
      <c r="F18" s="39"/>
      <c r="G18" s="39"/>
      <c r="H18" s="39"/>
      <c r="I18" s="269"/>
      <c r="J18" s="98"/>
      <c r="K18" s="99"/>
      <c r="L18" s="99"/>
      <c r="M18" s="99"/>
      <c r="N18" s="99"/>
      <c r="O18" s="99"/>
      <c r="P18" s="99"/>
      <c r="Q18" s="99"/>
      <c r="R18" s="99"/>
    </row>
    <row r="19" spans="1:18" s="27" customFormat="1" ht="6.5" customHeight="1">
      <c r="A19" s="1"/>
      <c r="B19" s="44"/>
      <c r="C19" s="269"/>
      <c r="D19" s="41"/>
      <c r="E19" s="269"/>
      <c r="F19" s="44"/>
      <c r="G19" s="269"/>
      <c r="H19" s="44"/>
      <c r="I19" s="269"/>
      <c r="J19" s="98"/>
      <c r="K19" s="99"/>
      <c r="L19" s="99"/>
      <c r="M19" s="99"/>
      <c r="N19" s="99"/>
      <c r="O19" s="99"/>
      <c r="P19" s="99"/>
      <c r="Q19" s="99"/>
      <c r="R19" s="99"/>
    </row>
    <row r="20" spans="1:18" s="30" customFormat="1">
      <c r="A20" s="61" t="s">
        <v>18</v>
      </c>
      <c r="B20" s="95">
        <f>SUM(D20,F20,H20)</f>
        <v>86226</v>
      </c>
      <c r="C20" s="270"/>
      <c r="D20" s="95">
        <f>SUM(D21:D29)</f>
        <v>31259</v>
      </c>
      <c r="E20" s="270"/>
      <c r="F20" s="95">
        <f>SUM(F21:F29)</f>
        <v>42606</v>
      </c>
      <c r="G20" s="270"/>
      <c r="H20" s="95">
        <f>SUM(H21:H29)</f>
        <v>12361</v>
      </c>
      <c r="I20" s="270"/>
      <c r="J20" s="100"/>
      <c r="K20" s="96">
        <f>SUM(K21:K27)</f>
        <v>100</v>
      </c>
      <c r="L20" s="96"/>
      <c r="M20" s="96">
        <f>SUM(M21:M27)</f>
        <v>100.00000000000001</v>
      </c>
      <c r="N20" s="96"/>
      <c r="O20" s="96">
        <f>SUM(O21:O27)</f>
        <v>100</v>
      </c>
      <c r="P20" s="96"/>
      <c r="Q20" s="96">
        <f>SUM(Q21:Q27)</f>
        <v>99.999999999999986</v>
      </c>
      <c r="R20" s="96"/>
    </row>
    <row r="21" spans="1:18" s="27" customFormat="1">
      <c r="A21" s="197" t="s">
        <v>92</v>
      </c>
      <c r="B21" s="39">
        <f t="shared" ref="B21:B29" si="0">SUM(D21,F21,H21)</f>
        <v>32831</v>
      </c>
      <c r="C21" s="269"/>
      <c r="D21" s="39">
        <v>10972</v>
      </c>
      <c r="E21" s="39"/>
      <c r="F21" s="39">
        <v>12769</v>
      </c>
      <c r="G21" s="39"/>
      <c r="H21" s="39">
        <v>9090</v>
      </c>
      <c r="I21" s="269"/>
      <c r="J21" s="98"/>
      <c r="K21" s="99">
        <f t="shared" ref="K21:K27" si="1">B21*100/SUM($B$21:$B$27)</f>
        <v>41.692805892437612</v>
      </c>
      <c r="L21" s="99"/>
      <c r="M21" s="99">
        <f t="shared" ref="M21:M27" si="2">D21*100/SUM($D$21:$D$27)</f>
        <v>35.209550093062063</v>
      </c>
      <c r="N21" s="99"/>
      <c r="O21" s="99">
        <f t="shared" ref="O21:O27" si="3">F21*100/SUM($F$21:$F$27)</f>
        <v>34.54255261591733</v>
      </c>
      <c r="P21" s="99"/>
      <c r="Q21" s="99">
        <f t="shared" ref="Q21:Q27" si="4">H21*100/SUM($H$21:$H$27)</f>
        <v>85.617406046905899</v>
      </c>
      <c r="R21" s="99"/>
    </row>
    <row r="22" spans="1:18" s="27" customFormat="1">
      <c r="A22" s="197" t="s">
        <v>93</v>
      </c>
      <c r="B22" s="39">
        <f t="shared" si="0"/>
        <v>2719</v>
      </c>
      <c r="C22" s="269"/>
      <c r="D22" s="39">
        <v>2487</v>
      </c>
      <c r="E22" s="39"/>
      <c r="F22" s="39">
        <v>173</v>
      </c>
      <c r="G22" s="39" t="s">
        <v>194</v>
      </c>
      <c r="H22" s="39">
        <v>59</v>
      </c>
      <c r="I22" s="269" t="s">
        <v>194</v>
      </c>
      <c r="J22" s="98"/>
      <c r="K22" s="99">
        <f t="shared" si="1"/>
        <v>3.4529176455647979</v>
      </c>
      <c r="L22" s="99"/>
      <c r="M22" s="99">
        <f t="shared" si="2"/>
        <v>7.9808741415826967</v>
      </c>
      <c r="N22" s="99"/>
      <c r="O22" s="99">
        <f t="shared" si="3"/>
        <v>0.46799761943407453</v>
      </c>
      <c r="P22" s="99"/>
      <c r="Q22" s="99">
        <f t="shared" si="4"/>
        <v>0.55571253649806918</v>
      </c>
      <c r="R22" s="99"/>
    </row>
    <row r="23" spans="1:18" s="27" customFormat="1">
      <c r="A23" s="197" t="s">
        <v>94</v>
      </c>
      <c r="B23" s="39">
        <f t="shared" si="0"/>
        <v>11121</v>
      </c>
      <c r="C23" s="269"/>
      <c r="D23" s="39">
        <v>9298</v>
      </c>
      <c r="E23" s="39"/>
      <c r="F23" s="39">
        <v>1335</v>
      </c>
      <c r="G23" s="39"/>
      <c r="H23" s="39">
        <v>488</v>
      </c>
      <c r="I23" s="269"/>
      <c r="J23" s="98"/>
      <c r="K23" s="99">
        <f t="shared" si="1"/>
        <v>14.122801447710966</v>
      </c>
      <c r="L23" s="99"/>
      <c r="M23" s="99">
        <f t="shared" si="2"/>
        <v>29.837622745651757</v>
      </c>
      <c r="N23" s="99"/>
      <c r="O23" s="99">
        <f t="shared" si="3"/>
        <v>3.6114267164421361</v>
      </c>
      <c r="P23" s="99"/>
      <c r="Q23" s="99">
        <f t="shared" si="4"/>
        <v>4.5964019967975887</v>
      </c>
      <c r="R23" s="99"/>
    </row>
    <row r="24" spans="1:18" s="27" customFormat="1">
      <c r="A24" s="197" t="s">
        <v>95</v>
      </c>
      <c r="B24" s="39">
        <f t="shared" si="0"/>
        <v>5920</v>
      </c>
      <c r="C24" s="269"/>
      <c r="D24" s="39">
        <v>5259</v>
      </c>
      <c r="E24" s="39"/>
      <c r="F24" s="39">
        <v>308</v>
      </c>
      <c r="G24" s="39" t="s">
        <v>194</v>
      </c>
      <c r="H24" s="39">
        <v>353</v>
      </c>
      <c r="I24" s="269"/>
      <c r="J24" s="98"/>
      <c r="K24" s="99">
        <f t="shared" si="1"/>
        <v>7.5179376468347199</v>
      </c>
      <c r="L24" s="99"/>
      <c r="M24" s="99">
        <f t="shared" si="2"/>
        <v>16.87632372761697</v>
      </c>
      <c r="N24" s="99"/>
      <c r="O24" s="99">
        <f t="shared" si="3"/>
        <v>0.83319807390575118</v>
      </c>
      <c r="P24" s="99"/>
      <c r="Q24" s="99">
        <f t="shared" si="4"/>
        <v>3.3248563624376</v>
      </c>
      <c r="R24" s="99"/>
    </row>
    <row r="25" spans="1:18" s="27" customFormat="1">
      <c r="A25" s="197" t="s">
        <v>96</v>
      </c>
      <c r="B25" s="39">
        <f t="shared" si="0"/>
        <v>139</v>
      </c>
      <c r="C25" s="271" t="s">
        <v>194</v>
      </c>
      <c r="D25" s="39">
        <v>0</v>
      </c>
      <c r="E25" s="39"/>
      <c r="F25" s="39">
        <v>61</v>
      </c>
      <c r="G25" s="39" t="s">
        <v>194</v>
      </c>
      <c r="H25" s="39">
        <v>78</v>
      </c>
      <c r="I25" s="271" t="s">
        <v>194</v>
      </c>
      <c r="J25" s="98"/>
      <c r="K25" s="99">
        <f t="shared" si="1"/>
        <v>0.17651914407263952</v>
      </c>
      <c r="L25" s="99"/>
      <c r="M25" s="99">
        <f t="shared" si="2"/>
        <v>0</v>
      </c>
      <c r="N25" s="99"/>
      <c r="O25" s="99">
        <f t="shared" si="3"/>
        <v>0.16501650165016502</v>
      </c>
      <c r="P25" s="99"/>
      <c r="Q25" s="99">
        <f t="shared" si="4"/>
        <v>0.73467081096354903</v>
      </c>
      <c r="R25" s="99"/>
    </row>
    <row r="26" spans="1:18" s="27" customFormat="1">
      <c r="A26" s="197" t="s">
        <v>97</v>
      </c>
      <c r="B26" s="39">
        <f t="shared" si="0"/>
        <v>7413</v>
      </c>
      <c r="C26" s="269"/>
      <c r="D26" s="39">
        <v>2609</v>
      </c>
      <c r="E26" s="39"/>
      <c r="F26" s="39">
        <v>4557</v>
      </c>
      <c r="G26" s="39"/>
      <c r="H26" s="39">
        <v>247</v>
      </c>
      <c r="I26" s="269"/>
      <c r="J26" s="98"/>
      <c r="K26" s="99">
        <f t="shared" si="1"/>
        <v>9.4139310432408401</v>
      </c>
      <c r="L26" s="99"/>
      <c r="M26" s="99">
        <f t="shared" si="2"/>
        <v>8.3723766125409149</v>
      </c>
      <c r="N26" s="99"/>
      <c r="O26" s="99">
        <f t="shared" si="3"/>
        <v>12.327544229832819</v>
      </c>
      <c r="P26" s="99"/>
      <c r="Q26" s="99">
        <f t="shared" si="4"/>
        <v>2.3264575680512385</v>
      </c>
      <c r="R26" s="99"/>
    </row>
    <row r="27" spans="1:18" s="27" customFormat="1">
      <c r="A27" s="197" t="s">
        <v>98</v>
      </c>
      <c r="B27" s="39">
        <f t="shared" si="0"/>
        <v>18602</v>
      </c>
      <c r="C27" s="269"/>
      <c r="D27" s="39">
        <v>537</v>
      </c>
      <c r="E27" s="39"/>
      <c r="F27" s="39">
        <v>17763</v>
      </c>
      <c r="G27" s="39"/>
      <c r="H27" s="39">
        <v>302</v>
      </c>
      <c r="I27" s="269"/>
      <c r="J27" s="98"/>
      <c r="K27" s="99">
        <f t="shared" si="1"/>
        <v>23.623087180138423</v>
      </c>
      <c r="L27" s="99"/>
      <c r="M27" s="99">
        <f t="shared" si="2"/>
        <v>1.7232526795456005</v>
      </c>
      <c r="N27" s="99"/>
      <c r="O27" s="99">
        <f t="shared" si="3"/>
        <v>48.052264242817728</v>
      </c>
      <c r="P27" s="99"/>
      <c r="Q27" s="99">
        <f t="shared" si="4"/>
        <v>2.8444946783460487</v>
      </c>
      <c r="R27" s="99"/>
    </row>
    <row r="28" spans="1:18" s="27" customFormat="1">
      <c r="A28" s="197" t="s">
        <v>195</v>
      </c>
      <c r="B28" s="39">
        <f>SUM(D28,F28,H28)</f>
        <v>84</v>
      </c>
      <c r="C28" s="269" t="s">
        <v>194</v>
      </c>
      <c r="D28" s="39">
        <v>21</v>
      </c>
      <c r="E28" s="39" t="s">
        <v>194</v>
      </c>
      <c r="F28" s="39">
        <v>63</v>
      </c>
      <c r="G28" s="39" t="s">
        <v>194</v>
      </c>
      <c r="H28" s="39">
        <v>0</v>
      </c>
      <c r="I28" s="269"/>
      <c r="J28" s="98"/>
      <c r="K28" s="99"/>
      <c r="L28" s="99"/>
      <c r="M28" s="99"/>
      <c r="N28" s="99"/>
      <c r="O28" s="99"/>
      <c r="P28" s="99"/>
      <c r="Q28" s="99"/>
      <c r="R28" s="99"/>
    </row>
    <row r="29" spans="1:18" s="27" customFormat="1">
      <c r="A29" s="115" t="s">
        <v>3</v>
      </c>
      <c r="B29" s="39">
        <f t="shared" si="0"/>
        <v>7397</v>
      </c>
      <c r="C29" s="269"/>
      <c r="D29" s="39">
        <v>76</v>
      </c>
      <c r="E29" s="39"/>
      <c r="F29" s="39">
        <v>5577</v>
      </c>
      <c r="G29" s="39"/>
      <c r="H29" s="39">
        <v>1744</v>
      </c>
      <c r="I29" s="269"/>
      <c r="J29" s="98"/>
      <c r="K29" s="42" t="str">
        <f>IF(B29&gt;0,"NC",0)</f>
        <v>NC</v>
      </c>
      <c r="L29" s="42"/>
      <c r="M29" s="42" t="str">
        <f>IF(D29&gt;0,"NC",0)</f>
        <v>NC</v>
      </c>
      <c r="N29" s="42"/>
      <c r="O29" s="42" t="str">
        <f>IF(F29&gt;0,"NC",0)</f>
        <v>NC</v>
      </c>
      <c r="P29" s="42"/>
      <c r="Q29" s="42" t="str">
        <f>IF(H29&gt;0,"NC",0)</f>
        <v>NC</v>
      </c>
      <c r="R29" s="99"/>
    </row>
    <row r="30" spans="1:18" s="27" customFormat="1" ht="6.5" customHeight="1">
      <c r="A30" s="29"/>
      <c r="B30" s="39"/>
      <c r="C30" s="269"/>
      <c r="D30" s="39"/>
      <c r="E30" s="269"/>
      <c r="F30" s="39"/>
      <c r="G30" s="269"/>
      <c r="H30" s="39"/>
      <c r="I30" s="269"/>
      <c r="J30" s="98"/>
      <c r="K30" s="99"/>
      <c r="L30" s="99"/>
      <c r="M30" s="99"/>
      <c r="N30" s="99"/>
      <c r="O30" s="99"/>
      <c r="P30" s="99"/>
      <c r="Q30" s="99"/>
      <c r="R30" s="99"/>
    </row>
    <row r="31" spans="1:18" s="30" customFormat="1" ht="12" customHeight="1">
      <c r="A31" s="61" t="s">
        <v>151</v>
      </c>
      <c r="B31" s="95">
        <f>SUM(D31,F31,H31)</f>
        <v>86225</v>
      </c>
      <c r="C31" s="270"/>
      <c r="D31" s="95">
        <f>SUM(D32:D34)</f>
        <v>31260</v>
      </c>
      <c r="E31" s="270"/>
      <c r="F31" s="95">
        <f>SUM(F32:F34)</f>
        <v>42603</v>
      </c>
      <c r="G31" s="270"/>
      <c r="H31" s="95">
        <f>SUM(H32:H34)</f>
        <v>12362</v>
      </c>
      <c r="I31" s="270"/>
      <c r="J31" s="100"/>
      <c r="K31" s="96">
        <f>SUM(K32:K33)</f>
        <v>100</v>
      </c>
      <c r="L31" s="96"/>
      <c r="M31" s="96">
        <f>SUM(M32:M33)</f>
        <v>100</v>
      </c>
      <c r="N31" s="96"/>
      <c r="O31" s="96">
        <f>SUM(O32:O33)</f>
        <v>100</v>
      </c>
      <c r="P31" s="96"/>
      <c r="Q31" s="96">
        <f>SUM(Q32:Q33)</f>
        <v>100</v>
      </c>
      <c r="R31" s="96"/>
    </row>
    <row r="32" spans="1:18" s="27" customFormat="1">
      <c r="A32" s="115" t="s">
        <v>22</v>
      </c>
      <c r="B32" s="39">
        <f>SUM(D32,F32,H32)</f>
        <v>35964</v>
      </c>
      <c r="C32" s="269"/>
      <c r="D32" s="39">
        <v>22890</v>
      </c>
      <c r="E32" s="39"/>
      <c r="F32" s="39">
        <v>6206</v>
      </c>
      <c r="G32" s="39"/>
      <c r="H32" s="39">
        <v>6868</v>
      </c>
      <c r="I32" s="269"/>
      <c r="J32" s="98"/>
      <c r="K32" s="99">
        <f>B32*100/SUM(B32:B33)</f>
        <v>45.825688073394495</v>
      </c>
      <c r="L32" s="99"/>
      <c r="M32" s="99">
        <f>D32*100/SUM($D$32:$D$33)</f>
        <v>74.499593165174943</v>
      </c>
      <c r="N32" s="99"/>
      <c r="O32" s="99">
        <f>F32*100/SUM($F$32:$F$33)</f>
        <v>16.708847127241398</v>
      </c>
      <c r="P32" s="99"/>
      <c r="Q32" s="99">
        <f>H32*100/SUM($H$32:$H$33)</f>
        <v>64.713087722604357</v>
      </c>
      <c r="R32" s="99"/>
    </row>
    <row r="33" spans="1:18" s="27" customFormat="1">
      <c r="A33" s="115" t="s">
        <v>23</v>
      </c>
      <c r="B33" s="39">
        <f>SUM(D33,F33,H33)</f>
        <v>42516</v>
      </c>
      <c r="C33" s="269"/>
      <c r="D33" s="39">
        <v>7835</v>
      </c>
      <c r="E33" s="39"/>
      <c r="F33" s="39">
        <v>30936</v>
      </c>
      <c r="G33" s="39"/>
      <c r="H33" s="39">
        <v>3745</v>
      </c>
      <c r="I33" s="269"/>
      <c r="J33" s="98"/>
      <c r="K33" s="99">
        <f>B33*100/SUM(B32:B33)</f>
        <v>54.174311926605505</v>
      </c>
      <c r="L33" s="99"/>
      <c r="M33" s="99">
        <f>D33*100/SUM($D$32:$D$33)</f>
        <v>25.500406834825061</v>
      </c>
      <c r="N33" s="99"/>
      <c r="O33" s="99">
        <f>F33*100/SUM($F$32:$F$33)</f>
        <v>83.291152872758602</v>
      </c>
      <c r="P33" s="99"/>
      <c r="Q33" s="99">
        <f>H33*100/SUM($H$32:$H$33)</f>
        <v>35.286912277395643</v>
      </c>
      <c r="R33" s="99"/>
    </row>
    <row r="34" spans="1:18" s="27" customFormat="1">
      <c r="A34" s="115" t="s">
        <v>3</v>
      </c>
      <c r="B34" s="39">
        <f>SUM(D34,F34,H34)</f>
        <v>7745</v>
      </c>
      <c r="C34" s="269"/>
      <c r="D34" s="39">
        <v>535</v>
      </c>
      <c r="E34" s="39" t="s">
        <v>194</v>
      </c>
      <c r="F34" s="39">
        <v>5461</v>
      </c>
      <c r="G34" s="39"/>
      <c r="H34" s="39">
        <v>1749</v>
      </c>
      <c r="I34" s="269"/>
      <c r="J34" s="98"/>
      <c r="K34" s="42" t="str">
        <f>IF(B34&gt;0,"NC",0)</f>
        <v>NC</v>
      </c>
      <c r="L34" s="99"/>
      <c r="M34" s="42" t="str">
        <f>IF(D34&gt;0,"NC",0)</f>
        <v>NC</v>
      </c>
      <c r="N34" s="99"/>
      <c r="O34" s="42" t="str">
        <f>IF(F34&gt;0,"NC",0)</f>
        <v>NC</v>
      </c>
      <c r="P34" s="99"/>
      <c r="Q34" s="42" t="str">
        <f>IF(H34&gt;0,"NC",0)</f>
        <v>NC</v>
      </c>
      <c r="R34" s="99"/>
    </row>
    <row r="35" spans="1:18" s="27" customFormat="1" ht="6.5" customHeight="1">
      <c r="A35" s="55"/>
      <c r="B35" s="39"/>
      <c r="C35" s="269"/>
      <c r="D35" s="41"/>
      <c r="E35" s="269"/>
      <c r="F35" s="39"/>
      <c r="G35" s="269"/>
      <c r="H35" s="39"/>
      <c r="I35" s="269"/>
      <c r="J35" s="98"/>
      <c r="K35" s="99"/>
      <c r="L35" s="99"/>
      <c r="M35" s="99"/>
      <c r="N35" s="99"/>
      <c r="O35" s="99"/>
      <c r="P35" s="99"/>
      <c r="Q35" s="99"/>
      <c r="R35" s="99"/>
    </row>
    <row r="36" spans="1:18" s="27" customFormat="1" ht="26">
      <c r="A36" s="61" t="s">
        <v>152</v>
      </c>
      <c r="B36" s="95">
        <f>SUM(D36,F36,H36)</f>
        <v>86225</v>
      </c>
      <c r="C36" s="270"/>
      <c r="D36" s="95">
        <f>SUM(D37:D38)</f>
        <v>31259</v>
      </c>
      <c r="E36" s="270"/>
      <c r="F36" s="95">
        <f>SUM(F37:F38)</f>
        <v>42604</v>
      </c>
      <c r="G36" s="270"/>
      <c r="H36" s="95">
        <f>SUM(H37:H38)</f>
        <v>12362</v>
      </c>
      <c r="I36" s="270"/>
      <c r="J36" s="100"/>
      <c r="K36" s="96">
        <f>SUM(K37:K38)</f>
        <v>100</v>
      </c>
      <c r="L36" s="96"/>
      <c r="M36" s="96">
        <f>SUM(M37:M38)</f>
        <v>100</v>
      </c>
      <c r="N36" s="96"/>
      <c r="O36" s="96">
        <f>SUM(O37:O38)</f>
        <v>100</v>
      </c>
      <c r="P36" s="96"/>
      <c r="Q36" s="96">
        <f>SUM(Q37:Q38)</f>
        <v>100</v>
      </c>
      <c r="R36" s="99"/>
    </row>
    <row r="37" spans="1:18" s="27" customFormat="1" ht="12" customHeight="1">
      <c r="A37" s="115" t="s">
        <v>147</v>
      </c>
      <c r="B37" s="39">
        <f>SUM(D37,F37,H37)</f>
        <v>23589</v>
      </c>
      <c r="C37" s="269"/>
      <c r="D37" s="39">
        <v>11221</v>
      </c>
      <c r="E37" s="39"/>
      <c r="F37" s="39">
        <v>9731</v>
      </c>
      <c r="G37" s="39"/>
      <c r="H37" s="39">
        <v>2637</v>
      </c>
      <c r="I37" s="269"/>
      <c r="J37" s="98"/>
      <c r="K37" s="99">
        <f>B37*100/SUM(B37:B38)</f>
        <v>27.357494926065527</v>
      </c>
      <c r="L37" s="99"/>
      <c r="M37" s="99">
        <f>D37*100/SUM(D37:D38)</f>
        <v>35.896861703829295</v>
      </c>
      <c r="N37" s="99"/>
      <c r="O37" s="99">
        <f>F37*100/SUM(F37:F38)</f>
        <v>22.840578349450755</v>
      </c>
      <c r="P37" s="99"/>
      <c r="Q37" s="99">
        <f>H37*100/SUM(H37:H38)</f>
        <v>21.33149975732082</v>
      </c>
      <c r="R37" s="99"/>
    </row>
    <row r="38" spans="1:18" s="27" customFormat="1" ht="12" customHeight="1">
      <c r="A38" s="115" t="s">
        <v>148</v>
      </c>
      <c r="B38" s="39">
        <f>SUM(D38,F38,H38)</f>
        <v>62636</v>
      </c>
      <c r="C38" s="269"/>
      <c r="D38" s="39">
        <v>20038</v>
      </c>
      <c r="E38" s="39"/>
      <c r="F38" s="39">
        <v>32873</v>
      </c>
      <c r="G38" s="39"/>
      <c r="H38" s="39">
        <v>9725</v>
      </c>
      <c r="I38" s="269"/>
      <c r="J38" s="98"/>
      <c r="K38" s="99">
        <f>B38*100/SUM(B37:B38)</f>
        <v>72.642505073934473</v>
      </c>
      <c r="L38" s="99"/>
      <c r="M38" s="99">
        <f>D38*100/SUM(D37:D38)</f>
        <v>64.103138296170698</v>
      </c>
      <c r="N38" s="99"/>
      <c r="O38" s="99">
        <f>F38*100/SUM(F37:F38)</f>
        <v>77.159421650549248</v>
      </c>
      <c r="P38" s="99"/>
      <c r="Q38" s="99">
        <f>H38*100/SUM(H37:H38)</f>
        <v>78.668500242679173</v>
      </c>
      <c r="R38" s="99"/>
    </row>
    <row r="39" spans="1:18" s="27" customFormat="1" ht="6.5" customHeight="1">
      <c r="A39" s="58"/>
      <c r="B39" s="39"/>
      <c r="C39" s="269"/>
      <c r="D39" s="41"/>
      <c r="E39" s="269"/>
      <c r="F39" s="39"/>
      <c r="G39" s="269"/>
      <c r="H39" s="39"/>
      <c r="I39" s="269"/>
      <c r="J39" s="98"/>
      <c r="K39" s="99"/>
      <c r="L39" s="99"/>
      <c r="M39" s="99"/>
      <c r="N39" s="99"/>
      <c r="O39" s="99"/>
      <c r="P39" s="99"/>
      <c r="Q39" s="99"/>
      <c r="R39" s="99"/>
    </row>
    <row r="40" spans="1:18" s="30" customFormat="1">
      <c r="A40" s="61" t="s">
        <v>106</v>
      </c>
      <c r="B40" s="95">
        <f>SUM(D40,F40,H40)</f>
        <v>86225</v>
      </c>
      <c r="C40" s="270"/>
      <c r="D40" s="95">
        <f>SUM(D41:D44)</f>
        <v>31260</v>
      </c>
      <c r="E40" s="270"/>
      <c r="F40" s="95">
        <f>SUM(F41:F44)</f>
        <v>42604</v>
      </c>
      <c r="G40" s="270"/>
      <c r="H40" s="95">
        <f>SUM(H41:H44)</f>
        <v>12361</v>
      </c>
      <c r="I40" s="270"/>
      <c r="J40" s="100"/>
      <c r="K40" s="96">
        <f>SUM(K41:K43)</f>
        <v>100</v>
      </c>
      <c r="L40" s="96"/>
      <c r="M40" s="96">
        <f>SUM(M41:M43)</f>
        <v>100</v>
      </c>
      <c r="N40" s="96"/>
      <c r="O40" s="96">
        <f>SUM(O41:O43)</f>
        <v>100.00000000000001</v>
      </c>
      <c r="P40" s="96"/>
      <c r="Q40" s="96">
        <f>SUM(Q41:Q43)</f>
        <v>100</v>
      </c>
      <c r="R40" s="96"/>
    </row>
    <row r="41" spans="1:18" s="30" customFormat="1" ht="12">
      <c r="A41" s="151" t="s">
        <v>116</v>
      </c>
      <c r="B41" s="39">
        <f>SUM(D41,F41,H41)</f>
        <v>16615</v>
      </c>
      <c r="C41" s="269"/>
      <c r="D41" s="39">
        <v>6779</v>
      </c>
      <c r="E41" s="39"/>
      <c r="F41" s="39">
        <v>8006</v>
      </c>
      <c r="G41" s="39"/>
      <c r="H41" s="39">
        <v>1830</v>
      </c>
      <c r="I41" s="39"/>
      <c r="J41" s="100"/>
      <c r="K41" s="99">
        <f>B41*100/SUM($B$41:$B$43)</f>
        <v>21.862705106780531</v>
      </c>
      <c r="L41" s="99"/>
      <c r="M41" s="99">
        <f>D41*100/SUM($D$41:$D$43)</f>
        <v>26.154558432038272</v>
      </c>
      <c r="N41" s="99"/>
      <c r="O41" s="99">
        <f>F41*100/SUM($F$41:$F$43)</f>
        <v>20.903940050654064</v>
      </c>
      <c r="P41" s="99"/>
      <c r="Q41" s="99">
        <f>H41*100/SUM($H$41:$H$43)</f>
        <v>15.536123609814076</v>
      </c>
      <c r="R41" s="96"/>
    </row>
    <row r="42" spans="1:18" s="27" customFormat="1" ht="26">
      <c r="A42" s="115" t="s">
        <v>88</v>
      </c>
      <c r="B42" s="39">
        <f>SUM(D42,F42,H42)</f>
        <v>50099</v>
      </c>
      <c r="C42" s="269"/>
      <c r="D42" s="39">
        <v>15507</v>
      </c>
      <c r="E42" s="39"/>
      <c r="F42" s="39">
        <v>25718</v>
      </c>
      <c r="G42" s="39"/>
      <c r="H42" s="39">
        <v>8874</v>
      </c>
      <c r="I42" s="39"/>
      <c r="J42" s="98"/>
      <c r="K42" s="99">
        <f>B42*100/SUM($B$41:$B$43)</f>
        <v>65.92233903969894</v>
      </c>
      <c r="L42" s="99"/>
      <c r="M42" s="99">
        <f>D42*100/SUM($D$41:$D$43)</f>
        <v>59.828697094795324</v>
      </c>
      <c r="N42" s="99"/>
      <c r="O42" s="99">
        <f>F42*100/SUM($F$41:$F$43)</f>
        <v>67.150578344082092</v>
      </c>
      <c r="P42" s="99"/>
      <c r="Q42" s="99">
        <f>H42*100/SUM($H$41:$H$43)</f>
        <v>75.337464980049234</v>
      </c>
      <c r="R42" s="101"/>
    </row>
    <row r="43" spans="1:18" s="27" customFormat="1">
      <c r="A43" s="115" t="s">
        <v>150</v>
      </c>
      <c r="B43" s="39">
        <f>SUM(D43,F43,H43)</f>
        <v>9283</v>
      </c>
      <c r="C43" s="269"/>
      <c r="D43" s="39">
        <v>3633</v>
      </c>
      <c r="E43" s="39"/>
      <c r="F43" s="39">
        <v>4575</v>
      </c>
      <c r="G43" s="39"/>
      <c r="H43" s="39">
        <v>1075</v>
      </c>
      <c r="I43" s="39"/>
      <c r="J43" s="98"/>
      <c r="K43" s="99">
        <f>B43*100/SUM($B$41:$B$43)</f>
        <v>12.214955853520534</v>
      </c>
      <c r="L43" s="99"/>
      <c r="M43" s="99">
        <f>D43*100/SUM($D$41:$D$43)</f>
        <v>14.016744473166403</v>
      </c>
      <c r="N43" s="99"/>
      <c r="O43" s="99">
        <f>F43*100/SUM($F$41:$F$43)</f>
        <v>11.945481605263845</v>
      </c>
      <c r="P43" s="99"/>
      <c r="Q43" s="99">
        <f>H43*100/SUM($H$41:$H$43)</f>
        <v>9.1264114101366847</v>
      </c>
      <c r="R43" s="101"/>
    </row>
    <row r="44" spans="1:18" s="27" customFormat="1">
      <c r="A44" s="115" t="s">
        <v>3</v>
      </c>
      <c r="B44" s="39">
        <f>SUM(D44,F44,H44)</f>
        <v>10228</v>
      </c>
      <c r="C44" s="269"/>
      <c r="D44" s="39">
        <v>5341</v>
      </c>
      <c r="E44" s="39"/>
      <c r="F44" s="39">
        <v>4305</v>
      </c>
      <c r="G44" s="39"/>
      <c r="H44" s="39">
        <v>582</v>
      </c>
      <c r="I44" s="39" t="s">
        <v>194</v>
      </c>
      <c r="J44" s="98"/>
      <c r="K44" s="42" t="str">
        <f>IF(B44&gt;0,"NC",0)</f>
        <v>NC</v>
      </c>
      <c r="L44" s="99"/>
      <c r="M44" s="42" t="str">
        <f>IF(D44&gt;0,"NC",0)</f>
        <v>NC</v>
      </c>
      <c r="N44" s="42"/>
      <c r="O44" s="42" t="str">
        <f>IF(F44&gt;0,"NC",0)</f>
        <v>NC</v>
      </c>
      <c r="P44" s="42"/>
      <c r="Q44" s="42" t="str">
        <f>IF(H44&gt;0,"NC",0)</f>
        <v>NC</v>
      </c>
      <c r="R44" s="101"/>
    </row>
    <row r="45" spans="1:18" s="27" customFormat="1" ht="6.5" customHeight="1">
      <c r="A45" s="29"/>
      <c r="B45" s="39"/>
      <c r="C45" s="269"/>
      <c r="D45" s="39"/>
      <c r="E45" s="269"/>
      <c r="F45" s="39"/>
      <c r="G45" s="269"/>
      <c r="H45" s="39"/>
      <c r="I45" s="269"/>
      <c r="J45" s="98"/>
      <c r="K45" s="99"/>
      <c r="L45" s="99"/>
      <c r="M45" s="99"/>
      <c r="N45" s="99"/>
      <c r="O45" s="99"/>
      <c r="P45" s="99"/>
      <c r="Q45" s="99"/>
      <c r="R45" s="99"/>
    </row>
    <row r="46" spans="1:18" s="30" customFormat="1" ht="27">
      <c r="A46" s="61" t="s">
        <v>158</v>
      </c>
      <c r="B46" s="95">
        <f t="shared" ref="B46:B51" si="5">SUM(D46,F46,H46)</f>
        <v>86223</v>
      </c>
      <c r="C46" s="270"/>
      <c r="D46" s="95">
        <f>D47+D50+D51</f>
        <v>31259</v>
      </c>
      <c r="E46" s="270"/>
      <c r="F46" s="95">
        <f>F47+F50+F51</f>
        <v>42603</v>
      </c>
      <c r="G46" s="270"/>
      <c r="H46" s="95">
        <f>H47+H50+H51</f>
        <v>12361</v>
      </c>
      <c r="I46" s="270"/>
      <c r="J46" s="100"/>
      <c r="K46" s="96">
        <f>SUM(K47,K50)</f>
        <v>100</v>
      </c>
      <c r="L46" s="96"/>
      <c r="M46" s="96">
        <f>SUM(M47,M50)</f>
        <v>100</v>
      </c>
      <c r="N46" s="96"/>
      <c r="O46" s="96">
        <f>SUM(O47,O50)</f>
        <v>100</v>
      </c>
      <c r="P46" s="96"/>
      <c r="Q46" s="96">
        <f>SUM(Q47,Q50)</f>
        <v>100</v>
      </c>
      <c r="R46" s="96"/>
    </row>
    <row r="47" spans="1:18" s="50" customFormat="1">
      <c r="A47" s="115" t="s">
        <v>52</v>
      </c>
      <c r="B47" s="41">
        <f t="shared" si="5"/>
        <v>1381</v>
      </c>
      <c r="C47" s="269"/>
      <c r="D47" s="41">
        <f>SUM(D48:D49)</f>
        <v>682</v>
      </c>
      <c r="E47" s="271"/>
      <c r="F47" s="41">
        <f>SUM(F48:F49)</f>
        <v>667</v>
      </c>
      <c r="G47" s="271"/>
      <c r="H47" s="41">
        <f>SUM(H48:H49)</f>
        <v>32</v>
      </c>
      <c r="I47" s="271" t="s">
        <v>194</v>
      </c>
      <c r="J47" s="55"/>
      <c r="K47" s="101">
        <f>B47*100/SUM($B$48:$B$50)</f>
        <v>1.6141285926341504</v>
      </c>
      <c r="L47" s="101"/>
      <c r="M47" s="101">
        <f>D47*100/SUM($D$48:$D$50)</f>
        <v>2.2228016426569326</v>
      </c>
      <c r="N47" s="101"/>
      <c r="O47" s="101">
        <f>F47*100/SUM($F$48:$F$50)</f>
        <v>1.5685628953742681</v>
      </c>
      <c r="P47" s="101"/>
      <c r="Q47" s="101">
        <f>H47*100/SUM($H$48:$H$50)</f>
        <v>0.25906735751295334</v>
      </c>
      <c r="R47" s="107"/>
    </row>
    <row r="48" spans="1:18" s="27" customFormat="1">
      <c r="A48" s="51" t="s">
        <v>159</v>
      </c>
      <c r="B48" s="39">
        <f t="shared" si="5"/>
        <v>853</v>
      </c>
      <c r="C48" s="271"/>
      <c r="D48" s="39">
        <v>614</v>
      </c>
      <c r="E48" s="39"/>
      <c r="F48" s="39">
        <v>239</v>
      </c>
      <c r="G48" s="39" t="s">
        <v>194</v>
      </c>
      <c r="H48" s="39">
        <v>0</v>
      </c>
      <c r="I48" s="271"/>
      <c r="J48" s="98"/>
      <c r="K48" s="101">
        <f>B48*100/SUM($B$48:$B$50)</f>
        <v>0.99699615461037672</v>
      </c>
      <c r="L48" s="99"/>
      <c r="M48" s="101">
        <f>D48*100/SUM($D$48:$D$50)</f>
        <v>2.0011733263802882</v>
      </c>
      <c r="N48" s="99"/>
      <c r="O48" s="101">
        <f>F48*100/SUM($F$48:$F$50)</f>
        <v>0.56204877360487271</v>
      </c>
      <c r="P48" s="99"/>
      <c r="Q48" s="101">
        <f>H48*100/SUM($H$48:$H$50)</f>
        <v>0</v>
      </c>
      <c r="R48" s="99"/>
    </row>
    <row r="49" spans="1:18" s="27" customFormat="1">
      <c r="A49" s="51" t="s">
        <v>160</v>
      </c>
      <c r="B49" s="39">
        <f t="shared" si="5"/>
        <v>528</v>
      </c>
      <c r="C49" s="271"/>
      <c r="D49" s="39">
        <v>68</v>
      </c>
      <c r="E49" s="39" t="s">
        <v>194</v>
      </c>
      <c r="F49" s="39">
        <v>428</v>
      </c>
      <c r="G49" s="39" t="s">
        <v>194</v>
      </c>
      <c r="H49" s="39">
        <v>32</v>
      </c>
      <c r="I49" s="271" t="s">
        <v>194</v>
      </c>
      <c r="J49" s="98"/>
      <c r="K49" s="101">
        <f>B49*100/SUM($B$48:$B$50)</f>
        <v>0.6171324380237736</v>
      </c>
      <c r="L49" s="99"/>
      <c r="M49" s="101">
        <f>D49*100/SUM($D$48:$D$50)</f>
        <v>0.22162831627664428</v>
      </c>
      <c r="N49" s="99"/>
      <c r="O49" s="101">
        <f>F49*100/SUM($F$48:$F$50)</f>
        <v>1.0065141217693954</v>
      </c>
      <c r="P49" s="99"/>
      <c r="Q49" s="101">
        <f>H49*100/SUM($H$48:$H$50)</f>
        <v>0.25906735751295334</v>
      </c>
      <c r="R49" s="99"/>
    </row>
    <row r="50" spans="1:18" s="57" customFormat="1">
      <c r="A50" s="115" t="s">
        <v>51</v>
      </c>
      <c r="B50" s="39">
        <f t="shared" si="5"/>
        <v>84176</v>
      </c>
      <c r="C50" s="269"/>
      <c r="D50" s="39">
        <v>30000</v>
      </c>
      <c r="E50" s="39"/>
      <c r="F50" s="39">
        <v>41856</v>
      </c>
      <c r="G50" s="39"/>
      <c r="H50" s="39">
        <v>12320</v>
      </c>
      <c r="I50" s="269"/>
      <c r="J50" s="98"/>
      <c r="K50" s="101">
        <f>B50*100/SUM($B$48:$B$50)</f>
        <v>98.385871407365855</v>
      </c>
      <c r="L50" s="99"/>
      <c r="M50" s="101">
        <f>D50*100/SUM($D$48:$D$50)</f>
        <v>97.777198357343067</v>
      </c>
      <c r="N50" s="99"/>
      <c r="O50" s="101">
        <f>F50*100/SUM($F$48:$F$50)</f>
        <v>98.431437104625729</v>
      </c>
      <c r="P50" s="99"/>
      <c r="Q50" s="101">
        <f>H50*100/SUM($H$48:$H$50)</f>
        <v>99.740932642487053</v>
      </c>
      <c r="R50" s="104"/>
    </row>
    <row r="51" spans="1:18" s="29" customFormat="1">
      <c r="A51" s="115" t="s">
        <v>3</v>
      </c>
      <c r="B51" s="39">
        <f t="shared" si="5"/>
        <v>666</v>
      </c>
      <c r="C51" s="271"/>
      <c r="D51" s="39">
        <v>577</v>
      </c>
      <c r="E51" s="39" t="s">
        <v>194</v>
      </c>
      <c r="F51" s="39">
        <v>80</v>
      </c>
      <c r="G51" s="39" t="s">
        <v>194</v>
      </c>
      <c r="H51" s="39">
        <v>9</v>
      </c>
      <c r="I51" s="271" t="s">
        <v>194</v>
      </c>
      <c r="J51" s="55"/>
      <c r="K51" s="118" t="str">
        <f>IF(B51&gt;0,"NC",0)</f>
        <v>NC</v>
      </c>
      <c r="L51" s="99"/>
      <c r="M51" s="118" t="str">
        <f>IF(D51&gt;0,"NC",0)</f>
        <v>NC</v>
      </c>
      <c r="N51" s="99"/>
      <c r="O51" s="118" t="str">
        <f>IF(F51&gt;0,"NC",0)</f>
        <v>NC</v>
      </c>
      <c r="P51" s="99"/>
      <c r="Q51" s="118" t="str">
        <f>IF(H51&gt;0,"NC",0)</f>
        <v>NC</v>
      </c>
      <c r="R51" s="101"/>
    </row>
    <row r="52" spans="1:18" s="27" customFormat="1" ht="6.5" customHeight="1">
      <c r="A52" s="29"/>
      <c r="B52" s="39"/>
      <c r="C52" s="269"/>
      <c r="D52" s="39"/>
      <c r="E52" s="269"/>
      <c r="F52" s="39"/>
      <c r="G52" s="269"/>
      <c r="H52" s="39"/>
      <c r="I52" s="269"/>
      <c r="J52" s="98"/>
      <c r="K52" s="99"/>
      <c r="L52" s="99"/>
      <c r="M52" s="99"/>
      <c r="N52" s="99"/>
      <c r="O52" s="99"/>
      <c r="P52" s="99"/>
      <c r="Q52" s="99"/>
      <c r="R52" s="99"/>
    </row>
    <row r="53" spans="1:18" s="30" customFormat="1" ht="26">
      <c r="A53" s="61" t="s">
        <v>83</v>
      </c>
      <c r="B53" s="95">
        <f t="shared" ref="B53:B59" si="6">SUM(D53,F53,H53)</f>
        <v>86224</v>
      </c>
      <c r="C53" s="270"/>
      <c r="D53" s="95">
        <f>SUM(D54:D59)</f>
        <v>31259</v>
      </c>
      <c r="E53" s="270"/>
      <c r="F53" s="95">
        <f>SUM(F54:F59)</f>
        <v>42604</v>
      </c>
      <c r="G53" s="270"/>
      <c r="H53" s="95">
        <f>SUM(H54:H59)</f>
        <v>12361</v>
      </c>
      <c r="I53" s="270"/>
      <c r="J53" s="100"/>
      <c r="K53" s="96">
        <f>SUM(K54:K58)</f>
        <v>99.999999999999986</v>
      </c>
      <c r="L53" s="96"/>
      <c r="M53" s="96">
        <f>SUM(M54:M58)</f>
        <v>99.999999999999986</v>
      </c>
      <c r="N53" s="96"/>
      <c r="O53" s="96">
        <f>SUM(O54:O58)</f>
        <v>100</v>
      </c>
      <c r="P53" s="96"/>
      <c r="Q53" s="96">
        <f>SUM(Q54:Q58)</f>
        <v>100</v>
      </c>
      <c r="R53" s="96"/>
    </row>
    <row r="54" spans="1:18" s="27" customFormat="1">
      <c r="A54" s="115" t="s">
        <v>71</v>
      </c>
      <c r="B54" s="39">
        <f t="shared" si="6"/>
        <v>23842</v>
      </c>
      <c r="C54" s="269"/>
      <c r="D54" s="39">
        <v>16447</v>
      </c>
      <c r="E54" s="39"/>
      <c r="F54" s="39">
        <v>7344</v>
      </c>
      <c r="G54" s="39"/>
      <c r="H54" s="39">
        <v>51</v>
      </c>
      <c r="I54" s="278" t="s">
        <v>194</v>
      </c>
      <c r="J54" s="98"/>
      <c r="K54" s="63">
        <f>B54*100/SUM($B$54:$B$58)</f>
        <v>28.411745078411744</v>
      </c>
      <c r="L54" s="99"/>
      <c r="M54" s="63">
        <f>D54*100/SUM($D$54:$D$58)</f>
        <v>55.130224918714177</v>
      </c>
      <c r="N54" s="99"/>
      <c r="O54" s="63">
        <f>F54*100/SUM($F$54:$F$58)</f>
        <v>17.597584645244769</v>
      </c>
      <c r="P54" s="99"/>
      <c r="Q54" s="63">
        <f>H54*100/SUM($H$54:$H$58)</f>
        <v>0.41295546558704455</v>
      </c>
      <c r="R54" s="99"/>
    </row>
    <row r="55" spans="1:18" s="27" customFormat="1">
      <c r="A55" s="115" t="s">
        <v>73</v>
      </c>
      <c r="B55" s="39">
        <f t="shared" si="6"/>
        <v>13126</v>
      </c>
      <c r="C55" s="269"/>
      <c r="D55" s="39">
        <v>11241</v>
      </c>
      <c r="E55" s="39"/>
      <c r="F55" s="39">
        <v>1857</v>
      </c>
      <c r="G55" s="39"/>
      <c r="H55" s="39">
        <v>28</v>
      </c>
      <c r="I55" s="278" t="s">
        <v>194</v>
      </c>
      <c r="J55" s="98"/>
      <c r="K55" s="63">
        <f>B55*100/SUM($B$54:$B$58)</f>
        <v>15.641832308498975</v>
      </c>
      <c r="L55" s="99"/>
      <c r="M55" s="63">
        <f>D55*100/SUM($D$54:$D$58)</f>
        <v>37.679750611738676</v>
      </c>
      <c r="N55" s="99"/>
      <c r="O55" s="63">
        <f>F55*100/SUM($F$54:$F$58)</f>
        <v>4.4497160520451438</v>
      </c>
      <c r="P55" s="99"/>
      <c r="Q55" s="63">
        <f>H55*100/SUM($H$54:$H$58)</f>
        <v>0.22672064777327935</v>
      </c>
      <c r="R55" s="99"/>
    </row>
    <row r="56" spans="1:18" s="29" customFormat="1">
      <c r="A56" s="115" t="s">
        <v>85</v>
      </c>
      <c r="B56" s="39">
        <f t="shared" si="6"/>
        <v>2605</v>
      </c>
      <c r="C56" s="269"/>
      <c r="D56" s="39">
        <v>0</v>
      </c>
      <c r="E56" s="39"/>
      <c r="F56" s="39">
        <v>2605</v>
      </c>
      <c r="G56" s="39"/>
      <c r="H56" s="39">
        <v>0</v>
      </c>
      <c r="I56" s="271"/>
      <c r="J56" s="55"/>
      <c r="K56" s="63">
        <f>B56*100/SUM($B$54:$B$58)</f>
        <v>3.1042947709614377</v>
      </c>
      <c r="L56" s="101"/>
      <c r="M56" s="63">
        <f>D56*100/SUM($D$54:$D$58)</f>
        <v>0</v>
      </c>
      <c r="N56" s="101"/>
      <c r="O56" s="63">
        <f>F56*100/SUM($F$54:$F$58)</f>
        <v>6.2420626362830376</v>
      </c>
      <c r="P56" s="101"/>
      <c r="Q56" s="63">
        <f>H56*100/SUM($H$54:$H$58)</f>
        <v>0</v>
      </c>
      <c r="R56" s="101"/>
    </row>
    <row r="57" spans="1:18" s="27" customFormat="1">
      <c r="A57" s="115" t="s">
        <v>157</v>
      </c>
      <c r="B57" s="39">
        <f t="shared" si="6"/>
        <v>43717</v>
      </c>
      <c r="C57" s="269"/>
      <c r="D57" s="39">
        <v>2127</v>
      </c>
      <c r="E57" s="39"/>
      <c r="F57" s="39">
        <v>29342</v>
      </c>
      <c r="G57" s="39"/>
      <c r="H57" s="39">
        <v>12248</v>
      </c>
      <c r="I57" s="278"/>
      <c r="J57" s="98"/>
      <c r="K57" s="63">
        <f>B57*100/SUM($B$54:$B$58)</f>
        <v>52.096143762810428</v>
      </c>
      <c r="L57" s="99"/>
      <c r="M57" s="63">
        <f>D57*100/SUM($D$54:$D$58)</f>
        <v>7.1296885998726243</v>
      </c>
      <c r="N57" s="99"/>
      <c r="O57" s="63">
        <f>F57*100/SUM($F$54:$F$58)</f>
        <v>70.308868281695538</v>
      </c>
      <c r="P57" s="99"/>
      <c r="Q57" s="63">
        <f>H57*100/SUM($H$54:$H$58)</f>
        <v>99.174089068825907</v>
      </c>
      <c r="R57" s="99"/>
    </row>
    <row r="58" spans="1:18" s="29" customFormat="1">
      <c r="A58" s="115" t="s">
        <v>100</v>
      </c>
      <c r="B58" s="39">
        <f t="shared" si="6"/>
        <v>626</v>
      </c>
      <c r="C58" s="269" t="s">
        <v>194</v>
      </c>
      <c r="D58" s="39">
        <v>18</v>
      </c>
      <c r="E58" s="39" t="s">
        <v>194</v>
      </c>
      <c r="F58" s="39">
        <v>585</v>
      </c>
      <c r="G58" s="39" t="s">
        <v>194</v>
      </c>
      <c r="H58" s="39">
        <v>23</v>
      </c>
      <c r="I58" s="271" t="s">
        <v>194</v>
      </c>
      <c r="J58" s="55"/>
      <c r="K58" s="63">
        <f>B58*100/SUM($B$54:$B$58)</f>
        <v>0.74598407931741262</v>
      </c>
      <c r="L58" s="101"/>
      <c r="M58" s="63">
        <f>D58*100/SUM($D$54:$D$58)</f>
        <v>6.0335869674521501E-2</v>
      </c>
      <c r="N58" s="101"/>
      <c r="O58" s="63">
        <f>F58*100/SUM($F$54:$F$58)</f>
        <v>1.4017683847315074</v>
      </c>
      <c r="P58" s="101"/>
      <c r="Q58" s="63">
        <f>H58*100/SUM($H$54:$H$58)</f>
        <v>0.18623481781376519</v>
      </c>
      <c r="R58" s="101"/>
    </row>
    <row r="59" spans="1:18" s="29" customFormat="1">
      <c r="A59" s="115" t="s">
        <v>3</v>
      </c>
      <c r="B59" s="39">
        <f t="shared" si="6"/>
        <v>2308</v>
      </c>
      <c r="C59" s="271"/>
      <c r="D59" s="39">
        <v>1426</v>
      </c>
      <c r="E59" s="39"/>
      <c r="F59" s="39">
        <v>871</v>
      </c>
      <c r="G59" s="39" t="s">
        <v>194</v>
      </c>
      <c r="H59" s="39">
        <v>11</v>
      </c>
      <c r="I59" s="269" t="s">
        <v>194</v>
      </c>
      <c r="J59" s="55"/>
      <c r="K59" s="206" t="str">
        <f>IF(B59&gt;0,"NC",0)</f>
        <v>NC</v>
      </c>
      <c r="L59" s="101"/>
      <c r="M59" s="206" t="str">
        <f>IF(D59&gt;0,"NC",0)</f>
        <v>NC</v>
      </c>
      <c r="N59" s="101"/>
      <c r="O59" s="206" t="str">
        <f>IF(F59&gt;0,"NC",0)</f>
        <v>NC</v>
      </c>
      <c r="P59" s="101"/>
      <c r="Q59" s="206" t="str">
        <f>IF(H59&gt;0,"NC",0)</f>
        <v>NC</v>
      </c>
      <c r="R59" s="101"/>
    </row>
    <row r="60" spans="1:18" s="27" customFormat="1" ht="6.5" customHeight="1">
      <c r="A60" s="58"/>
      <c r="B60" s="44"/>
      <c r="C60" s="269"/>
      <c r="D60" s="44"/>
      <c r="E60" s="269"/>
      <c r="F60" s="44"/>
      <c r="G60" s="269"/>
      <c r="H60" s="44"/>
      <c r="I60" s="269"/>
      <c r="J60" s="98"/>
      <c r="K60" s="99"/>
      <c r="L60" s="99"/>
      <c r="M60" s="99"/>
      <c r="N60" s="99"/>
      <c r="O60" s="99"/>
      <c r="P60" s="99"/>
      <c r="Q60" s="99"/>
      <c r="R60" s="99"/>
    </row>
    <row r="61" spans="1:18" s="30" customFormat="1" ht="26">
      <c r="A61" s="61" t="s">
        <v>30</v>
      </c>
      <c r="B61" s="65">
        <f>SUM(D61,F61,H61)</f>
        <v>86224</v>
      </c>
      <c r="C61" s="270"/>
      <c r="D61" s="65">
        <f>SUM(D62,D74:D82,D83)</f>
        <v>31261</v>
      </c>
      <c r="E61" s="270"/>
      <c r="F61" s="65">
        <f>SUM(F62,F74:F82,F83)</f>
        <v>42603</v>
      </c>
      <c r="G61" s="270"/>
      <c r="H61" s="65">
        <f>SUM(H62,H74:H82,H83)</f>
        <v>12360</v>
      </c>
      <c r="I61" s="270"/>
      <c r="J61" s="100"/>
      <c r="K61" s="96">
        <f>SUM(K62,K74:K82)</f>
        <v>100</v>
      </c>
      <c r="L61" s="96"/>
      <c r="M61" s="96">
        <f>SUM(M62,M74:M82)</f>
        <v>99.999999999999986</v>
      </c>
      <c r="N61" s="96"/>
      <c r="O61" s="96">
        <f>SUM(O62,O74:O82)</f>
        <v>99.999999999999986</v>
      </c>
      <c r="P61" s="96"/>
      <c r="Q61" s="96">
        <f>SUM(Q62,Q74:Q82)</f>
        <v>100</v>
      </c>
      <c r="R61" s="96"/>
    </row>
    <row r="62" spans="1:18" s="50" customFormat="1">
      <c r="A62" s="115" t="s">
        <v>24</v>
      </c>
      <c r="B62" s="41">
        <f t="shared" ref="B62:B83" si="7">SUM(D62,F62,H62)</f>
        <v>34637</v>
      </c>
      <c r="C62" s="269"/>
      <c r="D62" s="41">
        <f>SUM(D63:D73)</f>
        <v>12822</v>
      </c>
      <c r="E62" s="269"/>
      <c r="F62" s="41">
        <f>SUM(F63:F73)</f>
        <v>16366</v>
      </c>
      <c r="G62" s="269"/>
      <c r="H62" s="41">
        <f>SUM(H63:H73)</f>
        <v>5449</v>
      </c>
      <c r="I62" s="269"/>
      <c r="J62" s="55"/>
      <c r="K62" s="101">
        <f>B62*100/(B61-B83)</f>
        <v>44.296237562984373</v>
      </c>
      <c r="L62" s="101"/>
      <c r="M62" s="101">
        <f>D62*100/(D61-D83)</f>
        <v>46.70187579675833</v>
      </c>
      <c r="N62" s="101"/>
      <c r="O62" s="101">
        <f>F62*100/(F61-F83)</f>
        <v>42.356168637904709</v>
      </c>
      <c r="P62" s="63"/>
      <c r="Q62" s="101">
        <f>H62*100/(H61-H83)</f>
        <v>45.033057851239668</v>
      </c>
      <c r="R62" s="107"/>
    </row>
    <row r="63" spans="1:18" s="27" customFormat="1" ht="12">
      <c r="A63" s="51" t="s">
        <v>57</v>
      </c>
      <c r="B63" s="39">
        <f t="shared" si="7"/>
        <v>3885</v>
      </c>
      <c r="C63" s="269"/>
      <c r="D63" s="39">
        <v>1533</v>
      </c>
      <c r="E63" s="39"/>
      <c r="F63" s="39">
        <v>939</v>
      </c>
      <c r="G63" s="39" t="s">
        <v>194</v>
      </c>
      <c r="H63" s="39">
        <v>1413</v>
      </c>
      <c r="I63" s="269"/>
      <c r="J63" s="98"/>
      <c r="K63" s="99">
        <f>B63*100/(B61-B83)</f>
        <v>4.968411898611147</v>
      </c>
      <c r="L63" s="99"/>
      <c r="M63" s="99">
        <f>D63*100/(D61-D83)</f>
        <v>5.5836823893644141</v>
      </c>
      <c r="N63" s="99"/>
      <c r="O63" s="99">
        <f>F63*100/(F61-F83)</f>
        <v>2.4301871166438054</v>
      </c>
      <c r="P63" s="108"/>
      <c r="Q63" s="99">
        <f>H63*100/(H61-H83)</f>
        <v>11.677685950413224</v>
      </c>
      <c r="R63" s="99"/>
    </row>
    <row r="64" spans="1:18" s="27" customFormat="1" ht="12">
      <c r="A64" s="51" t="s">
        <v>53</v>
      </c>
      <c r="B64" s="39">
        <f t="shared" si="7"/>
        <v>13208</v>
      </c>
      <c r="C64" s="269"/>
      <c r="D64" s="39">
        <v>4919</v>
      </c>
      <c r="E64" s="39"/>
      <c r="F64" s="39">
        <v>5627</v>
      </c>
      <c r="G64" s="39"/>
      <c r="H64" s="39">
        <v>2662</v>
      </c>
      <c r="I64" s="269"/>
      <c r="J64" s="98"/>
      <c r="K64" s="99">
        <f>B64*100/(B61-B83)</f>
        <v>16.891321584776325</v>
      </c>
      <c r="L64" s="99"/>
      <c r="M64" s="99">
        <f>D64*100/(D61-D83)</f>
        <v>17.916590784920778</v>
      </c>
      <c r="N64" s="99"/>
      <c r="O64" s="99">
        <f>F64*100/(F61-F83)</f>
        <v>14.563006288982635</v>
      </c>
      <c r="P64" s="108"/>
      <c r="Q64" s="99">
        <f>H64*100/(H61-H83)</f>
        <v>22</v>
      </c>
      <c r="R64" s="99"/>
    </row>
    <row r="65" spans="1:23" s="27" customFormat="1" ht="12">
      <c r="A65" s="51" t="s">
        <v>55</v>
      </c>
      <c r="B65" s="39">
        <f t="shared" si="7"/>
        <v>2595</v>
      </c>
      <c r="C65" s="269"/>
      <c r="D65" s="39">
        <v>996</v>
      </c>
      <c r="E65" s="39"/>
      <c r="F65" s="39">
        <v>956</v>
      </c>
      <c r="G65" s="39" t="s">
        <v>194</v>
      </c>
      <c r="H65" s="39">
        <v>643</v>
      </c>
      <c r="I65" s="269"/>
      <c r="J65" s="98"/>
      <c r="K65" s="99">
        <f>B65*100/(B61-B83)</f>
        <v>3.3186689515819627</v>
      </c>
      <c r="L65" s="99"/>
      <c r="M65" s="99">
        <f>D65*100/(D61-D83)</f>
        <v>3.6277545073757058</v>
      </c>
      <c r="N65" s="99"/>
      <c r="O65" s="99">
        <f>F65*100/(F61-F83)</f>
        <v>2.4741841144957166</v>
      </c>
      <c r="P65" s="108"/>
      <c r="Q65" s="99">
        <f>H65*100/(H61-H83)</f>
        <v>5.3140495867768598</v>
      </c>
      <c r="R65" s="99"/>
    </row>
    <row r="66" spans="1:23" s="27" customFormat="1" ht="12">
      <c r="A66" s="51" t="s">
        <v>180</v>
      </c>
      <c r="B66" s="39">
        <f t="shared" si="7"/>
        <v>1381</v>
      </c>
      <c r="C66" s="269"/>
      <c r="D66" s="39">
        <v>867</v>
      </c>
      <c r="E66" s="39"/>
      <c r="F66" s="39">
        <v>322</v>
      </c>
      <c r="G66" s="39" t="s">
        <v>194</v>
      </c>
      <c r="H66" s="39">
        <v>192</v>
      </c>
      <c r="I66" s="269" t="s">
        <v>194</v>
      </c>
      <c r="J66" s="98"/>
      <c r="K66" s="99">
        <f>B66*100/(B61-B83)</f>
        <v>1.7661201626723277</v>
      </c>
      <c r="L66" s="99"/>
      <c r="M66" s="99">
        <f>D66*100/(D61-D83)</f>
        <v>3.1578947368421053</v>
      </c>
      <c r="N66" s="99"/>
      <c r="O66" s="99">
        <f>F66*100/(F61-F83)</f>
        <v>0.83335490048914307</v>
      </c>
      <c r="P66" s="108"/>
      <c r="Q66" s="99">
        <f>H66*100/(H61-H83)</f>
        <v>1.5867768595041323</v>
      </c>
      <c r="R66" s="99"/>
    </row>
    <row r="67" spans="1:23" s="29" customFormat="1" ht="12">
      <c r="A67" s="51" t="s">
        <v>181</v>
      </c>
      <c r="B67" s="39">
        <f t="shared" si="7"/>
        <v>803</v>
      </c>
      <c r="C67" s="269"/>
      <c r="D67" s="39">
        <v>670</v>
      </c>
      <c r="E67" s="39"/>
      <c r="F67" s="39">
        <v>133</v>
      </c>
      <c r="G67" s="39" t="s">
        <v>194</v>
      </c>
      <c r="H67" s="39">
        <v>0</v>
      </c>
      <c r="I67" s="271"/>
      <c r="J67" s="55"/>
      <c r="K67" s="101">
        <f>B67*100/(B61-B83)</f>
        <v>1.0269330127631275</v>
      </c>
      <c r="L67" s="101"/>
      <c r="M67" s="101">
        <f>D67*100/(D61-D83)</f>
        <v>2.4403569477326532</v>
      </c>
      <c r="N67" s="101"/>
      <c r="O67" s="101">
        <f>F67*100/(F61-F83)</f>
        <v>0.34421180672377649</v>
      </c>
      <c r="P67" s="63"/>
      <c r="Q67" s="101">
        <f>H67*100/(H61-H83)</f>
        <v>0</v>
      </c>
      <c r="R67" s="101"/>
    </row>
    <row r="68" spans="1:23" s="27" customFormat="1" ht="12">
      <c r="A68" s="51" t="s">
        <v>54</v>
      </c>
      <c r="B68" s="39">
        <f t="shared" si="7"/>
        <v>5646</v>
      </c>
      <c r="C68" s="269"/>
      <c r="D68" s="39">
        <v>751</v>
      </c>
      <c r="E68" s="39"/>
      <c r="F68" s="39">
        <v>4802</v>
      </c>
      <c r="G68" s="39"/>
      <c r="H68" s="39">
        <v>93</v>
      </c>
      <c r="I68" s="269" t="s">
        <v>194</v>
      </c>
      <c r="J68" s="98"/>
      <c r="K68" s="99">
        <f>B68*100/(B61-B83)</f>
        <v>7.2205028518812187</v>
      </c>
      <c r="L68" s="99"/>
      <c r="M68" s="99">
        <f>D68*100/(D61-D83)</f>
        <v>2.7353851757421235</v>
      </c>
      <c r="N68" s="99"/>
      <c r="O68" s="99">
        <f>F68*100/(F61-F83)</f>
        <v>12.427857863816351</v>
      </c>
      <c r="P68" s="108"/>
      <c r="Q68" s="99">
        <f>H68*100/(H61-H83)</f>
        <v>0.76859504132231404</v>
      </c>
      <c r="R68" s="99"/>
    </row>
    <row r="69" spans="1:23" s="27" customFormat="1" ht="12">
      <c r="A69" s="51" t="s">
        <v>182</v>
      </c>
      <c r="B69" s="39">
        <f t="shared" si="7"/>
        <v>1713</v>
      </c>
      <c r="C69" s="269"/>
      <c r="D69" s="39">
        <v>1451</v>
      </c>
      <c r="E69" s="39"/>
      <c r="F69" s="39">
        <v>130</v>
      </c>
      <c r="G69" s="39" t="s">
        <v>194</v>
      </c>
      <c r="H69" s="39">
        <v>132</v>
      </c>
      <c r="I69" s="271" t="s">
        <v>194</v>
      </c>
      <c r="J69" s="98"/>
      <c r="K69" s="99">
        <f>B69*100/(B61-B83)</f>
        <v>2.1907051691945671</v>
      </c>
      <c r="L69" s="99"/>
      <c r="M69" s="99">
        <f>D69*100/(D61-D83)</f>
        <v>5.285011837552358</v>
      </c>
      <c r="N69" s="99"/>
      <c r="O69" s="99">
        <f>F69*100/(F61-F83)</f>
        <v>0.33644763063226274</v>
      </c>
      <c r="P69" s="108"/>
      <c r="Q69" s="99">
        <f>H69*100/(H61-H83)</f>
        <v>1.0909090909090908</v>
      </c>
      <c r="R69" s="99"/>
    </row>
    <row r="70" spans="1:23" s="29" customFormat="1" ht="12">
      <c r="A70" s="51" t="s">
        <v>56</v>
      </c>
      <c r="B70" s="39">
        <f t="shared" si="7"/>
        <v>26</v>
      </c>
      <c r="C70" s="271" t="s">
        <v>194</v>
      </c>
      <c r="D70" s="39">
        <v>0</v>
      </c>
      <c r="E70" s="39"/>
      <c r="F70" s="39">
        <v>26</v>
      </c>
      <c r="G70" s="39" t="s">
        <v>194</v>
      </c>
      <c r="H70" s="39">
        <v>0</v>
      </c>
      <c r="I70" s="271"/>
      <c r="J70" s="55"/>
      <c r="K70" s="101">
        <f>B70*100/(B61-B83)</f>
        <v>3.3250633040898279E-2</v>
      </c>
      <c r="L70" s="101"/>
      <c r="M70" s="101">
        <f>D70*100/(D61-D83)</f>
        <v>0</v>
      </c>
      <c r="N70" s="101"/>
      <c r="O70" s="101">
        <f>F70*100/(F61-F83)</f>
        <v>6.7289526126452545E-2</v>
      </c>
      <c r="P70" s="63"/>
      <c r="Q70" s="101">
        <f>H70*100/(H61-H83)</f>
        <v>0</v>
      </c>
      <c r="R70" s="101"/>
    </row>
    <row r="71" spans="1:23" s="27" customFormat="1">
      <c r="A71" s="51" t="s">
        <v>183</v>
      </c>
      <c r="B71" s="39">
        <f t="shared" si="7"/>
        <v>17</v>
      </c>
      <c r="C71" s="271" t="s">
        <v>194</v>
      </c>
      <c r="D71" s="39">
        <v>17</v>
      </c>
      <c r="E71" s="39" t="s">
        <v>194</v>
      </c>
      <c r="F71" s="39">
        <v>0</v>
      </c>
      <c r="G71" s="39"/>
      <c r="H71" s="39">
        <v>0</v>
      </c>
      <c r="I71" s="269"/>
      <c r="J71" s="98"/>
      <c r="K71" s="99">
        <f>B71*100/(B61-B83)</f>
        <v>2.1740798526741181E-2</v>
      </c>
      <c r="L71" s="99"/>
      <c r="M71" s="99">
        <f>D71*100/(D61-D83)</f>
        <v>6.1919504643962849E-2</v>
      </c>
      <c r="N71" s="99"/>
      <c r="O71" s="99">
        <f>F71*100/(F61-F83)</f>
        <v>0</v>
      </c>
      <c r="P71" s="108"/>
      <c r="Q71" s="99">
        <f>H71*100/(H61-H83)</f>
        <v>0</v>
      </c>
      <c r="R71" s="99"/>
      <c r="T71" s="299"/>
      <c r="U71" s="299"/>
      <c r="V71" s="299"/>
      <c r="W71" s="299"/>
    </row>
    <row r="72" spans="1:23" s="27" customFormat="1">
      <c r="A72" s="51" t="s">
        <v>184</v>
      </c>
      <c r="B72" s="39">
        <f t="shared" si="7"/>
        <v>856</v>
      </c>
      <c r="C72" s="269" t="s">
        <v>194</v>
      </c>
      <c r="D72" s="39">
        <v>95</v>
      </c>
      <c r="E72" s="39" t="s">
        <v>194</v>
      </c>
      <c r="F72" s="39">
        <v>621</v>
      </c>
      <c r="G72" s="39" t="s">
        <v>194</v>
      </c>
      <c r="H72" s="39">
        <v>140</v>
      </c>
      <c r="I72" s="269" t="s">
        <v>194</v>
      </c>
      <c r="J72" s="98"/>
      <c r="K72" s="99">
        <f>B72*100/(B61-B83)</f>
        <v>1.0947131493464972</v>
      </c>
      <c r="L72" s="99"/>
      <c r="M72" s="99">
        <f>D72*100/(D61-D83)</f>
        <v>0.34602076124567471</v>
      </c>
      <c r="N72" s="99"/>
      <c r="O72" s="99">
        <f>F72*100/(F61-F83)</f>
        <v>1.6071844509433475</v>
      </c>
      <c r="P72" s="108"/>
      <c r="Q72" s="99">
        <f>H72*100/(H61-H83)</f>
        <v>1.1570247933884297</v>
      </c>
      <c r="R72" s="99"/>
      <c r="T72" s="299"/>
      <c r="U72" s="299"/>
      <c r="V72" s="299"/>
      <c r="W72" s="299"/>
    </row>
    <row r="73" spans="1:23" s="27" customFormat="1">
      <c r="A73" s="51" t="s">
        <v>58</v>
      </c>
      <c r="B73" s="39">
        <f t="shared" si="7"/>
        <v>4507</v>
      </c>
      <c r="C73" s="269"/>
      <c r="D73" s="39">
        <v>1523</v>
      </c>
      <c r="E73" s="39"/>
      <c r="F73" s="39">
        <v>2810</v>
      </c>
      <c r="G73" s="39"/>
      <c r="H73" s="39">
        <v>174</v>
      </c>
      <c r="I73" s="269" t="s">
        <v>194</v>
      </c>
      <c r="J73" s="98"/>
      <c r="K73" s="99">
        <f>B73*100/(B61-B83)</f>
        <v>5.7638693505895597</v>
      </c>
      <c r="L73" s="99"/>
      <c r="M73" s="99">
        <f>D73*100/(D61-D83)</f>
        <v>5.5472591513385536</v>
      </c>
      <c r="N73" s="99"/>
      <c r="O73" s="99">
        <f>F73*100/(F61-F83)</f>
        <v>7.2724449390512174</v>
      </c>
      <c r="P73" s="108"/>
      <c r="Q73" s="99">
        <f>H73*100/(H61-H83)</f>
        <v>1.4380165289256199</v>
      </c>
      <c r="R73" s="99"/>
      <c r="T73" s="299"/>
      <c r="U73" s="299"/>
      <c r="V73" s="299"/>
      <c r="W73" s="299"/>
    </row>
    <row r="74" spans="1:23" s="57" customFormat="1">
      <c r="A74" s="115" t="s">
        <v>29</v>
      </c>
      <c r="B74" s="39">
        <f t="shared" si="7"/>
        <v>9578</v>
      </c>
      <c r="C74" s="269"/>
      <c r="D74" s="39">
        <v>3912</v>
      </c>
      <c r="E74" s="39"/>
      <c r="F74" s="39">
        <v>4204</v>
      </c>
      <c r="G74" s="39"/>
      <c r="H74" s="39">
        <v>1462</v>
      </c>
      <c r="I74" s="269"/>
      <c r="J74" s="98"/>
      <c r="K74" s="99">
        <f>B74*100/(B61-B83)</f>
        <v>12.249021664066296</v>
      </c>
      <c r="L74" s="99"/>
      <c r="M74" s="99">
        <f>D74*100/(D61-D83)</f>
        <v>14.248770715716628</v>
      </c>
      <c r="N74" s="99"/>
      <c r="O74" s="99">
        <f>F74*100/(F61-F83)</f>
        <v>10.880198762907943</v>
      </c>
      <c r="P74" s="108"/>
      <c r="Q74" s="99">
        <f>H74*100/(H61-H83)</f>
        <v>12.082644628099173</v>
      </c>
      <c r="R74" s="104"/>
      <c r="T74" s="299"/>
      <c r="U74" s="299"/>
      <c r="V74" s="299"/>
      <c r="W74" s="299"/>
    </row>
    <row r="75" spans="1:23" s="57" customFormat="1">
      <c r="A75" s="115" t="s">
        <v>26</v>
      </c>
      <c r="B75" s="39">
        <f t="shared" si="7"/>
        <v>2194</v>
      </c>
      <c r="C75" s="269"/>
      <c r="D75" s="39">
        <v>1543</v>
      </c>
      <c r="E75" s="39"/>
      <c r="F75" s="39">
        <v>296</v>
      </c>
      <c r="G75" s="39" t="s">
        <v>194</v>
      </c>
      <c r="H75" s="39">
        <v>355</v>
      </c>
      <c r="I75" s="269"/>
      <c r="J75" s="98"/>
      <c r="K75" s="99">
        <f>B75*100/(B61-B83)</f>
        <v>2.8058418804511853</v>
      </c>
      <c r="L75" s="99"/>
      <c r="M75" s="99">
        <f>D75*100/(D61-D83)</f>
        <v>5.6201056273902754</v>
      </c>
      <c r="N75" s="99"/>
      <c r="O75" s="99">
        <f>F75*100/(F61-F83)</f>
        <v>0.76606537436269051</v>
      </c>
      <c r="P75" s="108"/>
      <c r="Q75" s="99">
        <f>H75*100/(H61-H83)</f>
        <v>2.9338842975206614</v>
      </c>
      <c r="R75" s="104"/>
      <c r="T75" s="299"/>
      <c r="U75" s="299"/>
      <c r="V75" s="299"/>
      <c r="W75" s="299"/>
    </row>
    <row r="76" spans="1:23" s="57" customFormat="1">
      <c r="A76" s="115" t="s">
        <v>27</v>
      </c>
      <c r="B76" s="39">
        <f t="shared" si="7"/>
        <v>8574</v>
      </c>
      <c r="C76" s="269"/>
      <c r="D76" s="39">
        <v>2284</v>
      </c>
      <c r="E76" s="39"/>
      <c r="F76" s="39">
        <v>5353</v>
      </c>
      <c r="G76" s="39"/>
      <c r="H76" s="39">
        <v>937</v>
      </c>
      <c r="I76" s="269"/>
      <c r="J76" s="98"/>
      <c r="K76" s="99">
        <f>B76*100/(B61-B83)</f>
        <v>10.965035680486993</v>
      </c>
      <c r="L76" s="99"/>
      <c r="M76" s="99">
        <f>D76*100/(D61-D83)</f>
        <v>8.319067565106538</v>
      </c>
      <c r="N76" s="99"/>
      <c r="O76" s="99">
        <f>F76*100/(F61-F83)</f>
        <v>13.853878205957711</v>
      </c>
      <c r="P76" s="108"/>
      <c r="Q76" s="99">
        <f>H76*100/(H61-H83)</f>
        <v>7.7438016528925617</v>
      </c>
      <c r="R76" s="104"/>
      <c r="T76" s="299"/>
      <c r="U76" s="299"/>
      <c r="V76" s="299"/>
      <c r="W76" s="299"/>
    </row>
    <row r="77" spans="1:23" s="57" customFormat="1">
      <c r="A77" s="115" t="s">
        <v>25</v>
      </c>
      <c r="B77" s="39">
        <f t="shared" si="7"/>
        <v>2453</v>
      </c>
      <c r="C77" s="269"/>
      <c r="D77" s="39">
        <v>552</v>
      </c>
      <c r="E77" s="39" t="s">
        <v>194</v>
      </c>
      <c r="F77" s="39">
        <v>1670</v>
      </c>
      <c r="G77" s="39"/>
      <c r="H77" s="39">
        <v>231</v>
      </c>
      <c r="I77" s="269" t="s">
        <v>194</v>
      </c>
      <c r="J77" s="98"/>
      <c r="K77" s="99">
        <f>B77*100/(B61-B83)</f>
        <v>3.1370693403585954</v>
      </c>
      <c r="L77" s="99"/>
      <c r="M77" s="99">
        <f>D77*100/(D61-D83)</f>
        <v>2.0105627390274994</v>
      </c>
      <c r="N77" s="99"/>
      <c r="O77" s="99">
        <f>F77*100/(F61-F83)</f>
        <v>4.3220580242759903</v>
      </c>
      <c r="P77" s="108"/>
      <c r="Q77" s="99">
        <f>H77*100/(H61-H83)</f>
        <v>1.9090909090909092</v>
      </c>
      <c r="R77" s="104"/>
      <c r="T77" s="299"/>
      <c r="U77" s="299"/>
      <c r="V77" s="299"/>
      <c r="W77" s="299"/>
    </row>
    <row r="78" spans="1:23" s="57" customFormat="1">
      <c r="A78" s="115" t="s">
        <v>28</v>
      </c>
      <c r="B78" s="39">
        <f t="shared" si="7"/>
        <v>2400</v>
      </c>
      <c r="C78" s="269"/>
      <c r="D78" s="39">
        <v>686</v>
      </c>
      <c r="E78" s="39"/>
      <c r="F78" s="39">
        <v>605</v>
      </c>
      <c r="G78" s="39" t="s">
        <v>194</v>
      </c>
      <c r="H78" s="39">
        <v>1109</v>
      </c>
      <c r="I78" s="269"/>
      <c r="J78" s="98"/>
      <c r="K78" s="99">
        <f>B78*100/(B61-B83)</f>
        <v>3.0692892037752255</v>
      </c>
      <c r="L78" s="99"/>
      <c r="M78" s="99">
        <f>D78*100/(D61-D83)</f>
        <v>2.4986341285740301</v>
      </c>
      <c r="N78" s="99"/>
      <c r="O78" s="99">
        <f>F78*100/(F61-F83)</f>
        <v>1.5657755117886074</v>
      </c>
      <c r="P78" s="108"/>
      <c r="Q78" s="99">
        <f>H78*100/(H61-H83)</f>
        <v>9.1652892561983474</v>
      </c>
      <c r="R78" s="104"/>
      <c r="T78" s="299"/>
      <c r="U78" s="299"/>
      <c r="V78" s="299"/>
      <c r="W78" s="299"/>
    </row>
    <row r="79" spans="1:23" s="57" customFormat="1">
      <c r="A79" s="115" t="s">
        <v>185</v>
      </c>
      <c r="B79" s="39">
        <f t="shared" si="7"/>
        <v>1772</v>
      </c>
      <c r="C79" s="269"/>
      <c r="D79" s="39">
        <v>554</v>
      </c>
      <c r="E79" s="39"/>
      <c r="F79" s="39">
        <v>1143</v>
      </c>
      <c r="G79" s="39" t="s">
        <v>194</v>
      </c>
      <c r="H79" s="39">
        <v>75</v>
      </c>
      <c r="I79" s="269" t="s">
        <v>194</v>
      </c>
      <c r="J79" s="98"/>
      <c r="K79" s="99">
        <f>B79*100/(B61-B83)</f>
        <v>2.2661585287873751</v>
      </c>
      <c r="L79" s="99"/>
      <c r="M79" s="99">
        <f>D79*100/(D61-D83)</f>
        <v>2.0178473866326718</v>
      </c>
      <c r="N79" s="99"/>
      <c r="O79" s="99">
        <f>F79*100/(F61-F83)</f>
        <v>2.9581510908667408</v>
      </c>
      <c r="P79" s="108"/>
      <c r="Q79" s="99">
        <f>H79*100/(H61-H83)</f>
        <v>0.6198347107438017</v>
      </c>
      <c r="R79" s="104"/>
      <c r="T79" s="299"/>
      <c r="U79" s="299"/>
      <c r="V79" s="299"/>
      <c r="W79" s="299"/>
    </row>
    <row r="80" spans="1:23" s="57" customFormat="1">
      <c r="A80" s="115" t="s">
        <v>186</v>
      </c>
      <c r="B80" s="39">
        <f t="shared" si="7"/>
        <v>530</v>
      </c>
      <c r="C80" s="269"/>
      <c r="D80" s="39">
        <v>21</v>
      </c>
      <c r="E80" s="39" t="s">
        <v>194</v>
      </c>
      <c r="F80" s="39">
        <v>280</v>
      </c>
      <c r="G80" s="39" t="s">
        <v>194</v>
      </c>
      <c r="H80" s="39">
        <v>229</v>
      </c>
      <c r="I80" s="269" t="s">
        <v>194</v>
      </c>
      <c r="J80" s="98"/>
      <c r="K80" s="99">
        <f>B80*100/(B61-B83)</f>
        <v>0.67780136583369566</v>
      </c>
      <c r="L80" s="99"/>
      <c r="M80" s="99">
        <f>D80*100/(D61-D83)</f>
        <v>7.6488799854307052E-2</v>
      </c>
      <c r="N80" s="99"/>
      <c r="O80" s="99">
        <f>F80*100/(F61-F83)</f>
        <v>0.72465643520795053</v>
      </c>
      <c r="P80" s="108"/>
      <c r="Q80" s="99">
        <f>H80*100/(H61-H83)</f>
        <v>1.8925619834710743</v>
      </c>
      <c r="R80" s="104"/>
      <c r="T80" s="299"/>
      <c r="U80" s="299"/>
      <c r="V80" s="299"/>
      <c r="W80" s="299"/>
    </row>
    <row r="81" spans="1:23" s="57" customFormat="1">
      <c r="A81" s="115" t="s">
        <v>147</v>
      </c>
      <c r="B81" s="39">
        <f t="shared" si="7"/>
        <v>959</v>
      </c>
      <c r="C81" s="269"/>
      <c r="D81" s="39">
        <v>69</v>
      </c>
      <c r="E81" s="39" t="s">
        <v>194</v>
      </c>
      <c r="F81" s="39">
        <v>838</v>
      </c>
      <c r="G81" s="39" t="s">
        <v>194</v>
      </c>
      <c r="H81" s="39">
        <v>52</v>
      </c>
      <c r="I81" s="271" t="s">
        <v>194</v>
      </c>
      <c r="J81" s="98"/>
      <c r="K81" s="99">
        <f>B81*100/(B61-B83)</f>
        <v>1.2264368110085173</v>
      </c>
      <c r="L81" s="99"/>
      <c r="M81" s="99">
        <f>D81*100/(D61-D83)</f>
        <v>0.25132034237843742</v>
      </c>
      <c r="N81" s="99"/>
      <c r="O81" s="99">
        <f>F81*100/(F61-F83)</f>
        <v>2.1687931882295088</v>
      </c>
      <c r="P81" s="108"/>
      <c r="Q81" s="99">
        <f>H81*100/(H61-H83)</f>
        <v>0.42975206611570249</v>
      </c>
      <c r="R81" s="104"/>
      <c r="T81" s="299"/>
      <c r="U81" s="299"/>
      <c r="V81" s="299"/>
      <c r="W81" s="299"/>
    </row>
    <row r="82" spans="1:23" s="57" customFormat="1">
      <c r="A82" s="115" t="s">
        <v>69</v>
      </c>
      <c r="B82" s="39">
        <f t="shared" si="7"/>
        <v>15097</v>
      </c>
      <c r="C82" s="269"/>
      <c r="D82" s="39">
        <v>5012</v>
      </c>
      <c r="E82" s="39"/>
      <c r="F82" s="39">
        <v>7884</v>
      </c>
      <c r="G82" s="39"/>
      <c r="H82" s="39">
        <v>2201</v>
      </c>
      <c r="I82" s="269"/>
      <c r="J82" s="98"/>
      <c r="K82" s="108">
        <f>B82*100/(B61-B83)</f>
        <v>19.307107962247741</v>
      </c>
      <c r="L82" s="99"/>
      <c r="M82" s="108">
        <f>D82*100/(D61-D83)</f>
        <v>18.255326898561282</v>
      </c>
      <c r="N82" s="99"/>
      <c r="O82" s="108">
        <f>F82*100/(F61-F83)</f>
        <v>20.404254768498149</v>
      </c>
      <c r="P82" s="108"/>
      <c r="Q82" s="108">
        <f>H82*100/(H61-H83)</f>
        <v>18.190082644628099</v>
      </c>
      <c r="R82" s="109"/>
      <c r="T82" s="50"/>
      <c r="U82" s="50"/>
      <c r="V82" s="50"/>
      <c r="W82" s="50"/>
    </row>
    <row r="83" spans="1:23" s="119" customFormat="1">
      <c r="A83" s="116" t="s">
        <v>3</v>
      </c>
      <c r="B83" s="44">
        <f t="shared" si="7"/>
        <v>8030</v>
      </c>
      <c r="C83" s="269"/>
      <c r="D83" s="39">
        <v>3806</v>
      </c>
      <c r="E83" s="39"/>
      <c r="F83" s="39">
        <v>3964</v>
      </c>
      <c r="G83" s="39"/>
      <c r="H83" s="39">
        <v>260</v>
      </c>
      <c r="I83" s="269" t="s">
        <v>194</v>
      </c>
      <c r="J83" s="117"/>
      <c r="K83" s="118" t="str">
        <f>IF(B83&gt;0,"NC",0)</f>
        <v>NC</v>
      </c>
      <c r="L83" s="108"/>
      <c r="M83" s="118" t="str">
        <f>IF(D83&gt;0,"NC",0)</f>
        <v>NC</v>
      </c>
      <c r="N83" s="108"/>
      <c r="O83" s="118" t="str">
        <f>IF(F83&gt;0,"NC",0)</f>
        <v>NC</v>
      </c>
      <c r="P83" s="108"/>
      <c r="Q83" s="118" t="str">
        <f>IF(H83&gt;0,"NC",0)</f>
        <v>NC</v>
      </c>
      <c r="R83" s="63"/>
      <c r="T83" s="300"/>
      <c r="U83" s="300"/>
      <c r="V83" s="300"/>
      <c r="W83" s="300"/>
    </row>
    <row r="84" spans="1:23" s="27" customFormat="1" ht="6.5" customHeight="1">
      <c r="A84" s="58"/>
      <c r="B84" s="39"/>
      <c r="C84" s="269"/>
      <c r="D84" s="41"/>
      <c r="E84" s="269"/>
      <c r="F84" s="39"/>
      <c r="G84" s="269"/>
      <c r="H84" s="39"/>
      <c r="I84" s="269"/>
      <c r="J84" s="98"/>
      <c r="K84" s="99"/>
      <c r="L84" s="99"/>
      <c r="M84" s="99"/>
      <c r="N84" s="99"/>
      <c r="O84" s="99"/>
      <c r="P84" s="99"/>
      <c r="Q84" s="99"/>
      <c r="R84" s="99"/>
      <c r="T84" s="29"/>
      <c r="U84" s="29"/>
      <c r="V84" s="29"/>
      <c r="W84" s="29"/>
    </row>
    <row r="85" spans="1:23" s="30" customFormat="1">
      <c r="A85" s="61" t="s">
        <v>31</v>
      </c>
      <c r="B85" s="65">
        <f t="shared" ref="B85:B92" si="8">SUM(D85,F85,H85)</f>
        <v>86222</v>
      </c>
      <c r="C85" s="272"/>
      <c r="D85" s="65">
        <f>SUM(D86:D87,D92)</f>
        <v>31259</v>
      </c>
      <c r="E85" s="274"/>
      <c r="F85" s="65">
        <f>SUM(F86:F87,F92)</f>
        <v>42603</v>
      </c>
      <c r="G85" s="272"/>
      <c r="H85" s="65">
        <f>SUM(H86:H87,H92)</f>
        <v>12360</v>
      </c>
      <c r="I85" s="272"/>
      <c r="J85" s="94"/>
      <c r="K85" s="48">
        <f>SUM(K86:K87)</f>
        <v>100</v>
      </c>
      <c r="L85" s="48"/>
      <c r="M85" s="48">
        <f>SUM(M86:M87)</f>
        <v>100</v>
      </c>
      <c r="N85" s="19"/>
      <c r="O85" s="48">
        <f>SUM(O86:O87)</f>
        <v>100</v>
      </c>
      <c r="P85" s="48"/>
      <c r="Q85" s="48">
        <f>SUM(Q86:Q87)</f>
        <v>100</v>
      </c>
      <c r="R85" s="48"/>
      <c r="T85" s="35"/>
      <c r="U85" s="35"/>
      <c r="V85" s="35"/>
      <c r="W85" s="35"/>
    </row>
    <row r="86" spans="1:23" s="57" customFormat="1">
      <c r="A86" s="115" t="s">
        <v>76</v>
      </c>
      <c r="B86" s="39">
        <f t="shared" si="8"/>
        <v>9467</v>
      </c>
      <c r="C86" s="269"/>
      <c r="D86" s="39">
        <v>7649</v>
      </c>
      <c r="E86" s="39"/>
      <c r="F86" s="39">
        <v>893</v>
      </c>
      <c r="G86" s="39" t="s">
        <v>194</v>
      </c>
      <c r="H86" s="39">
        <v>925</v>
      </c>
      <c r="I86" s="269"/>
      <c r="J86" s="102"/>
      <c r="K86" s="99">
        <f>B86*100/(B85-B92)</f>
        <v>12.187178166838311</v>
      </c>
      <c r="L86" s="103"/>
      <c r="M86" s="99">
        <f>D86*100/(D85-D92)</f>
        <v>28.607225671329193</v>
      </c>
      <c r="N86" s="103"/>
      <c r="O86" s="99">
        <f>F86*100/(F85-F92)</f>
        <v>2.2933894909856694</v>
      </c>
      <c r="P86" s="103"/>
      <c r="Q86" s="99">
        <f>H86*100/(H85-H92)</f>
        <v>7.7057647450849718</v>
      </c>
      <c r="R86" s="104"/>
      <c r="T86" s="50"/>
      <c r="U86" s="50"/>
      <c r="V86" s="50"/>
      <c r="W86" s="50"/>
    </row>
    <row r="87" spans="1:23" s="50" customFormat="1">
      <c r="A87" s="115" t="s">
        <v>72</v>
      </c>
      <c r="B87" s="41">
        <f t="shared" si="8"/>
        <v>68213</v>
      </c>
      <c r="C87" s="269"/>
      <c r="D87" s="41">
        <f>SUM(D88:D91)</f>
        <v>19089</v>
      </c>
      <c r="E87" s="269"/>
      <c r="F87" s="41">
        <f>SUM(F88:F91)</f>
        <v>38045</v>
      </c>
      <c r="G87" s="269"/>
      <c r="H87" s="41">
        <f>SUM(H88:H91)</f>
        <v>11079</v>
      </c>
      <c r="I87" s="269"/>
      <c r="J87" s="105"/>
      <c r="K87" s="99">
        <f>B87*100/(B85-B92)</f>
        <v>87.812821833161692</v>
      </c>
      <c r="L87" s="106"/>
      <c r="M87" s="99">
        <f>D87*100/(D85-D92)</f>
        <v>71.392774328670811</v>
      </c>
      <c r="N87" s="106"/>
      <c r="O87" s="99">
        <f>F87*100/(F85-F92)</f>
        <v>97.706610509014325</v>
      </c>
      <c r="P87" s="106"/>
      <c r="Q87" s="99">
        <f>H87*100/(H85-H92)</f>
        <v>92.294235254915023</v>
      </c>
      <c r="R87" s="107"/>
    </row>
    <row r="88" spans="1:23" s="27" customFormat="1" ht="12">
      <c r="A88" s="11" t="s">
        <v>32</v>
      </c>
      <c r="B88" s="39">
        <f t="shared" si="8"/>
        <v>25321</v>
      </c>
      <c r="C88" s="269"/>
      <c r="D88" s="39">
        <v>10666</v>
      </c>
      <c r="E88" s="39"/>
      <c r="F88" s="39">
        <v>10471</v>
      </c>
      <c r="G88" s="39"/>
      <c r="H88" s="39">
        <v>4184</v>
      </c>
      <c r="I88" s="269"/>
      <c r="J88" s="98"/>
      <c r="K88" s="99">
        <f>B88*100/(B85-B92)</f>
        <v>32.596549948506691</v>
      </c>
      <c r="L88" s="99"/>
      <c r="M88" s="99">
        <f>D88*100/(D85-D92)</f>
        <v>39.890792131049444</v>
      </c>
      <c r="N88" s="99"/>
      <c r="O88" s="99">
        <f>F88*100/(F85-F92)</f>
        <v>26.891468488366119</v>
      </c>
      <c r="P88" s="99"/>
      <c r="Q88" s="99">
        <f>H88*100/(H85-H92)</f>
        <v>34.855048317227592</v>
      </c>
      <c r="R88" s="99"/>
    </row>
    <row r="89" spans="1:23" s="27" customFormat="1" ht="12">
      <c r="A89" s="11" t="s">
        <v>33</v>
      </c>
      <c r="B89" s="39">
        <f t="shared" si="8"/>
        <v>35484</v>
      </c>
      <c r="C89" s="269"/>
      <c r="D89" s="39">
        <v>8099</v>
      </c>
      <c r="E89" s="39"/>
      <c r="F89" s="39">
        <v>20690</v>
      </c>
      <c r="G89" s="39"/>
      <c r="H89" s="39">
        <v>6695</v>
      </c>
      <c r="I89" s="269"/>
      <c r="J89" s="98"/>
      <c r="K89" s="99">
        <f>B89*100/(B85-B92)</f>
        <v>45.679711637487124</v>
      </c>
      <c r="L89" s="99"/>
      <c r="M89" s="99">
        <f>D89*100/(D85-D92)</f>
        <v>30.290223651731619</v>
      </c>
      <c r="N89" s="99"/>
      <c r="O89" s="99">
        <f>F89*100/(F85-F92)</f>
        <v>53.135754276028557</v>
      </c>
      <c r="P89" s="99"/>
      <c r="Q89" s="99">
        <f>H89*100/(H85-H92)</f>
        <v>55.773075641452849</v>
      </c>
      <c r="R89" s="99"/>
    </row>
    <row r="90" spans="1:23" s="27" customFormat="1" ht="12">
      <c r="A90" s="11" t="s">
        <v>34</v>
      </c>
      <c r="B90" s="39">
        <f t="shared" si="8"/>
        <v>6662</v>
      </c>
      <c r="C90" s="269"/>
      <c r="D90" s="39">
        <v>302</v>
      </c>
      <c r="E90" s="39" t="s">
        <v>194</v>
      </c>
      <c r="F90" s="39">
        <v>6168</v>
      </c>
      <c r="G90" s="39"/>
      <c r="H90" s="39">
        <v>192</v>
      </c>
      <c r="I90" s="269" t="s">
        <v>194</v>
      </c>
      <c r="J90" s="98"/>
      <c r="K90" s="99">
        <f>B90*100/(B85-B92)</f>
        <v>8.5762100926879512</v>
      </c>
      <c r="L90" s="99"/>
      <c r="M90" s="99">
        <f>D90*100/(D85-D92)</f>
        <v>1.1294786446256264</v>
      </c>
      <c r="N90" s="99"/>
      <c r="O90" s="99">
        <f>F90*100/(F85-F92)</f>
        <v>15.840567055318711</v>
      </c>
      <c r="P90" s="99"/>
      <c r="Q90" s="99">
        <f>H90*100/(H85-H92)</f>
        <v>1.5994668443852049</v>
      </c>
      <c r="R90" s="99"/>
    </row>
    <row r="91" spans="1:23" s="27" customFormat="1" ht="12">
      <c r="A91" s="11" t="s">
        <v>35</v>
      </c>
      <c r="B91" s="39">
        <f t="shared" si="8"/>
        <v>746</v>
      </c>
      <c r="C91" s="271"/>
      <c r="D91" s="39">
        <v>22</v>
      </c>
      <c r="E91" s="39" t="s">
        <v>194</v>
      </c>
      <c r="F91" s="39">
        <v>716</v>
      </c>
      <c r="G91" s="39" t="s">
        <v>194</v>
      </c>
      <c r="H91" s="39">
        <v>8</v>
      </c>
      <c r="I91" s="271" t="s">
        <v>194</v>
      </c>
      <c r="J91" s="98"/>
      <c r="K91" s="99">
        <f>B91*100/(B85-B92)</f>
        <v>0.96035015447991756</v>
      </c>
      <c r="L91" s="99"/>
      <c r="M91" s="99">
        <f>D91*100/(D85-D92)</f>
        <v>8.227990126411848E-2</v>
      </c>
      <c r="N91" s="99"/>
      <c r="O91" s="99">
        <f>F91*100/(F85-F92)</f>
        <v>1.83882068930094</v>
      </c>
      <c r="P91" s="99"/>
      <c r="Q91" s="99">
        <f>H91*100/(H85-H92)</f>
        <v>6.6644451849383543E-2</v>
      </c>
      <c r="R91" s="99"/>
    </row>
    <row r="92" spans="1:23" s="27" customFormat="1">
      <c r="A92" s="116" t="s">
        <v>3</v>
      </c>
      <c r="B92" s="39">
        <f t="shared" si="8"/>
        <v>8542</v>
      </c>
      <c r="C92" s="269"/>
      <c r="D92" s="39">
        <v>4521</v>
      </c>
      <c r="E92" s="39"/>
      <c r="F92" s="39">
        <v>3665</v>
      </c>
      <c r="G92" s="39"/>
      <c r="H92" s="39">
        <v>356</v>
      </c>
      <c r="I92" s="271" t="s">
        <v>194</v>
      </c>
      <c r="J92" s="98"/>
      <c r="K92" s="118" t="str">
        <f>IF(B92&gt;0,"NC",0)</f>
        <v>NC</v>
      </c>
      <c r="L92" s="42"/>
      <c r="M92" s="42" t="str">
        <f>IF(D92&gt;0,"NC",0)</f>
        <v>NC</v>
      </c>
      <c r="N92" s="42"/>
      <c r="O92" s="118" t="str">
        <f>IF(F92&gt;0,"NC",0)</f>
        <v>NC</v>
      </c>
      <c r="P92" s="42"/>
      <c r="Q92" s="118" t="str">
        <f>IF(H92&gt;0,"NC",0)</f>
        <v>NC</v>
      </c>
      <c r="R92" s="99"/>
    </row>
    <row r="93" spans="1:23" ht="6.5" customHeight="1" thickBot="1">
      <c r="A93" s="120"/>
      <c r="B93" s="121" t="s">
        <v>70</v>
      </c>
      <c r="C93" s="122"/>
      <c r="D93" s="120"/>
      <c r="E93" s="112"/>
      <c r="F93" s="120"/>
      <c r="G93" s="112"/>
      <c r="H93" s="120"/>
      <c r="I93" s="112"/>
      <c r="J93" s="123"/>
      <c r="K93" s="123"/>
      <c r="L93" s="123"/>
      <c r="M93" s="123"/>
      <c r="N93" s="123"/>
      <c r="O93" s="123"/>
      <c r="P93" s="123"/>
      <c r="Q93" s="123"/>
      <c r="R93" s="123"/>
    </row>
    <row r="94" spans="1:23" ht="6.5" customHeight="1">
      <c r="A94" s="29"/>
      <c r="B94" s="67"/>
      <c r="D94" s="29"/>
      <c r="E94" s="40"/>
      <c r="F94" s="29"/>
      <c r="G94" s="40"/>
      <c r="H94" s="29"/>
      <c r="I94" s="40"/>
    </row>
    <row r="95" spans="1:23" s="71" customFormat="1" ht="22.5" customHeight="1">
      <c r="A95" s="307" t="s">
        <v>187</v>
      </c>
      <c r="B95" s="306"/>
      <c r="C95" s="306"/>
      <c r="D95" s="306"/>
      <c r="E95" s="306"/>
      <c r="F95" s="306"/>
      <c r="G95" s="306"/>
      <c r="H95" s="306"/>
      <c r="I95" s="306"/>
      <c r="J95" s="306"/>
      <c r="K95" s="306"/>
      <c r="L95" s="306"/>
      <c r="M95" s="306"/>
      <c r="N95" s="306"/>
      <c r="O95" s="306"/>
      <c r="P95" s="306"/>
      <c r="Q95" s="306"/>
      <c r="R95" s="306"/>
    </row>
    <row r="96" spans="1:23" s="71" customFormat="1">
      <c r="A96" s="5" t="s">
        <v>161</v>
      </c>
      <c r="B96" s="76"/>
      <c r="C96" s="126"/>
      <c r="D96" s="76"/>
      <c r="E96" s="126"/>
      <c r="F96" s="76"/>
      <c r="G96" s="126"/>
      <c r="H96" s="154"/>
      <c r="I96" s="126"/>
    </row>
    <row r="97" spans="1:18" s="4" customFormat="1">
      <c r="A97" s="3" t="s">
        <v>173</v>
      </c>
      <c r="B97" s="22"/>
      <c r="C97" s="23"/>
      <c r="D97" s="24"/>
      <c r="E97" s="23"/>
      <c r="G97" s="25"/>
      <c r="H97" s="155"/>
      <c r="I97" s="25"/>
      <c r="J97" s="23"/>
      <c r="K97" s="23"/>
      <c r="M97" s="22"/>
      <c r="N97" s="21"/>
      <c r="O97" s="24"/>
      <c r="P97" s="21"/>
    </row>
    <row r="98" spans="1:18" s="4" customFormat="1">
      <c r="A98" s="3" t="s">
        <v>162</v>
      </c>
      <c r="B98" s="22"/>
      <c r="C98" s="23"/>
      <c r="D98" s="24"/>
      <c r="E98" s="23"/>
      <c r="G98" s="25"/>
      <c r="I98" s="25"/>
      <c r="J98" s="23"/>
      <c r="K98" s="23"/>
      <c r="M98" s="22"/>
      <c r="N98" s="21"/>
      <c r="O98" s="24"/>
      <c r="P98" s="21"/>
    </row>
    <row r="99" spans="1:18" s="71" customFormat="1" ht="22.5" customHeight="1">
      <c r="A99" s="306" t="s">
        <v>163</v>
      </c>
      <c r="B99" s="306"/>
      <c r="C99" s="306"/>
      <c r="D99" s="306"/>
      <c r="E99" s="306"/>
      <c r="F99" s="306"/>
      <c r="G99" s="306"/>
      <c r="H99" s="306"/>
      <c r="I99" s="306"/>
      <c r="J99" s="306"/>
      <c r="K99" s="306"/>
      <c r="L99" s="306"/>
      <c r="M99" s="306"/>
      <c r="N99" s="306"/>
      <c r="O99" s="306"/>
      <c r="P99" s="306"/>
      <c r="Q99" s="306"/>
      <c r="R99" s="306"/>
    </row>
    <row r="100" spans="1:18" s="71" customFormat="1" ht="11">
      <c r="A100" s="198" t="s">
        <v>66</v>
      </c>
      <c r="C100" s="77"/>
      <c r="E100" s="77"/>
      <c r="F100" s="76"/>
      <c r="G100" s="77"/>
      <c r="I100" s="77"/>
    </row>
    <row r="101" spans="1:18" s="71" customFormat="1" ht="11">
      <c r="A101" s="199" t="s">
        <v>89</v>
      </c>
      <c r="B101" s="73"/>
      <c r="C101" s="74"/>
      <c r="D101" s="73"/>
      <c r="E101" s="74"/>
      <c r="F101" s="73"/>
      <c r="G101" s="74"/>
      <c r="H101" s="73"/>
      <c r="I101" s="74"/>
      <c r="J101" s="73"/>
      <c r="K101" s="73"/>
      <c r="L101" s="73"/>
      <c r="M101" s="73"/>
      <c r="N101" s="73"/>
      <c r="O101" s="73"/>
      <c r="P101" s="73"/>
      <c r="Q101" s="73"/>
    </row>
    <row r="102" spans="1:18" s="71" customFormat="1" ht="11">
      <c r="A102" s="4" t="s">
        <v>208</v>
      </c>
      <c r="B102" s="75"/>
      <c r="C102" s="77"/>
      <c r="E102" s="77"/>
      <c r="F102" s="76"/>
      <c r="G102" s="77"/>
      <c r="I102" s="77"/>
      <c r="R102" s="127"/>
    </row>
    <row r="103" spans="1:18">
      <c r="A103" s="68"/>
      <c r="B103" s="68"/>
      <c r="C103" s="40"/>
      <c r="D103" s="68"/>
      <c r="E103" s="40"/>
      <c r="G103" s="69"/>
      <c r="H103" s="68"/>
      <c r="I103" s="40"/>
    </row>
    <row r="104" spans="1:18" ht="12.75" customHeight="1">
      <c r="A104" s="68"/>
      <c r="B104" s="68"/>
      <c r="C104" s="40"/>
      <c r="D104" s="68"/>
      <c r="E104" s="40"/>
      <c r="G104" s="69"/>
      <c r="H104" s="68"/>
      <c r="I104" s="40"/>
    </row>
    <row r="105" spans="1:18">
      <c r="A105" s="139"/>
      <c r="B105" s="140"/>
      <c r="D105" s="140"/>
      <c r="F105" s="140"/>
      <c r="G105" s="69"/>
      <c r="H105" s="68"/>
      <c r="I105" s="40"/>
    </row>
    <row r="106" spans="1:18">
      <c r="E106" s="111"/>
      <c r="F106" s="140"/>
      <c r="G106" s="69"/>
      <c r="H106" s="68"/>
      <c r="I106" s="40"/>
    </row>
    <row r="107" spans="1:18">
      <c r="E107" s="111"/>
      <c r="F107" s="114"/>
      <c r="G107" s="69"/>
      <c r="H107" s="68"/>
      <c r="I107" s="40"/>
    </row>
    <row r="108" spans="1:18">
      <c r="E108" s="111"/>
      <c r="F108" s="114"/>
      <c r="G108" s="69"/>
      <c r="H108" s="68"/>
      <c r="I108" s="40"/>
    </row>
    <row r="109" spans="1:18">
      <c r="E109" s="111"/>
      <c r="F109" s="114"/>
      <c r="G109" s="69"/>
      <c r="H109" s="68"/>
      <c r="I109" s="40"/>
    </row>
    <row r="110" spans="1:18">
      <c r="E110" s="111"/>
      <c r="F110" s="114"/>
      <c r="G110" s="69"/>
      <c r="H110" s="68"/>
      <c r="I110" s="40"/>
    </row>
    <row r="111" spans="1:18">
      <c r="E111" s="111"/>
      <c r="F111" s="114"/>
      <c r="G111" s="69"/>
      <c r="H111" s="68"/>
      <c r="I111" s="40"/>
    </row>
    <row r="112" spans="1:18">
      <c r="E112" s="111"/>
      <c r="F112" s="114"/>
      <c r="G112" s="69"/>
      <c r="H112" s="68"/>
      <c r="I112" s="40"/>
    </row>
    <row r="113" spans="1:11">
      <c r="E113" s="111"/>
      <c r="F113" s="114"/>
      <c r="G113" s="69"/>
      <c r="H113" s="68"/>
      <c r="I113" s="40"/>
    </row>
    <row r="114" spans="1:11">
      <c r="E114" s="111"/>
      <c r="F114" s="114"/>
      <c r="G114" s="69"/>
      <c r="H114" s="78"/>
      <c r="I114" s="69"/>
      <c r="K114" s="78"/>
    </row>
    <row r="115" spans="1:11">
      <c r="E115" s="111"/>
      <c r="F115" s="114"/>
      <c r="G115" s="69"/>
      <c r="H115" s="68"/>
      <c r="I115" s="40"/>
    </row>
    <row r="116" spans="1:11">
      <c r="F116" s="114"/>
      <c r="G116" s="69"/>
      <c r="H116" s="68"/>
      <c r="I116" s="40"/>
    </row>
    <row r="117" spans="1:11">
      <c r="A117" s="14"/>
      <c r="B117" s="52"/>
      <c r="D117" s="47"/>
      <c r="F117" s="114"/>
      <c r="G117" s="69"/>
      <c r="H117" s="68"/>
      <c r="I117" s="40"/>
    </row>
    <row r="118" spans="1:11">
      <c r="A118" s="14"/>
      <c r="B118" s="52"/>
      <c r="D118" s="47"/>
      <c r="F118" s="114"/>
      <c r="G118" s="69"/>
      <c r="H118" s="68"/>
      <c r="I118" s="40"/>
    </row>
    <row r="119" spans="1:11">
      <c r="A119" s="14"/>
      <c r="B119" s="52"/>
      <c r="D119" s="47"/>
      <c r="F119" s="114"/>
      <c r="G119" s="69"/>
      <c r="H119" s="68"/>
      <c r="I119" s="40"/>
    </row>
    <row r="120" spans="1:11">
      <c r="A120" s="14"/>
      <c r="B120" s="52"/>
      <c r="D120" s="47"/>
      <c r="F120" s="114"/>
      <c r="G120" s="69"/>
      <c r="H120" s="68"/>
      <c r="I120" s="40"/>
    </row>
    <row r="121" spans="1:11">
      <c r="A121" s="14"/>
      <c r="B121" s="52"/>
      <c r="D121" s="47"/>
      <c r="F121" s="114"/>
      <c r="G121" s="69"/>
      <c r="H121" s="68"/>
      <c r="I121" s="40"/>
    </row>
    <row r="122" spans="1:11">
      <c r="A122" s="14"/>
      <c r="B122" s="52"/>
      <c r="D122" s="47"/>
      <c r="F122" s="114"/>
      <c r="G122" s="69"/>
      <c r="H122" s="68"/>
      <c r="I122" s="40"/>
    </row>
    <row r="123" spans="1:11">
      <c r="A123" s="14"/>
      <c r="B123" s="52"/>
      <c r="D123" s="47"/>
      <c r="F123" s="114"/>
      <c r="G123" s="69"/>
      <c r="H123" s="68"/>
      <c r="I123" s="40"/>
    </row>
    <row r="124" spans="1:11">
      <c r="A124" s="14"/>
      <c r="B124" s="52"/>
      <c r="D124" s="47"/>
      <c r="F124" s="114"/>
      <c r="G124" s="69"/>
      <c r="H124" s="68"/>
      <c r="I124" s="40"/>
    </row>
    <row r="125" spans="1:11">
      <c r="A125" s="139"/>
      <c r="B125" s="87"/>
      <c r="C125" s="111"/>
      <c r="D125" s="87"/>
      <c r="F125" s="87"/>
      <c r="G125" s="69"/>
      <c r="H125" s="68"/>
      <c r="I125" s="40"/>
    </row>
    <row r="126" spans="1:11">
      <c r="A126" s="139"/>
      <c r="B126" s="87"/>
      <c r="C126" s="111"/>
      <c r="D126" s="87"/>
      <c r="F126" s="87"/>
      <c r="G126" s="69"/>
      <c r="H126" s="68"/>
      <c r="I126" s="40"/>
    </row>
    <row r="127" spans="1:11">
      <c r="A127" s="68"/>
      <c r="B127" s="68"/>
      <c r="C127" s="40"/>
      <c r="D127" s="68"/>
      <c r="E127" s="40"/>
      <c r="G127" s="69"/>
      <c r="H127" s="68"/>
      <c r="I127" s="40"/>
    </row>
    <row r="128" spans="1:11">
      <c r="A128" s="68"/>
      <c r="B128" s="68"/>
      <c r="C128" s="40"/>
      <c r="D128" s="68"/>
      <c r="E128" s="40"/>
      <c r="G128" s="69"/>
      <c r="H128" s="68"/>
      <c r="I128" s="40"/>
    </row>
    <row r="129" spans="1:9">
      <c r="A129" s="68"/>
      <c r="B129" s="68"/>
      <c r="C129" s="40"/>
      <c r="D129" s="68"/>
      <c r="E129" s="40"/>
      <c r="G129" s="69"/>
      <c r="H129" s="68"/>
      <c r="I129" s="40"/>
    </row>
    <row r="130" spans="1:9">
      <c r="A130" s="68"/>
      <c r="B130" s="68"/>
      <c r="C130" s="40"/>
      <c r="D130" s="68"/>
      <c r="E130" s="40"/>
      <c r="G130" s="69"/>
      <c r="H130" s="68"/>
      <c r="I130" s="40"/>
    </row>
    <row r="131" spans="1:9">
      <c r="A131" s="68"/>
      <c r="B131" s="68"/>
      <c r="C131" s="40"/>
      <c r="D131" s="68"/>
      <c r="E131" s="40"/>
      <c r="G131" s="69"/>
      <c r="H131" s="68"/>
      <c r="I131" s="40"/>
    </row>
    <row r="132" spans="1:9">
      <c r="A132" s="68"/>
      <c r="B132" s="68"/>
      <c r="C132" s="40"/>
      <c r="D132" s="68"/>
      <c r="E132" s="40"/>
      <c r="G132" s="69"/>
      <c r="H132" s="68"/>
      <c r="I132" s="40"/>
    </row>
    <row r="133" spans="1:9">
      <c r="A133" s="68"/>
      <c r="B133" s="68"/>
      <c r="C133" s="40"/>
      <c r="D133" s="68"/>
      <c r="E133" s="40"/>
      <c r="G133" s="69"/>
      <c r="H133" s="68"/>
      <c r="I133" s="40"/>
    </row>
    <row r="134" spans="1:9">
      <c r="A134" s="68"/>
      <c r="B134" s="68"/>
      <c r="C134" s="40"/>
      <c r="D134" s="68"/>
      <c r="E134" s="40"/>
      <c r="G134" s="69"/>
      <c r="H134" s="68"/>
      <c r="I134" s="40"/>
    </row>
    <row r="135" spans="1:9">
      <c r="A135" s="68"/>
      <c r="B135" s="68"/>
      <c r="C135" s="40"/>
      <c r="D135" s="68"/>
      <c r="E135" s="40"/>
      <c r="G135" s="69"/>
      <c r="H135" s="68"/>
      <c r="I135" s="40"/>
    </row>
    <row r="136" spans="1:9">
      <c r="A136" s="68"/>
      <c r="B136" s="68"/>
      <c r="C136" s="40"/>
      <c r="D136" s="68"/>
      <c r="E136" s="40"/>
      <c r="G136" s="69"/>
      <c r="H136" s="68"/>
      <c r="I136" s="40"/>
    </row>
    <row r="137" spans="1:9">
      <c r="A137" s="68"/>
      <c r="B137" s="68"/>
      <c r="C137" s="40"/>
      <c r="D137" s="68"/>
      <c r="E137" s="40"/>
      <c r="G137" s="69"/>
      <c r="H137" s="68"/>
      <c r="I137" s="40"/>
    </row>
    <row r="138" spans="1:9">
      <c r="A138" s="68"/>
      <c r="B138" s="68"/>
      <c r="C138" s="40"/>
      <c r="D138" s="68"/>
      <c r="E138" s="40"/>
      <c r="G138" s="69"/>
      <c r="H138" s="68"/>
      <c r="I138" s="40"/>
    </row>
    <row r="139" spans="1:9">
      <c r="A139" s="68"/>
      <c r="B139" s="68"/>
      <c r="C139" s="40"/>
      <c r="D139" s="68"/>
      <c r="E139" s="40"/>
      <c r="G139" s="69"/>
      <c r="H139" s="68"/>
      <c r="I139" s="40"/>
    </row>
    <row r="140" spans="1:9">
      <c r="A140" s="68"/>
      <c r="B140" s="68"/>
      <c r="C140" s="40"/>
      <c r="D140" s="68"/>
      <c r="E140" s="40"/>
      <c r="G140" s="69"/>
      <c r="H140" s="68"/>
      <c r="I140" s="40"/>
    </row>
    <row r="141" spans="1:9">
      <c r="A141" s="68"/>
      <c r="B141" s="68"/>
      <c r="C141" s="40"/>
      <c r="D141" s="68"/>
      <c r="E141" s="40"/>
      <c r="G141" s="69"/>
      <c r="H141" s="68"/>
      <c r="I141" s="40"/>
    </row>
    <row r="142" spans="1:9">
      <c r="A142" s="68"/>
      <c r="B142" s="68"/>
      <c r="C142" s="40"/>
      <c r="D142" s="68"/>
      <c r="E142" s="40"/>
      <c r="G142" s="69"/>
      <c r="H142" s="68"/>
      <c r="I142" s="40"/>
    </row>
    <row r="143" spans="1:9">
      <c r="A143" s="68"/>
      <c r="B143" s="68"/>
      <c r="C143" s="40"/>
      <c r="D143" s="68"/>
      <c r="E143" s="40"/>
      <c r="G143" s="69"/>
      <c r="H143" s="68"/>
      <c r="I143" s="40"/>
    </row>
    <row r="144" spans="1:9">
      <c r="A144" s="68"/>
      <c r="B144" s="68"/>
      <c r="C144" s="40"/>
      <c r="D144" s="68"/>
      <c r="E144" s="40"/>
      <c r="G144" s="69"/>
      <c r="H144" s="68"/>
      <c r="I144" s="40"/>
    </row>
    <row r="145" spans="1:9">
      <c r="A145" s="68"/>
      <c r="B145" s="68"/>
      <c r="C145" s="40"/>
      <c r="D145" s="68"/>
      <c r="E145" s="40"/>
      <c r="G145" s="69"/>
      <c r="H145" s="68"/>
      <c r="I145" s="40"/>
    </row>
    <row r="146" spans="1:9">
      <c r="A146" s="68"/>
      <c r="B146" s="68"/>
      <c r="C146" s="40"/>
      <c r="D146" s="68"/>
      <c r="E146" s="40"/>
      <c r="G146" s="69"/>
      <c r="H146" s="68"/>
      <c r="I146" s="40"/>
    </row>
    <row r="147" spans="1:9">
      <c r="A147" s="68"/>
      <c r="B147" s="68"/>
      <c r="C147" s="40"/>
      <c r="D147" s="68"/>
      <c r="E147" s="40"/>
      <c r="G147" s="69"/>
      <c r="H147" s="68"/>
      <c r="I147" s="40"/>
    </row>
    <row r="148" spans="1:9">
      <c r="A148" s="68"/>
      <c r="B148" s="68"/>
      <c r="C148" s="40"/>
      <c r="D148" s="68"/>
      <c r="E148" s="40"/>
      <c r="G148" s="69"/>
      <c r="H148" s="68"/>
      <c r="I148" s="40"/>
    </row>
    <row r="149" spans="1:9">
      <c r="A149" s="68"/>
      <c r="B149" s="68"/>
      <c r="C149" s="40"/>
      <c r="D149" s="68"/>
      <c r="E149" s="40"/>
      <c r="G149" s="69"/>
      <c r="H149" s="68"/>
      <c r="I149" s="40"/>
    </row>
    <row r="150" spans="1:9">
      <c r="A150" s="68"/>
      <c r="B150" s="68"/>
      <c r="C150" s="40"/>
      <c r="D150" s="68"/>
      <c r="E150" s="40"/>
      <c r="G150" s="69"/>
      <c r="H150" s="68"/>
      <c r="I150" s="40"/>
    </row>
    <row r="151" spans="1:9">
      <c r="A151" s="68"/>
      <c r="B151" s="68"/>
      <c r="C151" s="40"/>
      <c r="D151" s="68"/>
      <c r="E151" s="40"/>
      <c r="G151" s="69"/>
      <c r="H151" s="68"/>
      <c r="I151" s="40"/>
    </row>
    <row r="152" spans="1:9">
      <c r="A152" s="68"/>
      <c r="B152" s="68"/>
      <c r="C152" s="40"/>
      <c r="D152" s="68"/>
      <c r="E152" s="40"/>
      <c r="G152" s="69"/>
      <c r="H152" s="68"/>
      <c r="I152" s="40"/>
    </row>
    <row r="153" spans="1:9">
      <c r="A153" s="68"/>
      <c r="B153" s="68"/>
      <c r="C153" s="40"/>
      <c r="D153" s="68"/>
      <c r="E153" s="40"/>
      <c r="G153" s="69"/>
      <c r="H153" s="68"/>
      <c r="I153" s="40"/>
    </row>
    <row r="154" spans="1:9">
      <c r="A154" s="68"/>
      <c r="B154" s="68"/>
      <c r="C154" s="40"/>
      <c r="D154" s="68"/>
      <c r="E154" s="40"/>
      <c r="G154" s="69"/>
      <c r="H154" s="68"/>
      <c r="I154" s="40"/>
    </row>
    <row r="155" spans="1:9">
      <c r="A155" s="68"/>
      <c r="B155" s="68"/>
      <c r="C155" s="40"/>
      <c r="D155" s="68"/>
      <c r="E155" s="40"/>
      <c r="G155" s="69"/>
      <c r="H155" s="68"/>
      <c r="I155" s="40"/>
    </row>
    <row r="156" spans="1:9">
      <c r="A156" s="68"/>
      <c r="B156" s="68"/>
      <c r="C156" s="40"/>
      <c r="D156" s="68"/>
      <c r="E156" s="40"/>
      <c r="G156" s="69"/>
      <c r="H156" s="68"/>
      <c r="I156" s="40"/>
    </row>
    <row r="157" spans="1:9">
      <c r="A157" s="68"/>
      <c r="B157" s="68"/>
      <c r="C157" s="40"/>
      <c r="D157" s="68"/>
      <c r="E157" s="40"/>
      <c r="G157" s="69"/>
      <c r="H157" s="68"/>
      <c r="I157" s="40"/>
    </row>
    <row r="158" spans="1:9">
      <c r="A158" s="68"/>
      <c r="B158" s="68"/>
      <c r="C158" s="40"/>
      <c r="D158" s="68"/>
      <c r="E158" s="40"/>
      <c r="G158" s="69"/>
      <c r="H158" s="68"/>
      <c r="I158" s="40"/>
    </row>
    <row r="159" spans="1:9">
      <c r="A159" s="68"/>
      <c r="B159" s="68"/>
      <c r="C159" s="40"/>
      <c r="D159" s="68"/>
      <c r="E159" s="40"/>
      <c r="G159" s="69"/>
      <c r="H159" s="68"/>
      <c r="I159" s="40"/>
    </row>
    <row r="160" spans="1:9">
      <c r="A160" s="68"/>
      <c r="B160" s="68"/>
      <c r="C160" s="40"/>
      <c r="D160" s="68"/>
      <c r="E160" s="40"/>
      <c r="G160" s="69"/>
      <c r="H160" s="68"/>
      <c r="I160" s="40"/>
    </row>
    <row r="161" spans="1:9">
      <c r="A161" s="68"/>
      <c r="B161" s="68"/>
      <c r="C161" s="40"/>
      <c r="D161" s="68"/>
      <c r="E161" s="40"/>
      <c r="G161" s="69"/>
      <c r="H161" s="68"/>
      <c r="I161" s="40"/>
    </row>
    <row r="162" spans="1:9">
      <c r="A162" s="68"/>
      <c r="B162" s="68"/>
      <c r="C162" s="40"/>
      <c r="D162" s="68"/>
      <c r="E162" s="40"/>
      <c r="G162" s="69"/>
      <c r="H162" s="68"/>
      <c r="I162" s="40"/>
    </row>
    <row r="163" spans="1:9">
      <c r="A163" s="68"/>
      <c r="B163" s="68"/>
      <c r="C163" s="40"/>
      <c r="D163" s="68"/>
      <c r="E163" s="40"/>
      <c r="G163" s="69"/>
      <c r="H163" s="68"/>
      <c r="I163" s="40"/>
    </row>
    <row r="164" spans="1:9">
      <c r="A164" s="68"/>
      <c r="B164" s="68"/>
      <c r="C164" s="40"/>
      <c r="D164" s="68"/>
      <c r="E164" s="40"/>
      <c r="G164" s="69"/>
      <c r="H164" s="68"/>
      <c r="I164" s="40"/>
    </row>
    <row r="165" spans="1:9">
      <c r="A165" s="68"/>
      <c r="B165" s="68"/>
      <c r="C165" s="40"/>
      <c r="D165" s="68"/>
      <c r="E165" s="40"/>
      <c r="G165" s="69"/>
      <c r="H165" s="68"/>
      <c r="I165" s="40"/>
    </row>
    <row r="166" spans="1:9">
      <c r="A166" s="68"/>
      <c r="B166" s="68"/>
      <c r="C166" s="40"/>
      <c r="D166" s="68"/>
      <c r="E166" s="40"/>
      <c r="G166" s="69"/>
      <c r="H166" s="68"/>
      <c r="I166" s="40"/>
    </row>
    <row r="167" spans="1:9">
      <c r="A167" s="68"/>
      <c r="B167" s="68"/>
      <c r="C167" s="40"/>
      <c r="D167" s="68"/>
      <c r="E167" s="40"/>
      <c r="G167" s="69"/>
      <c r="H167" s="68"/>
      <c r="I167" s="40"/>
    </row>
    <row r="168" spans="1:9">
      <c r="A168" s="68"/>
      <c r="B168" s="68"/>
      <c r="C168" s="40"/>
      <c r="D168" s="68"/>
      <c r="E168" s="40"/>
      <c r="G168" s="69"/>
      <c r="H168" s="68"/>
      <c r="I168" s="40"/>
    </row>
    <row r="169" spans="1:9">
      <c r="A169" s="68"/>
      <c r="B169" s="68"/>
      <c r="C169" s="40"/>
      <c r="D169" s="68"/>
      <c r="E169" s="40"/>
      <c r="G169" s="69"/>
      <c r="H169" s="68"/>
      <c r="I169" s="40"/>
    </row>
    <row r="170" spans="1:9">
      <c r="A170" s="68"/>
      <c r="B170" s="68"/>
      <c r="C170" s="40"/>
      <c r="D170" s="68"/>
      <c r="E170" s="40"/>
      <c r="G170" s="69"/>
      <c r="H170" s="68"/>
      <c r="I170" s="40"/>
    </row>
    <row r="171" spans="1:9">
      <c r="A171" s="68"/>
      <c r="B171" s="68"/>
      <c r="C171" s="40"/>
      <c r="D171" s="68"/>
      <c r="E171" s="40"/>
      <c r="G171" s="69"/>
      <c r="H171" s="68"/>
      <c r="I171" s="40"/>
    </row>
    <row r="172" spans="1:9">
      <c r="A172" s="68"/>
      <c r="B172" s="68"/>
      <c r="C172" s="40"/>
      <c r="D172" s="68"/>
      <c r="E172" s="40"/>
      <c r="G172" s="69"/>
      <c r="H172" s="68"/>
      <c r="I172" s="40"/>
    </row>
    <row r="173" spans="1:9">
      <c r="A173" s="68"/>
      <c r="B173" s="68"/>
      <c r="C173" s="40"/>
      <c r="D173" s="68"/>
      <c r="E173" s="40"/>
      <c r="G173" s="69"/>
      <c r="H173" s="68"/>
      <c r="I173" s="40"/>
    </row>
    <row r="174" spans="1:9">
      <c r="A174" s="68"/>
      <c r="B174" s="68"/>
      <c r="C174" s="40"/>
      <c r="D174" s="68"/>
      <c r="E174" s="40"/>
      <c r="G174" s="69"/>
      <c r="H174" s="68"/>
      <c r="I174" s="40"/>
    </row>
    <row r="175" spans="1:9">
      <c r="A175" s="68"/>
      <c r="B175" s="68"/>
      <c r="C175" s="40"/>
      <c r="D175" s="68"/>
      <c r="E175" s="40"/>
      <c r="G175" s="69"/>
      <c r="H175" s="68"/>
      <c r="I175" s="40"/>
    </row>
    <row r="176" spans="1:9">
      <c r="A176" s="68"/>
      <c r="B176" s="68"/>
      <c r="C176" s="40"/>
      <c r="D176" s="68"/>
      <c r="E176" s="40"/>
      <c r="G176" s="69"/>
      <c r="H176" s="68"/>
      <c r="I176" s="40"/>
    </row>
    <row r="177" spans="1:9">
      <c r="A177" s="68"/>
      <c r="B177" s="68"/>
      <c r="C177" s="40"/>
      <c r="D177" s="68"/>
      <c r="E177" s="40"/>
      <c r="G177" s="69"/>
      <c r="H177" s="68"/>
      <c r="I177" s="40"/>
    </row>
    <row r="178" spans="1:9">
      <c r="A178" s="68"/>
      <c r="B178" s="68"/>
      <c r="C178" s="40"/>
      <c r="D178" s="68"/>
      <c r="E178" s="40"/>
      <c r="G178" s="69"/>
      <c r="H178" s="68"/>
      <c r="I178" s="40"/>
    </row>
    <row r="179" spans="1:9">
      <c r="A179" s="68"/>
      <c r="B179" s="68"/>
      <c r="C179" s="40"/>
      <c r="D179" s="68"/>
      <c r="E179" s="40"/>
      <c r="G179" s="69"/>
      <c r="H179" s="68"/>
      <c r="I179" s="40"/>
    </row>
    <row r="180" spans="1:9">
      <c r="A180" s="68"/>
      <c r="B180" s="68"/>
      <c r="C180" s="40"/>
      <c r="D180" s="68"/>
      <c r="E180" s="40"/>
      <c r="G180" s="69"/>
      <c r="H180" s="68"/>
      <c r="I180" s="40"/>
    </row>
    <row r="181" spans="1:9">
      <c r="A181" s="68"/>
      <c r="B181" s="68"/>
      <c r="C181" s="40"/>
      <c r="D181" s="68"/>
      <c r="E181" s="40"/>
      <c r="G181" s="69"/>
      <c r="H181" s="68"/>
      <c r="I181" s="40"/>
    </row>
    <row r="182" spans="1:9">
      <c r="A182" s="68"/>
      <c r="B182" s="68"/>
      <c r="C182" s="40"/>
      <c r="D182" s="68"/>
      <c r="E182" s="40"/>
      <c r="G182" s="69"/>
      <c r="H182" s="68"/>
      <c r="I182" s="40"/>
    </row>
    <row r="183" spans="1:9">
      <c r="A183" s="68"/>
      <c r="B183" s="68"/>
      <c r="C183" s="40"/>
      <c r="D183" s="68"/>
      <c r="E183" s="40"/>
      <c r="G183" s="69"/>
      <c r="H183" s="68"/>
      <c r="I183" s="40"/>
    </row>
    <row r="184" spans="1:9">
      <c r="A184" s="68"/>
      <c r="B184" s="68"/>
      <c r="C184" s="40"/>
      <c r="D184" s="68"/>
      <c r="E184" s="40"/>
      <c r="G184" s="69"/>
      <c r="H184" s="68"/>
      <c r="I184" s="40"/>
    </row>
    <row r="185" spans="1:9">
      <c r="A185" s="68"/>
      <c r="B185" s="68"/>
      <c r="C185" s="40"/>
      <c r="D185" s="68"/>
      <c r="E185" s="40"/>
      <c r="G185" s="69"/>
      <c r="H185" s="68"/>
      <c r="I185" s="40"/>
    </row>
    <row r="186" spans="1:9">
      <c r="A186" s="68"/>
      <c r="B186" s="68"/>
      <c r="C186" s="40"/>
      <c r="D186" s="68"/>
      <c r="E186" s="40"/>
      <c r="G186" s="69"/>
      <c r="H186" s="68"/>
      <c r="I186" s="40"/>
    </row>
    <row r="187" spans="1:9">
      <c r="A187" s="68"/>
      <c r="B187" s="68"/>
      <c r="C187" s="40"/>
      <c r="D187" s="68"/>
      <c r="E187" s="40"/>
      <c r="G187" s="69"/>
      <c r="H187" s="68"/>
      <c r="I187" s="40"/>
    </row>
    <row r="188" spans="1:9">
      <c r="A188" s="68"/>
      <c r="B188" s="68"/>
      <c r="C188" s="40"/>
      <c r="D188" s="68"/>
      <c r="E188" s="40"/>
      <c r="G188" s="69"/>
      <c r="H188" s="68"/>
      <c r="I188" s="40"/>
    </row>
    <row r="189" spans="1:9">
      <c r="A189" s="68"/>
      <c r="B189" s="68"/>
      <c r="C189" s="40"/>
      <c r="D189" s="68"/>
      <c r="E189" s="40"/>
      <c r="G189" s="69"/>
      <c r="H189" s="68"/>
      <c r="I189" s="40"/>
    </row>
    <row r="190" spans="1:9">
      <c r="A190" s="68"/>
      <c r="B190" s="68"/>
      <c r="C190" s="40"/>
      <c r="D190" s="68"/>
      <c r="E190" s="40"/>
      <c r="G190" s="69"/>
      <c r="H190" s="68"/>
      <c r="I190" s="40"/>
    </row>
    <row r="191" spans="1:9">
      <c r="A191" s="68"/>
      <c r="B191" s="68"/>
      <c r="C191" s="40"/>
      <c r="D191" s="68"/>
      <c r="E191" s="40"/>
      <c r="G191" s="69"/>
      <c r="H191" s="68"/>
      <c r="I191" s="40"/>
    </row>
    <row r="192" spans="1:9">
      <c r="A192" s="68"/>
      <c r="B192" s="68"/>
      <c r="C192" s="40"/>
      <c r="D192" s="68"/>
      <c r="E192" s="40"/>
      <c r="G192" s="69"/>
      <c r="H192" s="68"/>
      <c r="I192" s="40"/>
    </row>
    <row r="193" spans="1:9">
      <c r="A193" s="68"/>
      <c r="B193" s="68"/>
      <c r="C193" s="40"/>
      <c r="D193" s="68"/>
      <c r="E193" s="40"/>
      <c r="G193" s="69"/>
      <c r="H193" s="68"/>
      <c r="I193" s="40"/>
    </row>
    <row r="194" spans="1:9">
      <c r="A194" s="68"/>
      <c r="B194" s="68"/>
      <c r="C194" s="40"/>
      <c r="D194" s="68"/>
      <c r="E194" s="40"/>
      <c r="G194" s="69"/>
      <c r="H194" s="68"/>
      <c r="I194" s="40"/>
    </row>
    <row r="195" spans="1:9">
      <c r="A195" s="68"/>
      <c r="B195" s="68"/>
      <c r="C195" s="40"/>
      <c r="D195" s="68"/>
      <c r="E195" s="40"/>
      <c r="G195" s="69"/>
      <c r="H195" s="68"/>
      <c r="I195" s="40"/>
    </row>
    <row r="196" spans="1:9">
      <c r="A196" s="68"/>
      <c r="B196" s="68"/>
      <c r="C196" s="40"/>
      <c r="D196" s="68"/>
      <c r="E196" s="40"/>
      <c r="G196" s="69"/>
      <c r="H196" s="68"/>
      <c r="I196" s="40"/>
    </row>
    <row r="197" spans="1:9">
      <c r="A197" s="68"/>
      <c r="B197" s="68"/>
      <c r="C197" s="40"/>
      <c r="D197" s="68"/>
      <c r="E197" s="40"/>
      <c r="G197" s="69"/>
      <c r="H197" s="68"/>
      <c r="I197" s="40"/>
    </row>
    <row r="198" spans="1:9">
      <c r="A198" s="68"/>
      <c r="B198" s="68"/>
      <c r="C198" s="40"/>
      <c r="D198" s="68"/>
      <c r="E198" s="40"/>
      <c r="G198" s="69"/>
      <c r="H198" s="68"/>
      <c r="I198" s="40"/>
    </row>
    <row r="199" spans="1:9">
      <c r="A199" s="68"/>
      <c r="B199" s="68"/>
      <c r="C199" s="40"/>
      <c r="D199" s="68"/>
      <c r="E199" s="40"/>
      <c r="G199" s="69"/>
      <c r="H199" s="68"/>
      <c r="I199" s="40"/>
    </row>
    <row r="200" spans="1:9">
      <c r="A200" s="68"/>
      <c r="B200" s="68"/>
      <c r="C200" s="40"/>
      <c r="D200" s="68"/>
      <c r="E200" s="40"/>
      <c r="G200" s="69"/>
      <c r="H200" s="68"/>
      <c r="I200" s="40"/>
    </row>
    <row r="201" spans="1:9">
      <c r="A201" s="68"/>
      <c r="B201" s="68"/>
      <c r="C201" s="40"/>
      <c r="D201" s="68"/>
      <c r="E201" s="40"/>
      <c r="G201" s="69"/>
      <c r="H201" s="68"/>
      <c r="I201" s="40"/>
    </row>
    <row r="202" spans="1:9">
      <c r="A202" s="68"/>
      <c r="B202" s="68"/>
      <c r="C202" s="40"/>
      <c r="D202" s="68"/>
      <c r="E202" s="40"/>
      <c r="G202" s="69"/>
      <c r="H202" s="68"/>
      <c r="I202" s="40"/>
    </row>
    <row r="203" spans="1:9">
      <c r="A203" s="68"/>
      <c r="B203" s="68"/>
      <c r="C203" s="40"/>
      <c r="D203" s="68"/>
      <c r="E203" s="40"/>
      <c r="G203" s="69"/>
      <c r="H203" s="68"/>
      <c r="I203" s="40"/>
    </row>
    <row r="204" spans="1:9">
      <c r="A204" s="68"/>
      <c r="B204" s="68"/>
      <c r="C204" s="40"/>
      <c r="D204" s="68"/>
      <c r="E204" s="40"/>
      <c r="G204" s="69"/>
      <c r="H204" s="68"/>
      <c r="I204" s="40"/>
    </row>
    <row r="205" spans="1:9">
      <c r="A205" s="68"/>
      <c r="B205" s="68"/>
      <c r="C205" s="40"/>
      <c r="D205" s="68"/>
      <c r="E205" s="40"/>
      <c r="G205" s="69"/>
      <c r="H205" s="68"/>
      <c r="I205" s="40"/>
    </row>
    <row r="206" spans="1:9">
      <c r="A206" s="68"/>
      <c r="B206" s="68"/>
      <c r="C206" s="40"/>
      <c r="D206" s="68"/>
      <c r="E206" s="40"/>
      <c r="G206" s="69"/>
      <c r="H206" s="68"/>
      <c r="I206" s="40"/>
    </row>
    <row r="207" spans="1:9">
      <c r="A207" s="68"/>
      <c r="B207" s="68"/>
      <c r="C207" s="40"/>
      <c r="D207" s="68"/>
      <c r="E207" s="40"/>
      <c r="G207" s="69"/>
      <c r="H207" s="68"/>
      <c r="I207" s="40"/>
    </row>
    <row r="208" spans="1:9">
      <c r="A208" s="68"/>
      <c r="B208" s="68"/>
      <c r="C208" s="40"/>
      <c r="D208" s="68"/>
      <c r="E208" s="40"/>
      <c r="G208" s="69"/>
      <c r="H208" s="68"/>
      <c r="I208" s="40"/>
    </row>
    <row r="209" spans="1:9">
      <c r="A209" s="68"/>
      <c r="B209" s="68"/>
      <c r="C209" s="40"/>
      <c r="D209" s="68"/>
      <c r="E209" s="40"/>
      <c r="G209" s="69"/>
      <c r="H209" s="68"/>
      <c r="I209" s="40"/>
    </row>
    <row r="210" spans="1:9">
      <c r="A210" s="68"/>
      <c r="B210" s="68"/>
      <c r="C210" s="40"/>
      <c r="D210" s="68"/>
      <c r="E210" s="40"/>
      <c r="G210" s="69"/>
      <c r="H210" s="68"/>
      <c r="I210" s="40"/>
    </row>
    <row r="211" spans="1:9">
      <c r="A211" s="68"/>
      <c r="B211" s="68"/>
      <c r="C211" s="40"/>
      <c r="D211" s="68"/>
      <c r="E211" s="40"/>
      <c r="G211" s="69"/>
      <c r="H211" s="68"/>
      <c r="I211" s="40"/>
    </row>
    <row r="212" spans="1:9">
      <c r="A212" s="68"/>
      <c r="B212" s="68"/>
      <c r="C212" s="40"/>
      <c r="D212" s="68"/>
      <c r="E212" s="40"/>
      <c r="G212" s="69"/>
      <c r="H212" s="68"/>
      <c r="I212" s="40"/>
    </row>
    <row r="213" spans="1:9">
      <c r="A213" s="68"/>
      <c r="B213" s="68"/>
      <c r="C213" s="40"/>
      <c r="D213" s="68"/>
      <c r="E213" s="40"/>
      <c r="G213" s="69"/>
      <c r="H213" s="68"/>
      <c r="I213" s="40"/>
    </row>
    <row r="214" spans="1:9">
      <c r="A214" s="68"/>
      <c r="B214" s="68"/>
      <c r="C214" s="40"/>
      <c r="D214" s="68"/>
      <c r="E214" s="40"/>
      <c r="G214" s="69"/>
      <c r="H214" s="68"/>
      <c r="I214" s="40"/>
    </row>
    <row r="215" spans="1:9">
      <c r="A215" s="68"/>
      <c r="B215" s="68"/>
      <c r="C215" s="40"/>
      <c r="D215" s="68"/>
      <c r="E215" s="40"/>
      <c r="G215" s="69"/>
      <c r="H215" s="68"/>
      <c r="I215" s="40"/>
    </row>
    <row r="216" spans="1:9">
      <c r="A216" s="68"/>
      <c r="B216" s="68"/>
      <c r="C216" s="40"/>
      <c r="D216" s="68"/>
      <c r="E216" s="40"/>
      <c r="G216" s="69"/>
      <c r="H216" s="68"/>
      <c r="I216" s="40"/>
    </row>
    <row r="217" spans="1:9">
      <c r="A217" s="68"/>
      <c r="B217" s="68"/>
      <c r="C217" s="40"/>
      <c r="D217" s="68"/>
      <c r="E217" s="40"/>
      <c r="G217" s="69"/>
      <c r="H217" s="68"/>
      <c r="I217" s="40"/>
    </row>
    <row r="218" spans="1:9">
      <c r="A218" s="68"/>
      <c r="B218" s="68"/>
      <c r="C218" s="40"/>
      <c r="D218" s="68"/>
      <c r="E218" s="40"/>
      <c r="G218" s="69"/>
      <c r="H218" s="68"/>
      <c r="I218" s="40"/>
    </row>
    <row r="219" spans="1:9">
      <c r="A219" s="68"/>
      <c r="B219" s="68"/>
      <c r="C219" s="40"/>
      <c r="D219" s="68"/>
      <c r="E219" s="40"/>
      <c r="G219" s="69"/>
      <c r="H219" s="68"/>
      <c r="I219" s="40"/>
    </row>
    <row r="220" spans="1:9">
      <c r="A220" s="68"/>
      <c r="B220" s="68"/>
      <c r="C220" s="40"/>
      <c r="D220" s="68"/>
      <c r="E220" s="40"/>
      <c r="G220" s="69"/>
      <c r="H220" s="68"/>
      <c r="I220" s="40"/>
    </row>
    <row r="221" spans="1:9">
      <c r="A221" s="68"/>
      <c r="B221" s="68"/>
      <c r="C221" s="40"/>
      <c r="D221" s="68"/>
      <c r="E221" s="40"/>
      <c r="G221" s="69"/>
      <c r="H221" s="68"/>
      <c r="I221" s="40"/>
    </row>
    <row r="222" spans="1:9">
      <c r="A222" s="68"/>
      <c r="B222" s="68"/>
      <c r="C222" s="40"/>
      <c r="D222" s="68"/>
      <c r="E222" s="40"/>
      <c r="G222" s="69"/>
      <c r="H222" s="68"/>
      <c r="I222" s="40"/>
    </row>
    <row r="223" spans="1:9">
      <c r="A223" s="68"/>
      <c r="B223" s="68"/>
      <c r="C223" s="40"/>
      <c r="D223" s="68"/>
      <c r="E223" s="40"/>
      <c r="G223" s="69"/>
      <c r="H223" s="68"/>
      <c r="I223" s="40"/>
    </row>
    <row r="224" spans="1:9">
      <c r="A224" s="68"/>
      <c r="B224" s="68"/>
      <c r="C224" s="40"/>
      <c r="D224" s="68"/>
      <c r="E224" s="40"/>
      <c r="G224" s="69"/>
      <c r="H224" s="68"/>
      <c r="I224" s="40"/>
    </row>
    <row r="225" spans="1:9">
      <c r="A225" s="68"/>
      <c r="B225" s="68"/>
      <c r="C225" s="40"/>
      <c r="D225" s="68"/>
      <c r="E225" s="40"/>
      <c r="G225" s="69"/>
      <c r="H225" s="68"/>
      <c r="I225" s="40"/>
    </row>
    <row r="226" spans="1:9">
      <c r="A226" s="68"/>
      <c r="B226" s="68"/>
      <c r="C226" s="40"/>
      <c r="D226" s="68"/>
      <c r="E226" s="40"/>
      <c r="G226" s="69"/>
      <c r="H226" s="68"/>
      <c r="I226" s="40"/>
    </row>
    <row r="227" spans="1:9">
      <c r="A227" s="68"/>
      <c r="B227" s="68"/>
      <c r="C227" s="40"/>
      <c r="D227" s="68"/>
      <c r="E227" s="40"/>
      <c r="G227" s="69"/>
      <c r="H227" s="68"/>
      <c r="I227" s="40"/>
    </row>
    <row r="228" spans="1:9">
      <c r="A228" s="68"/>
      <c r="B228" s="68"/>
      <c r="C228" s="40"/>
      <c r="D228" s="68"/>
      <c r="E228" s="40"/>
      <c r="G228" s="69"/>
      <c r="H228" s="68"/>
      <c r="I228" s="40"/>
    </row>
    <row r="229" spans="1:9">
      <c r="A229" s="68"/>
      <c r="B229" s="68"/>
      <c r="C229" s="40"/>
      <c r="D229" s="68"/>
      <c r="E229" s="40"/>
      <c r="G229" s="69"/>
      <c r="H229" s="68"/>
      <c r="I229" s="40"/>
    </row>
    <row r="230" spans="1:9">
      <c r="A230" s="68"/>
      <c r="B230" s="68"/>
      <c r="C230" s="40"/>
      <c r="D230" s="68"/>
      <c r="E230" s="40"/>
      <c r="G230" s="69"/>
      <c r="H230" s="68"/>
      <c r="I230" s="40"/>
    </row>
    <row r="231" spans="1:9">
      <c r="A231" s="68"/>
      <c r="B231" s="68"/>
      <c r="C231" s="40"/>
      <c r="D231" s="68"/>
      <c r="E231" s="40"/>
      <c r="G231" s="69"/>
      <c r="H231" s="68"/>
      <c r="I231" s="40"/>
    </row>
    <row r="232" spans="1:9">
      <c r="A232" s="68"/>
      <c r="B232" s="68"/>
      <c r="C232" s="40"/>
      <c r="D232" s="68"/>
      <c r="E232" s="40"/>
      <c r="G232" s="69"/>
      <c r="H232" s="68"/>
      <c r="I232" s="40"/>
    </row>
    <row r="233" spans="1:9">
      <c r="A233" s="68"/>
      <c r="B233" s="68"/>
      <c r="C233" s="40"/>
      <c r="D233" s="68"/>
      <c r="E233" s="40"/>
      <c r="G233" s="69"/>
      <c r="H233" s="68"/>
      <c r="I233" s="40"/>
    </row>
    <row r="234" spans="1:9">
      <c r="A234" s="68"/>
      <c r="B234" s="68"/>
      <c r="C234" s="40"/>
      <c r="D234" s="68"/>
      <c r="E234" s="40"/>
      <c r="G234" s="69"/>
      <c r="H234" s="68"/>
      <c r="I234" s="40"/>
    </row>
    <row r="235" spans="1:9">
      <c r="A235" s="68"/>
      <c r="B235" s="68"/>
      <c r="C235" s="40"/>
      <c r="D235" s="68"/>
      <c r="E235" s="40"/>
      <c r="G235" s="69"/>
      <c r="H235" s="68"/>
      <c r="I235" s="40"/>
    </row>
    <row r="236" spans="1:9">
      <c r="A236" s="68"/>
      <c r="B236" s="68"/>
      <c r="C236" s="40"/>
      <c r="D236" s="68"/>
      <c r="E236" s="40"/>
      <c r="G236" s="69"/>
      <c r="H236" s="68"/>
      <c r="I236" s="40"/>
    </row>
    <row r="237" spans="1:9">
      <c r="A237" s="68"/>
      <c r="B237" s="68"/>
      <c r="C237" s="40"/>
      <c r="D237" s="68"/>
      <c r="E237" s="40"/>
      <c r="G237" s="69"/>
      <c r="H237" s="68"/>
      <c r="I237" s="40"/>
    </row>
    <row r="238" spans="1:9">
      <c r="A238" s="68"/>
      <c r="B238" s="68"/>
      <c r="C238" s="40"/>
      <c r="D238" s="68"/>
      <c r="E238" s="40"/>
      <c r="G238" s="69"/>
      <c r="H238" s="68"/>
      <c r="I238" s="40"/>
    </row>
    <row r="239" spans="1:9">
      <c r="A239" s="68"/>
      <c r="B239" s="68"/>
      <c r="C239" s="40"/>
      <c r="D239" s="68"/>
      <c r="E239" s="40"/>
      <c r="G239" s="69"/>
      <c r="H239" s="68"/>
      <c r="I239" s="40"/>
    </row>
    <row r="240" spans="1:9">
      <c r="A240" s="68"/>
      <c r="B240" s="68"/>
      <c r="C240" s="40"/>
      <c r="D240" s="68"/>
      <c r="E240" s="40"/>
      <c r="G240" s="69"/>
      <c r="H240" s="68"/>
      <c r="I240" s="40"/>
    </row>
    <row r="241" spans="1:9">
      <c r="A241" s="68"/>
      <c r="B241" s="68"/>
      <c r="C241" s="40"/>
      <c r="D241" s="68"/>
      <c r="E241" s="40"/>
      <c r="G241" s="69"/>
      <c r="H241" s="68"/>
      <c r="I241" s="40"/>
    </row>
    <row r="242" spans="1:9">
      <c r="A242" s="68"/>
      <c r="B242" s="68"/>
      <c r="C242" s="40"/>
      <c r="D242" s="68"/>
      <c r="E242" s="40"/>
      <c r="G242" s="69"/>
      <c r="H242" s="68"/>
      <c r="I242" s="40"/>
    </row>
    <row r="243" spans="1:9">
      <c r="A243" s="68"/>
      <c r="B243" s="68"/>
      <c r="C243" s="40"/>
      <c r="D243" s="68"/>
      <c r="E243" s="40"/>
      <c r="G243" s="69"/>
      <c r="H243" s="68"/>
      <c r="I243" s="40"/>
    </row>
    <row r="244" spans="1:9">
      <c r="A244" s="68"/>
      <c r="B244" s="68"/>
      <c r="C244" s="40"/>
      <c r="D244" s="68"/>
      <c r="E244" s="40"/>
      <c r="G244" s="69"/>
      <c r="H244" s="68"/>
      <c r="I244" s="40"/>
    </row>
    <row r="245" spans="1:9">
      <c r="A245" s="68"/>
      <c r="B245" s="68"/>
      <c r="C245" s="40"/>
      <c r="D245" s="68"/>
      <c r="E245" s="40"/>
      <c r="G245" s="69"/>
      <c r="H245" s="68"/>
      <c r="I245" s="40"/>
    </row>
    <row r="246" spans="1:9">
      <c r="A246" s="68"/>
      <c r="B246" s="68"/>
      <c r="C246" s="40"/>
      <c r="D246" s="68"/>
      <c r="E246" s="40"/>
      <c r="G246" s="69"/>
      <c r="H246" s="68"/>
      <c r="I246" s="40"/>
    </row>
    <row r="247" spans="1:9">
      <c r="A247" s="68"/>
      <c r="B247" s="68"/>
      <c r="C247" s="40"/>
      <c r="D247" s="68"/>
      <c r="E247" s="40"/>
      <c r="G247" s="69"/>
      <c r="H247" s="68"/>
      <c r="I247" s="40"/>
    </row>
    <row r="248" spans="1:9">
      <c r="A248" s="68"/>
      <c r="B248" s="68"/>
      <c r="C248" s="40"/>
      <c r="D248" s="68"/>
      <c r="E248" s="40"/>
      <c r="G248" s="69"/>
      <c r="H248" s="68"/>
      <c r="I248" s="40"/>
    </row>
    <row r="249" spans="1:9">
      <c r="A249" s="68"/>
      <c r="B249" s="68"/>
      <c r="C249" s="40"/>
      <c r="D249" s="68"/>
      <c r="E249" s="40"/>
      <c r="G249" s="69"/>
      <c r="H249" s="68"/>
      <c r="I249" s="40"/>
    </row>
    <row r="250" spans="1:9">
      <c r="A250" s="68"/>
      <c r="B250" s="68"/>
      <c r="C250" s="40"/>
      <c r="D250" s="68"/>
      <c r="E250" s="40"/>
      <c r="G250" s="69"/>
      <c r="H250" s="68"/>
      <c r="I250" s="40"/>
    </row>
    <row r="251" spans="1:9">
      <c r="A251" s="68"/>
      <c r="B251" s="68"/>
      <c r="C251" s="40"/>
      <c r="D251" s="68"/>
      <c r="E251" s="40"/>
      <c r="G251" s="69"/>
      <c r="H251" s="68"/>
      <c r="I251" s="40"/>
    </row>
    <row r="252" spans="1:9">
      <c r="A252" s="68"/>
      <c r="B252" s="68"/>
      <c r="C252" s="40"/>
      <c r="D252" s="68"/>
      <c r="E252" s="40"/>
      <c r="G252" s="69"/>
      <c r="H252" s="68"/>
      <c r="I252" s="40"/>
    </row>
    <row r="253" spans="1:9">
      <c r="A253" s="68"/>
      <c r="B253" s="68"/>
      <c r="C253" s="40"/>
      <c r="D253" s="68"/>
      <c r="E253" s="40"/>
      <c r="G253" s="69"/>
      <c r="H253" s="68"/>
      <c r="I253" s="40"/>
    </row>
    <row r="254" spans="1:9">
      <c r="A254" s="68"/>
      <c r="B254" s="68"/>
      <c r="C254" s="40"/>
      <c r="D254" s="68"/>
      <c r="E254" s="40"/>
      <c r="G254" s="69"/>
      <c r="H254" s="68"/>
      <c r="I254" s="40"/>
    </row>
    <row r="255" spans="1:9">
      <c r="A255" s="68"/>
      <c r="B255" s="68"/>
      <c r="C255" s="40"/>
      <c r="D255" s="68"/>
      <c r="E255" s="40"/>
      <c r="G255" s="69"/>
      <c r="H255" s="68"/>
      <c r="I255" s="40"/>
    </row>
    <row r="256" spans="1:9">
      <c r="A256" s="68"/>
      <c r="B256" s="68"/>
      <c r="C256" s="40"/>
      <c r="D256" s="68"/>
      <c r="E256" s="40"/>
      <c r="G256" s="69"/>
      <c r="H256" s="68"/>
      <c r="I256" s="40"/>
    </row>
    <row r="257" spans="1:9">
      <c r="A257" s="68"/>
      <c r="B257" s="68"/>
      <c r="C257" s="40"/>
      <c r="D257" s="68"/>
      <c r="E257" s="40"/>
      <c r="G257" s="69"/>
      <c r="H257" s="68"/>
      <c r="I257" s="40"/>
    </row>
    <row r="258" spans="1:9">
      <c r="A258" s="68"/>
      <c r="B258" s="68"/>
      <c r="C258" s="40"/>
      <c r="D258" s="68"/>
      <c r="E258" s="40"/>
      <c r="G258" s="69"/>
      <c r="H258" s="68"/>
      <c r="I258" s="40"/>
    </row>
    <row r="259" spans="1:9">
      <c r="A259" s="68"/>
      <c r="B259" s="68"/>
      <c r="C259" s="40"/>
      <c r="D259" s="68"/>
      <c r="E259" s="40"/>
      <c r="G259" s="69"/>
      <c r="H259" s="68"/>
      <c r="I259" s="40"/>
    </row>
    <row r="260" spans="1:9">
      <c r="A260" s="68"/>
      <c r="B260" s="68"/>
      <c r="C260" s="40"/>
      <c r="D260" s="68"/>
      <c r="E260" s="40"/>
      <c r="G260" s="69"/>
      <c r="H260" s="68"/>
      <c r="I260" s="40"/>
    </row>
    <row r="261" spans="1:9">
      <c r="A261" s="68"/>
      <c r="B261" s="68"/>
      <c r="C261" s="40"/>
      <c r="D261" s="68"/>
      <c r="E261" s="40"/>
      <c r="G261" s="69"/>
      <c r="H261" s="68"/>
      <c r="I261" s="40"/>
    </row>
    <row r="262" spans="1:9">
      <c r="A262" s="68"/>
      <c r="B262" s="68"/>
      <c r="C262" s="40"/>
      <c r="D262" s="68"/>
      <c r="E262" s="40"/>
      <c r="G262" s="69"/>
      <c r="H262" s="68"/>
      <c r="I262" s="40"/>
    </row>
    <row r="263" spans="1:9">
      <c r="A263" s="68"/>
      <c r="B263" s="68"/>
      <c r="C263" s="40"/>
      <c r="D263" s="68"/>
      <c r="E263" s="40"/>
      <c r="G263" s="69"/>
      <c r="H263" s="68"/>
      <c r="I263" s="40"/>
    </row>
    <row r="264" spans="1:9">
      <c r="A264" s="68"/>
      <c r="B264" s="68"/>
      <c r="C264" s="40"/>
      <c r="D264" s="68"/>
      <c r="E264" s="40"/>
      <c r="G264" s="69"/>
      <c r="H264" s="68"/>
      <c r="I264" s="40"/>
    </row>
    <row r="265" spans="1:9">
      <c r="A265" s="68"/>
      <c r="B265" s="68"/>
      <c r="C265" s="40"/>
      <c r="D265" s="68"/>
      <c r="E265" s="40"/>
      <c r="G265" s="69"/>
      <c r="H265" s="68"/>
      <c r="I265" s="40"/>
    </row>
    <row r="266" spans="1:9">
      <c r="A266" s="68"/>
      <c r="B266" s="68"/>
      <c r="C266" s="40"/>
      <c r="D266" s="68"/>
      <c r="E266" s="40"/>
      <c r="G266" s="69"/>
      <c r="H266" s="68"/>
      <c r="I266" s="40"/>
    </row>
    <row r="267" spans="1:9">
      <c r="A267" s="68"/>
      <c r="B267" s="68"/>
      <c r="C267" s="40"/>
      <c r="D267" s="68"/>
      <c r="E267" s="40"/>
      <c r="G267" s="69"/>
      <c r="H267" s="68"/>
      <c r="I267" s="40"/>
    </row>
    <row r="268" spans="1:9">
      <c r="A268" s="68"/>
      <c r="B268" s="68"/>
      <c r="C268" s="40"/>
      <c r="D268" s="68"/>
      <c r="E268" s="40"/>
      <c r="G268" s="69"/>
      <c r="H268" s="68"/>
      <c r="I268" s="40"/>
    </row>
    <row r="269" spans="1:9">
      <c r="A269" s="68"/>
      <c r="B269" s="68"/>
      <c r="C269" s="40"/>
      <c r="D269" s="68"/>
      <c r="E269" s="40"/>
      <c r="G269" s="69"/>
      <c r="H269" s="68"/>
      <c r="I269" s="40"/>
    </row>
    <row r="270" spans="1:9">
      <c r="A270" s="68"/>
      <c r="B270" s="68"/>
      <c r="C270" s="40"/>
      <c r="D270" s="68"/>
      <c r="E270" s="40"/>
      <c r="G270" s="69"/>
      <c r="H270" s="68"/>
      <c r="I270" s="40"/>
    </row>
    <row r="271" spans="1:9">
      <c r="A271" s="68"/>
      <c r="B271" s="68"/>
      <c r="C271" s="40"/>
      <c r="D271" s="68"/>
      <c r="E271" s="40"/>
      <c r="G271" s="69"/>
      <c r="H271" s="68"/>
      <c r="I271" s="40"/>
    </row>
    <row r="272" spans="1:9">
      <c r="A272" s="68"/>
      <c r="B272" s="68"/>
      <c r="C272" s="40"/>
      <c r="D272" s="68"/>
      <c r="E272" s="40"/>
      <c r="G272" s="69"/>
      <c r="H272" s="68"/>
      <c r="I272" s="40"/>
    </row>
    <row r="273" spans="1:9">
      <c r="A273" s="68"/>
      <c r="B273" s="68"/>
      <c r="C273" s="40"/>
      <c r="D273" s="68"/>
      <c r="E273" s="40"/>
      <c r="G273" s="69"/>
      <c r="H273" s="68"/>
      <c r="I273" s="40"/>
    </row>
    <row r="274" spans="1:9">
      <c r="A274" s="68"/>
      <c r="B274" s="68"/>
      <c r="C274" s="40"/>
      <c r="D274" s="68"/>
      <c r="E274" s="40"/>
      <c r="G274" s="69"/>
      <c r="H274" s="68"/>
      <c r="I274" s="40"/>
    </row>
    <row r="275" spans="1:9">
      <c r="A275" s="68"/>
      <c r="B275" s="68"/>
      <c r="C275" s="40"/>
      <c r="D275" s="68"/>
      <c r="E275" s="40"/>
      <c r="G275" s="69"/>
      <c r="H275" s="68"/>
      <c r="I275" s="40"/>
    </row>
    <row r="276" spans="1:9">
      <c r="A276" s="68"/>
      <c r="B276" s="68"/>
      <c r="C276" s="40"/>
      <c r="D276" s="68"/>
      <c r="E276" s="40"/>
      <c r="G276" s="69"/>
      <c r="H276" s="68"/>
      <c r="I276" s="40"/>
    </row>
    <row r="277" spans="1:9">
      <c r="A277" s="68"/>
      <c r="B277" s="68"/>
      <c r="C277" s="40"/>
      <c r="D277" s="68"/>
      <c r="E277" s="40"/>
      <c r="G277" s="69"/>
      <c r="H277" s="68"/>
      <c r="I277" s="40"/>
    </row>
    <row r="278" spans="1:9">
      <c r="A278" s="68"/>
      <c r="B278" s="68"/>
      <c r="C278" s="40"/>
      <c r="D278" s="68"/>
      <c r="E278" s="40"/>
      <c r="G278" s="69"/>
      <c r="H278" s="68"/>
      <c r="I278" s="40"/>
    </row>
    <row r="279" spans="1:9">
      <c r="A279" s="68"/>
      <c r="B279" s="68"/>
      <c r="C279" s="40"/>
      <c r="D279" s="68"/>
      <c r="E279" s="40"/>
      <c r="G279" s="69"/>
      <c r="H279" s="68"/>
      <c r="I279" s="40"/>
    </row>
    <row r="280" spans="1:9">
      <c r="A280" s="68"/>
      <c r="B280" s="68"/>
      <c r="C280" s="40"/>
      <c r="D280" s="68"/>
      <c r="E280" s="40"/>
      <c r="G280" s="69"/>
      <c r="H280" s="68"/>
      <c r="I280" s="40"/>
    </row>
    <row r="281" spans="1:9">
      <c r="A281" s="68"/>
      <c r="B281" s="68"/>
      <c r="C281" s="40"/>
      <c r="D281" s="68"/>
      <c r="E281" s="40"/>
      <c r="G281" s="69"/>
      <c r="H281" s="68"/>
      <c r="I281" s="40"/>
    </row>
    <row r="282" spans="1:9">
      <c r="A282" s="68"/>
      <c r="B282" s="68"/>
      <c r="C282" s="40"/>
      <c r="D282" s="68"/>
      <c r="E282" s="40"/>
      <c r="G282" s="69"/>
      <c r="H282" s="68"/>
      <c r="I282" s="40"/>
    </row>
    <row r="283" spans="1:9">
      <c r="A283" s="68"/>
      <c r="B283" s="68"/>
      <c r="C283" s="40"/>
      <c r="D283" s="68"/>
      <c r="E283" s="40"/>
      <c r="G283" s="69"/>
      <c r="H283" s="68"/>
      <c r="I283" s="40"/>
    </row>
    <row r="284" spans="1:9">
      <c r="A284" s="68"/>
      <c r="B284" s="68"/>
      <c r="C284" s="40"/>
      <c r="D284" s="68"/>
      <c r="E284" s="40"/>
      <c r="G284" s="69"/>
      <c r="H284" s="68"/>
      <c r="I284" s="40"/>
    </row>
    <row r="285" spans="1:9">
      <c r="A285" s="68"/>
      <c r="B285" s="68"/>
      <c r="C285" s="40"/>
      <c r="D285" s="68"/>
      <c r="E285" s="40"/>
      <c r="G285" s="69"/>
      <c r="H285" s="68"/>
      <c r="I285" s="40"/>
    </row>
    <row r="286" spans="1:9">
      <c r="A286" s="68"/>
      <c r="B286" s="68"/>
      <c r="C286" s="40"/>
      <c r="D286" s="68"/>
      <c r="E286" s="40"/>
      <c r="G286" s="69"/>
      <c r="H286" s="68"/>
      <c r="I286" s="40"/>
    </row>
    <row r="287" spans="1:9">
      <c r="A287" s="68"/>
      <c r="B287" s="68"/>
      <c r="C287" s="40"/>
      <c r="D287" s="68"/>
      <c r="E287" s="40"/>
      <c r="G287" s="69"/>
      <c r="H287" s="68"/>
      <c r="I287" s="40"/>
    </row>
    <row r="288" spans="1:9">
      <c r="A288" s="68"/>
      <c r="B288" s="68"/>
      <c r="C288" s="40"/>
      <c r="D288" s="68"/>
      <c r="E288" s="40"/>
      <c r="G288" s="69"/>
      <c r="H288" s="68"/>
      <c r="I288" s="40"/>
    </row>
    <row r="289" spans="1:9">
      <c r="A289" s="68"/>
      <c r="B289" s="68"/>
      <c r="C289" s="40"/>
      <c r="D289" s="68"/>
      <c r="E289" s="40"/>
      <c r="G289" s="69"/>
      <c r="H289" s="68"/>
      <c r="I289" s="40"/>
    </row>
    <row r="290" spans="1:9">
      <c r="A290" s="68"/>
      <c r="B290" s="68"/>
      <c r="C290" s="40"/>
      <c r="D290" s="68"/>
      <c r="E290" s="40"/>
      <c r="G290" s="69"/>
      <c r="H290" s="68"/>
      <c r="I290" s="40"/>
    </row>
    <row r="291" spans="1:9">
      <c r="A291" s="68"/>
      <c r="B291" s="68"/>
      <c r="C291" s="40"/>
      <c r="D291" s="68"/>
      <c r="E291" s="40"/>
      <c r="G291" s="69"/>
      <c r="H291" s="68"/>
      <c r="I291" s="40"/>
    </row>
    <row r="292" spans="1:9">
      <c r="A292" s="68"/>
      <c r="B292" s="68"/>
      <c r="C292" s="40"/>
      <c r="D292" s="68"/>
      <c r="E292" s="40"/>
      <c r="G292" s="69"/>
      <c r="H292" s="68"/>
      <c r="I292" s="40"/>
    </row>
    <row r="293" spans="1:9">
      <c r="A293" s="68"/>
      <c r="B293" s="68"/>
      <c r="C293" s="40"/>
      <c r="D293" s="68"/>
      <c r="E293" s="40"/>
      <c r="G293" s="69"/>
      <c r="H293" s="68"/>
      <c r="I293" s="40"/>
    </row>
    <row r="294" spans="1:9">
      <c r="A294" s="68"/>
      <c r="B294" s="68"/>
      <c r="C294" s="40"/>
      <c r="D294" s="68"/>
      <c r="E294" s="40"/>
      <c r="G294" s="69"/>
      <c r="H294" s="68"/>
      <c r="I294" s="40"/>
    </row>
    <row r="295" spans="1:9">
      <c r="A295" s="68"/>
      <c r="B295" s="68"/>
      <c r="C295" s="40"/>
      <c r="D295" s="68"/>
      <c r="E295" s="40"/>
      <c r="G295" s="69"/>
      <c r="H295" s="68"/>
      <c r="I295" s="40"/>
    </row>
    <row r="296" spans="1:9">
      <c r="A296" s="68"/>
      <c r="B296" s="68"/>
      <c r="C296" s="40"/>
      <c r="D296" s="68"/>
      <c r="E296" s="40"/>
      <c r="G296" s="69"/>
      <c r="H296" s="68"/>
      <c r="I296" s="40"/>
    </row>
    <row r="297" spans="1:9">
      <c r="A297" s="68"/>
      <c r="B297" s="68"/>
      <c r="C297" s="40"/>
      <c r="D297" s="68"/>
      <c r="E297" s="40"/>
      <c r="G297" s="69"/>
      <c r="H297" s="68"/>
      <c r="I297" s="40"/>
    </row>
    <row r="298" spans="1:9">
      <c r="A298" s="68"/>
      <c r="B298" s="68"/>
      <c r="C298" s="40"/>
      <c r="D298" s="68"/>
      <c r="E298" s="40"/>
      <c r="G298" s="69"/>
      <c r="H298" s="68"/>
      <c r="I298" s="40"/>
    </row>
    <row r="299" spans="1:9">
      <c r="A299" s="68"/>
      <c r="B299" s="68"/>
      <c r="C299" s="40"/>
      <c r="D299" s="68"/>
      <c r="E299" s="40"/>
      <c r="G299" s="69"/>
      <c r="H299" s="68"/>
      <c r="I299" s="40"/>
    </row>
    <row r="300" spans="1:9">
      <c r="A300" s="68"/>
      <c r="B300" s="68"/>
      <c r="C300" s="40"/>
      <c r="D300" s="68"/>
      <c r="E300" s="40"/>
      <c r="G300" s="69"/>
      <c r="H300" s="68"/>
      <c r="I300" s="40"/>
    </row>
    <row r="301" spans="1:9">
      <c r="A301" s="68"/>
      <c r="B301" s="68"/>
      <c r="C301" s="40"/>
      <c r="D301" s="68"/>
      <c r="E301" s="40"/>
      <c r="G301" s="69"/>
      <c r="H301" s="68"/>
      <c r="I301" s="40"/>
    </row>
    <row r="302" spans="1:9">
      <c r="A302" s="68"/>
      <c r="B302" s="68"/>
      <c r="C302" s="40"/>
      <c r="D302" s="68"/>
      <c r="E302" s="40"/>
      <c r="G302" s="69"/>
      <c r="H302" s="68"/>
      <c r="I302" s="40"/>
    </row>
    <row r="303" spans="1:9">
      <c r="A303" s="68"/>
      <c r="B303" s="68"/>
      <c r="C303" s="40"/>
      <c r="D303" s="68"/>
      <c r="E303" s="40"/>
      <c r="G303" s="69"/>
      <c r="H303" s="68"/>
      <c r="I303" s="40"/>
    </row>
    <row r="304" spans="1:9">
      <c r="A304" s="68"/>
      <c r="B304" s="68"/>
      <c r="C304" s="40"/>
      <c r="D304" s="68"/>
      <c r="E304" s="40"/>
      <c r="G304" s="69"/>
      <c r="H304" s="68"/>
      <c r="I304" s="40"/>
    </row>
    <row r="305" spans="1:9">
      <c r="A305" s="68"/>
      <c r="B305" s="68"/>
      <c r="C305" s="40"/>
      <c r="D305" s="68"/>
      <c r="E305" s="40"/>
      <c r="G305" s="69"/>
      <c r="H305" s="68"/>
      <c r="I305" s="40"/>
    </row>
    <row r="306" spans="1:9">
      <c r="A306" s="68"/>
      <c r="B306" s="68"/>
      <c r="C306" s="40"/>
      <c r="D306" s="68"/>
      <c r="E306" s="40"/>
      <c r="G306" s="69"/>
      <c r="H306" s="68"/>
      <c r="I306" s="40"/>
    </row>
    <row r="307" spans="1:9">
      <c r="A307" s="68"/>
      <c r="B307" s="68"/>
      <c r="C307" s="40"/>
      <c r="D307" s="68"/>
      <c r="E307" s="40"/>
      <c r="G307" s="69"/>
      <c r="H307" s="68"/>
      <c r="I307" s="40"/>
    </row>
    <row r="308" spans="1:9">
      <c r="A308" s="68"/>
      <c r="B308" s="68"/>
      <c r="C308" s="40"/>
      <c r="D308" s="68"/>
      <c r="E308" s="40"/>
      <c r="G308" s="69"/>
      <c r="H308" s="68"/>
      <c r="I308" s="40"/>
    </row>
    <row r="309" spans="1:9">
      <c r="A309" s="68"/>
      <c r="B309" s="68"/>
      <c r="C309" s="40"/>
      <c r="D309" s="68"/>
      <c r="E309" s="40"/>
      <c r="G309" s="69"/>
      <c r="H309" s="68"/>
      <c r="I309" s="40"/>
    </row>
    <row r="310" spans="1:9">
      <c r="A310" s="68"/>
      <c r="B310" s="68"/>
      <c r="C310" s="40"/>
      <c r="D310" s="68"/>
      <c r="E310" s="40"/>
      <c r="G310" s="69"/>
      <c r="H310" s="68"/>
      <c r="I310" s="40"/>
    </row>
    <row r="311" spans="1:9">
      <c r="A311" s="68"/>
      <c r="B311" s="68"/>
      <c r="C311" s="40"/>
      <c r="D311" s="68"/>
      <c r="E311" s="40"/>
      <c r="G311" s="69"/>
      <c r="H311" s="68"/>
      <c r="I311" s="40"/>
    </row>
    <row r="312" spans="1:9">
      <c r="A312" s="68"/>
      <c r="B312" s="68"/>
      <c r="C312" s="40"/>
      <c r="D312" s="68"/>
      <c r="E312" s="40"/>
      <c r="G312" s="69"/>
      <c r="H312" s="68"/>
      <c r="I312" s="40"/>
    </row>
    <row r="313" spans="1:9">
      <c r="A313" s="68"/>
      <c r="B313" s="68"/>
      <c r="C313" s="40"/>
      <c r="D313" s="68"/>
      <c r="E313" s="40"/>
      <c r="G313" s="69"/>
      <c r="H313" s="68"/>
      <c r="I313" s="40"/>
    </row>
    <row r="314" spans="1:9">
      <c r="A314" s="68"/>
      <c r="B314" s="68"/>
      <c r="C314" s="40"/>
      <c r="D314" s="68"/>
      <c r="E314" s="40"/>
      <c r="G314" s="69"/>
      <c r="H314" s="68"/>
      <c r="I314" s="40"/>
    </row>
    <row r="315" spans="1:9">
      <c r="A315" s="68"/>
      <c r="B315" s="68"/>
      <c r="C315" s="40"/>
      <c r="D315" s="68"/>
      <c r="E315" s="40"/>
      <c r="G315" s="69"/>
      <c r="H315" s="68"/>
      <c r="I315" s="40"/>
    </row>
    <row r="316" spans="1:9">
      <c r="A316" s="68"/>
      <c r="B316" s="68"/>
      <c r="C316" s="40"/>
      <c r="D316" s="68"/>
      <c r="E316" s="40"/>
      <c r="G316" s="69"/>
      <c r="H316" s="68"/>
      <c r="I316" s="40"/>
    </row>
    <row r="317" spans="1:9">
      <c r="A317" s="68"/>
      <c r="B317" s="68"/>
      <c r="C317" s="40"/>
      <c r="D317" s="68"/>
      <c r="E317" s="40"/>
      <c r="G317" s="69"/>
      <c r="H317" s="68"/>
      <c r="I317" s="40"/>
    </row>
    <row r="318" spans="1:9">
      <c r="A318" s="68"/>
      <c r="B318" s="68"/>
      <c r="C318" s="40"/>
      <c r="D318" s="68"/>
      <c r="E318" s="40"/>
      <c r="G318" s="69"/>
      <c r="H318" s="68"/>
      <c r="I318" s="40"/>
    </row>
    <row r="319" spans="1:9">
      <c r="A319" s="68"/>
      <c r="B319" s="68"/>
      <c r="C319" s="40"/>
      <c r="D319" s="68"/>
      <c r="E319" s="40"/>
      <c r="G319" s="69"/>
      <c r="H319" s="68"/>
      <c r="I319" s="40"/>
    </row>
    <row r="320" spans="1:9">
      <c r="A320" s="68"/>
      <c r="B320" s="68"/>
      <c r="C320" s="40"/>
      <c r="D320" s="68"/>
      <c r="E320" s="40"/>
      <c r="G320" s="69"/>
      <c r="H320" s="68"/>
      <c r="I320" s="40"/>
    </row>
    <row r="321" spans="1:9">
      <c r="A321" s="68"/>
      <c r="B321" s="68"/>
      <c r="C321" s="40"/>
      <c r="D321" s="68"/>
      <c r="E321" s="40"/>
      <c r="G321" s="69"/>
      <c r="H321" s="68"/>
      <c r="I321" s="40"/>
    </row>
    <row r="322" spans="1:9">
      <c r="A322" s="68"/>
      <c r="B322" s="68"/>
      <c r="C322" s="40"/>
      <c r="D322" s="68"/>
      <c r="E322" s="40"/>
      <c r="G322" s="69"/>
      <c r="H322" s="68"/>
      <c r="I322" s="40"/>
    </row>
    <row r="323" spans="1:9">
      <c r="A323" s="68"/>
      <c r="B323" s="68"/>
      <c r="C323" s="40"/>
      <c r="D323" s="68"/>
      <c r="E323" s="40"/>
      <c r="G323" s="69"/>
      <c r="H323" s="68"/>
      <c r="I323" s="40"/>
    </row>
    <row r="324" spans="1:9">
      <c r="A324" s="68"/>
      <c r="B324" s="68"/>
      <c r="C324" s="40"/>
      <c r="D324" s="68"/>
      <c r="E324" s="40"/>
      <c r="G324" s="69"/>
      <c r="H324" s="68"/>
      <c r="I324" s="40"/>
    </row>
    <row r="325" spans="1:9">
      <c r="A325" s="68"/>
      <c r="B325" s="68"/>
      <c r="C325" s="40"/>
      <c r="D325" s="68"/>
      <c r="E325" s="40"/>
      <c r="G325" s="69"/>
      <c r="H325" s="68"/>
      <c r="I325" s="40"/>
    </row>
    <row r="326" spans="1:9">
      <c r="A326" s="68"/>
      <c r="B326" s="68"/>
      <c r="C326" s="40"/>
      <c r="D326" s="68"/>
      <c r="E326" s="40"/>
      <c r="G326" s="69"/>
      <c r="H326" s="68"/>
      <c r="I326" s="40"/>
    </row>
    <row r="327" spans="1:9">
      <c r="A327" s="68"/>
      <c r="B327" s="68"/>
      <c r="C327" s="40"/>
      <c r="D327" s="68"/>
      <c r="E327" s="40"/>
      <c r="G327" s="69"/>
      <c r="H327" s="68"/>
      <c r="I327" s="40"/>
    </row>
    <row r="328" spans="1:9">
      <c r="A328" s="68"/>
      <c r="B328" s="68"/>
      <c r="C328" s="40"/>
      <c r="D328" s="68"/>
      <c r="E328" s="40"/>
      <c r="G328" s="69"/>
      <c r="H328" s="68"/>
      <c r="I328" s="40"/>
    </row>
    <row r="329" spans="1:9">
      <c r="A329" s="68"/>
      <c r="B329" s="68"/>
      <c r="C329" s="40"/>
      <c r="D329" s="68"/>
      <c r="E329" s="40"/>
      <c r="G329" s="69"/>
      <c r="H329" s="68"/>
      <c r="I329" s="40"/>
    </row>
    <row r="330" spans="1:9">
      <c r="A330" s="68"/>
      <c r="B330" s="68"/>
      <c r="C330" s="40"/>
      <c r="D330" s="68"/>
      <c r="E330" s="40"/>
      <c r="G330" s="69"/>
      <c r="H330" s="68"/>
      <c r="I330" s="40"/>
    </row>
    <row r="331" spans="1:9">
      <c r="A331" s="68"/>
      <c r="B331" s="68"/>
      <c r="C331" s="40"/>
      <c r="D331" s="68"/>
      <c r="E331" s="40"/>
      <c r="G331" s="69"/>
      <c r="H331" s="68"/>
      <c r="I331" s="40"/>
    </row>
    <row r="332" spans="1:9">
      <c r="A332" s="68"/>
      <c r="B332" s="68"/>
      <c r="C332" s="40"/>
      <c r="D332" s="68"/>
      <c r="E332" s="40"/>
      <c r="G332" s="69"/>
      <c r="H332" s="68"/>
      <c r="I332" s="40"/>
    </row>
    <row r="333" spans="1:9">
      <c r="A333" s="68"/>
      <c r="B333" s="68"/>
      <c r="C333" s="40"/>
      <c r="D333" s="68"/>
      <c r="E333" s="40"/>
      <c r="G333" s="69"/>
      <c r="H333" s="68"/>
      <c r="I333" s="40"/>
    </row>
    <row r="334" spans="1:9">
      <c r="A334" s="68"/>
      <c r="B334" s="68"/>
      <c r="C334" s="40"/>
      <c r="D334" s="68"/>
      <c r="E334" s="40"/>
      <c r="G334" s="69"/>
      <c r="H334" s="68"/>
      <c r="I334" s="40"/>
    </row>
    <row r="335" spans="1:9">
      <c r="A335" s="68"/>
      <c r="B335" s="68"/>
      <c r="C335" s="40"/>
      <c r="D335" s="68"/>
      <c r="E335" s="40"/>
      <c r="G335" s="69"/>
      <c r="H335" s="68"/>
      <c r="I335" s="40"/>
    </row>
    <row r="336" spans="1:9">
      <c r="A336" s="68"/>
      <c r="B336" s="68"/>
      <c r="C336" s="40"/>
      <c r="D336" s="68"/>
      <c r="E336" s="40"/>
      <c r="G336" s="69"/>
      <c r="H336" s="68"/>
      <c r="I336" s="40"/>
    </row>
    <row r="337" spans="1:9">
      <c r="A337" s="68"/>
      <c r="B337" s="68"/>
      <c r="C337" s="40"/>
      <c r="D337" s="68"/>
      <c r="E337" s="40"/>
      <c r="G337" s="69"/>
      <c r="H337" s="68"/>
      <c r="I337" s="40"/>
    </row>
    <row r="338" spans="1:9">
      <c r="A338" s="68"/>
      <c r="B338" s="68"/>
      <c r="C338" s="40"/>
      <c r="D338" s="68"/>
      <c r="E338" s="40"/>
      <c r="G338" s="69"/>
      <c r="H338" s="68"/>
      <c r="I338" s="40"/>
    </row>
    <row r="339" spans="1:9">
      <c r="A339" s="68"/>
      <c r="B339" s="68"/>
      <c r="C339" s="40"/>
      <c r="D339" s="68"/>
      <c r="E339" s="40"/>
      <c r="G339" s="69"/>
      <c r="H339" s="68"/>
      <c r="I339" s="40"/>
    </row>
    <row r="340" spans="1:9">
      <c r="A340" s="68"/>
      <c r="B340" s="68"/>
      <c r="C340" s="40"/>
      <c r="D340" s="68"/>
      <c r="E340" s="40"/>
      <c r="G340" s="69"/>
      <c r="H340" s="68"/>
      <c r="I340" s="40"/>
    </row>
    <row r="341" spans="1:9">
      <c r="A341" s="68"/>
      <c r="B341" s="68"/>
      <c r="C341" s="40"/>
      <c r="D341" s="68"/>
      <c r="E341" s="40"/>
      <c r="G341" s="69"/>
      <c r="H341" s="68"/>
      <c r="I341" s="40"/>
    </row>
    <row r="342" spans="1:9">
      <c r="A342" s="68"/>
      <c r="B342" s="68"/>
      <c r="C342" s="40"/>
      <c r="D342" s="68"/>
      <c r="E342" s="40"/>
      <c r="G342" s="69"/>
      <c r="H342" s="68"/>
      <c r="I342" s="40"/>
    </row>
    <row r="343" spans="1:9">
      <c r="A343" s="68"/>
      <c r="B343" s="68"/>
      <c r="C343" s="40"/>
      <c r="D343" s="68"/>
      <c r="E343" s="40"/>
      <c r="G343" s="69"/>
      <c r="H343" s="68"/>
      <c r="I343" s="40"/>
    </row>
    <row r="344" spans="1:9">
      <c r="A344" s="68"/>
      <c r="B344" s="68"/>
      <c r="C344" s="40"/>
      <c r="D344" s="68"/>
      <c r="E344" s="40"/>
      <c r="G344" s="69"/>
      <c r="H344" s="68"/>
      <c r="I344" s="40"/>
    </row>
    <row r="345" spans="1:9">
      <c r="A345" s="68"/>
      <c r="B345" s="68"/>
      <c r="C345" s="40"/>
      <c r="D345" s="68"/>
      <c r="E345" s="40"/>
      <c r="G345" s="69"/>
      <c r="H345" s="68"/>
      <c r="I345" s="40"/>
    </row>
    <row r="346" spans="1:9">
      <c r="A346" s="68"/>
      <c r="B346" s="68"/>
      <c r="C346" s="40"/>
      <c r="D346" s="68"/>
      <c r="E346" s="40"/>
      <c r="G346" s="69"/>
      <c r="H346" s="68"/>
      <c r="I346" s="40"/>
    </row>
    <row r="347" spans="1:9">
      <c r="A347" s="68"/>
      <c r="B347" s="68"/>
      <c r="C347" s="40"/>
      <c r="D347" s="68"/>
      <c r="E347" s="40"/>
      <c r="G347" s="69"/>
      <c r="H347" s="68"/>
      <c r="I347" s="40"/>
    </row>
    <row r="348" spans="1:9">
      <c r="A348" s="68"/>
      <c r="B348" s="68"/>
      <c r="C348" s="40"/>
      <c r="D348" s="68"/>
      <c r="E348" s="40"/>
      <c r="G348" s="69"/>
      <c r="H348" s="68"/>
      <c r="I348" s="40"/>
    </row>
    <row r="349" spans="1:9">
      <c r="A349" s="68"/>
      <c r="B349" s="68"/>
      <c r="C349" s="40"/>
      <c r="D349" s="68"/>
      <c r="E349" s="40"/>
      <c r="G349" s="69"/>
      <c r="H349" s="68"/>
      <c r="I349" s="40"/>
    </row>
    <row r="350" spans="1:9">
      <c r="A350" s="68"/>
      <c r="B350" s="68"/>
      <c r="C350" s="40"/>
      <c r="D350" s="68"/>
      <c r="E350" s="40"/>
      <c r="G350" s="69"/>
      <c r="H350" s="68"/>
      <c r="I350" s="40"/>
    </row>
    <row r="351" spans="1:9">
      <c r="A351" s="68"/>
      <c r="B351" s="68"/>
      <c r="C351" s="40"/>
      <c r="D351" s="68"/>
      <c r="E351" s="40"/>
      <c r="G351" s="69"/>
      <c r="H351" s="68"/>
      <c r="I351" s="40"/>
    </row>
    <row r="352" spans="1:9">
      <c r="A352" s="68"/>
      <c r="B352" s="68"/>
      <c r="C352" s="40"/>
      <c r="D352" s="68"/>
      <c r="E352" s="40"/>
      <c r="G352" s="69"/>
      <c r="H352" s="68"/>
      <c r="I352" s="40"/>
    </row>
    <row r="353" spans="1:9">
      <c r="A353" s="68"/>
      <c r="B353" s="68"/>
      <c r="C353" s="40"/>
      <c r="D353" s="68"/>
      <c r="E353" s="40"/>
      <c r="G353" s="69"/>
      <c r="H353" s="68"/>
      <c r="I353" s="40"/>
    </row>
    <row r="354" spans="1:9">
      <c r="A354" s="68"/>
      <c r="B354" s="68"/>
      <c r="C354" s="40"/>
      <c r="D354" s="68"/>
      <c r="E354" s="40"/>
      <c r="G354" s="69"/>
      <c r="H354" s="68"/>
      <c r="I354" s="40"/>
    </row>
    <row r="355" spans="1:9">
      <c r="A355" s="68"/>
      <c r="B355" s="68"/>
      <c r="C355" s="40"/>
      <c r="D355" s="68"/>
      <c r="E355" s="40"/>
      <c r="G355" s="69"/>
      <c r="H355" s="68"/>
      <c r="I355" s="40"/>
    </row>
    <row r="356" spans="1:9">
      <c r="A356" s="68"/>
      <c r="B356" s="68"/>
      <c r="C356" s="40"/>
      <c r="D356" s="68"/>
      <c r="E356" s="40"/>
      <c r="G356" s="69"/>
      <c r="H356" s="68"/>
      <c r="I356" s="40"/>
    </row>
    <row r="357" spans="1:9">
      <c r="A357" s="68"/>
      <c r="B357" s="68"/>
      <c r="C357" s="40"/>
      <c r="D357" s="68"/>
      <c r="E357" s="40"/>
      <c r="G357" s="69"/>
      <c r="H357" s="68"/>
      <c r="I357" s="40"/>
    </row>
    <row r="358" spans="1:9">
      <c r="A358" s="68"/>
      <c r="B358" s="68"/>
      <c r="C358" s="40"/>
      <c r="D358" s="68"/>
      <c r="E358" s="40"/>
      <c r="G358" s="69"/>
      <c r="H358" s="68"/>
      <c r="I358" s="40"/>
    </row>
    <row r="359" spans="1:9">
      <c r="A359" s="68"/>
      <c r="B359" s="68"/>
      <c r="C359" s="40"/>
      <c r="D359" s="68"/>
      <c r="E359" s="40"/>
      <c r="G359" s="69"/>
      <c r="H359" s="68"/>
      <c r="I359" s="40"/>
    </row>
    <row r="360" spans="1:9">
      <c r="A360" s="68"/>
      <c r="B360" s="68"/>
      <c r="C360" s="40"/>
      <c r="D360" s="68"/>
      <c r="E360" s="40"/>
      <c r="G360" s="69"/>
      <c r="H360" s="68"/>
      <c r="I360" s="40"/>
    </row>
    <row r="361" spans="1:9">
      <c r="A361" s="68"/>
      <c r="B361" s="68"/>
      <c r="C361" s="40"/>
      <c r="D361" s="68"/>
      <c r="E361" s="40"/>
      <c r="G361" s="69"/>
      <c r="H361" s="68"/>
      <c r="I361" s="40"/>
    </row>
    <row r="362" spans="1:9">
      <c r="A362" s="68"/>
      <c r="B362" s="68"/>
      <c r="C362" s="40"/>
      <c r="D362" s="68"/>
      <c r="E362" s="40"/>
      <c r="G362" s="69"/>
      <c r="H362" s="68"/>
      <c r="I362" s="40"/>
    </row>
    <row r="363" spans="1:9">
      <c r="A363" s="68"/>
      <c r="B363" s="68"/>
      <c r="C363" s="40"/>
      <c r="D363" s="68"/>
      <c r="E363" s="40"/>
      <c r="G363" s="69"/>
      <c r="H363" s="68"/>
      <c r="I363" s="40"/>
    </row>
    <row r="364" spans="1:9">
      <c r="A364" s="68"/>
      <c r="B364" s="68"/>
      <c r="C364" s="40"/>
      <c r="D364" s="68"/>
      <c r="E364" s="40"/>
      <c r="G364" s="69"/>
      <c r="H364" s="68"/>
      <c r="I364" s="40"/>
    </row>
    <row r="365" spans="1:9">
      <c r="A365" s="68"/>
      <c r="B365" s="68"/>
      <c r="C365" s="40"/>
      <c r="D365" s="68"/>
      <c r="E365" s="40"/>
      <c r="G365" s="69"/>
      <c r="H365" s="68"/>
      <c r="I365" s="40"/>
    </row>
    <row r="366" spans="1:9">
      <c r="A366" s="68"/>
      <c r="B366" s="68"/>
      <c r="C366" s="40"/>
      <c r="D366" s="68"/>
      <c r="E366" s="40"/>
      <c r="G366" s="69"/>
      <c r="H366" s="68"/>
      <c r="I366" s="40"/>
    </row>
    <row r="367" spans="1:9">
      <c r="A367" s="68"/>
      <c r="B367" s="68"/>
      <c r="C367" s="40"/>
      <c r="D367" s="68"/>
      <c r="E367" s="40"/>
      <c r="G367" s="69"/>
      <c r="H367" s="68"/>
      <c r="I367" s="40"/>
    </row>
    <row r="368" spans="1:9">
      <c r="A368" s="68"/>
      <c r="B368" s="68"/>
      <c r="C368" s="40"/>
      <c r="D368" s="68"/>
      <c r="E368" s="40"/>
      <c r="G368" s="69"/>
      <c r="H368" s="68"/>
      <c r="I368" s="40"/>
    </row>
    <row r="369" spans="1:9">
      <c r="A369" s="68"/>
      <c r="B369" s="68"/>
      <c r="C369" s="40"/>
      <c r="D369" s="68"/>
      <c r="E369" s="40"/>
      <c r="G369" s="69"/>
      <c r="H369" s="68"/>
      <c r="I369" s="40"/>
    </row>
    <row r="370" spans="1:9">
      <c r="A370" s="68"/>
      <c r="B370" s="68"/>
      <c r="C370" s="40"/>
      <c r="D370" s="68"/>
      <c r="E370" s="40"/>
      <c r="G370" s="69"/>
      <c r="H370" s="68"/>
      <c r="I370" s="40"/>
    </row>
    <row r="371" spans="1:9">
      <c r="A371" s="68"/>
      <c r="B371" s="68"/>
      <c r="C371" s="40"/>
      <c r="D371" s="68"/>
      <c r="E371" s="40"/>
      <c r="G371" s="69"/>
      <c r="H371" s="68"/>
      <c r="I371" s="40"/>
    </row>
    <row r="372" spans="1:9">
      <c r="A372" s="68"/>
      <c r="B372" s="68"/>
      <c r="C372" s="40"/>
      <c r="D372" s="68"/>
      <c r="E372" s="40"/>
      <c r="G372" s="69"/>
      <c r="H372" s="68"/>
      <c r="I372" s="40"/>
    </row>
    <row r="373" spans="1:9">
      <c r="A373" s="68"/>
      <c r="B373" s="68"/>
      <c r="C373" s="40"/>
      <c r="D373" s="68"/>
      <c r="E373" s="40"/>
      <c r="G373" s="69"/>
      <c r="H373" s="68"/>
      <c r="I373" s="40"/>
    </row>
    <row r="374" spans="1:9">
      <c r="A374" s="68"/>
      <c r="B374" s="68"/>
      <c r="C374" s="40"/>
      <c r="D374" s="68"/>
      <c r="E374" s="40"/>
      <c r="G374" s="69"/>
      <c r="H374" s="68"/>
      <c r="I374" s="40"/>
    </row>
    <row r="375" spans="1:9">
      <c r="A375" s="68"/>
      <c r="B375" s="68"/>
      <c r="C375" s="40"/>
      <c r="D375" s="68"/>
      <c r="E375" s="40"/>
      <c r="G375" s="69"/>
      <c r="H375" s="68"/>
      <c r="I375" s="40"/>
    </row>
    <row r="376" spans="1:9">
      <c r="A376" s="68"/>
      <c r="B376" s="68"/>
      <c r="C376" s="40"/>
      <c r="D376" s="68"/>
      <c r="E376" s="40"/>
      <c r="G376" s="69"/>
      <c r="H376" s="68"/>
      <c r="I376" s="40"/>
    </row>
    <row r="377" spans="1:9">
      <c r="A377" s="68"/>
      <c r="B377" s="68"/>
      <c r="C377" s="40"/>
      <c r="D377" s="68"/>
      <c r="E377" s="40"/>
      <c r="G377" s="69"/>
      <c r="H377" s="68"/>
      <c r="I377" s="40"/>
    </row>
    <row r="378" spans="1:9">
      <c r="A378" s="68"/>
      <c r="B378" s="68"/>
      <c r="C378" s="40"/>
      <c r="D378" s="68"/>
      <c r="E378" s="40"/>
      <c r="G378" s="69"/>
      <c r="H378" s="68"/>
      <c r="I378" s="40"/>
    </row>
    <row r="379" spans="1:9">
      <c r="A379" s="68"/>
      <c r="B379" s="68"/>
      <c r="C379" s="40"/>
      <c r="D379" s="68"/>
      <c r="E379" s="40"/>
      <c r="G379" s="69"/>
      <c r="H379" s="68"/>
      <c r="I379" s="40"/>
    </row>
    <row r="380" spans="1:9">
      <c r="A380" s="68"/>
      <c r="B380" s="68"/>
      <c r="C380" s="40"/>
      <c r="D380" s="68"/>
      <c r="E380" s="40"/>
      <c r="G380" s="69"/>
      <c r="H380" s="68"/>
      <c r="I380" s="40"/>
    </row>
    <row r="381" spans="1:9">
      <c r="A381" s="68"/>
      <c r="B381" s="68"/>
      <c r="C381" s="40"/>
      <c r="D381" s="68"/>
      <c r="E381" s="40"/>
      <c r="G381" s="69"/>
      <c r="H381" s="68"/>
      <c r="I381" s="40"/>
    </row>
    <row r="382" spans="1:9">
      <c r="A382" s="68"/>
      <c r="B382" s="68"/>
      <c r="C382" s="40"/>
      <c r="D382" s="68"/>
      <c r="E382" s="40"/>
      <c r="G382" s="69"/>
      <c r="H382" s="68"/>
      <c r="I382" s="40"/>
    </row>
    <row r="383" spans="1:9">
      <c r="A383" s="68"/>
      <c r="B383" s="68"/>
      <c r="C383" s="40"/>
      <c r="D383" s="68"/>
      <c r="E383" s="40"/>
      <c r="G383" s="69"/>
      <c r="H383" s="68"/>
      <c r="I383" s="40"/>
    </row>
    <row r="384" spans="1:9">
      <c r="A384" s="68"/>
      <c r="B384" s="68"/>
      <c r="C384" s="40"/>
      <c r="D384" s="68"/>
      <c r="E384" s="40"/>
      <c r="G384" s="69"/>
      <c r="H384" s="68"/>
      <c r="I384" s="40"/>
    </row>
    <row r="385" spans="1:9">
      <c r="A385" s="68"/>
      <c r="B385" s="68"/>
      <c r="C385" s="40"/>
      <c r="D385" s="68"/>
      <c r="E385" s="40"/>
      <c r="G385" s="69"/>
      <c r="H385" s="68"/>
      <c r="I385" s="40"/>
    </row>
    <row r="386" spans="1:9">
      <c r="A386" s="68"/>
      <c r="B386" s="68"/>
      <c r="C386" s="40"/>
      <c r="D386" s="68"/>
      <c r="E386" s="40"/>
      <c r="G386" s="69"/>
      <c r="H386" s="68"/>
      <c r="I386" s="40"/>
    </row>
    <row r="387" spans="1:9">
      <c r="A387" s="68"/>
      <c r="B387" s="68"/>
      <c r="C387" s="40"/>
      <c r="D387" s="68"/>
      <c r="E387" s="40"/>
      <c r="G387" s="69"/>
      <c r="H387" s="68"/>
      <c r="I387" s="40"/>
    </row>
    <row r="388" spans="1:9">
      <c r="A388" s="68"/>
      <c r="B388" s="68"/>
      <c r="C388" s="40"/>
      <c r="D388" s="68"/>
      <c r="E388" s="40"/>
      <c r="G388" s="69"/>
      <c r="H388" s="68"/>
      <c r="I388" s="40"/>
    </row>
    <row r="389" spans="1:9">
      <c r="A389" s="68"/>
      <c r="B389" s="68"/>
      <c r="C389" s="40"/>
      <c r="D389" s="68"/>
      <c r="E389" s="40"/>
      <c r="G389" s="69"/>
      <c r="H389" s="68"/>
      <c r="I389" s="40"/>
    </row>
    <row r="390" spans="1:9">
      <c r="A390" s="68"/>
      <c r="B390" s="68"/>
      <c r="C390" s="40"/>
      <c r="D390" s="68"/>
      <c r="E390" s="40"/>
      <c r="G390" s="69"/>
      <c r="H390" s="68"/>
      <c r="I390" s="40"/>
    </row>
    <row r="391" spans="1:9">
      <c r="A391" s="68"/>
      <c r="B391" s="68"/>
      <c r="C391" s="40"/>
      <c r="D391" s="68"/>
      <c r="E391" s="40"/>
      <c r="G391" s="69"/>
      <c r="H391" s="68"/>
      <c r="I391" s="40"/>
    </row>
    <row r="392" spans="1:9">
      <c r="A392" s="68"/>
      <c r="B392" s="68"/>
      <c r="C392" s="40"/>
      <c r="D392" s="68"/>
      <c r="E392" s="40"/>
      <c r="G392" s="69"/>
      <c r="H392" s="68"/>
      <c r="I392" s="40"/>
    </row>
    <row r="393" spans="1:9">
      <c r="A393" s="68"/>
      <c r="B393" s="68"/>
      <c r="C393" s="40"/>
      <c r="D393" s="68"/>
      <c r="E393" s="40"/>
      <c r="G393" s="69"/>
      <c r="H393" s="68"/>
      <c r="I393" s="40"/>
    </row>
    <row r="394" spans="1:9">
      <c r="A394" s="68"/>
      <c r="B394" s="68"/>
      <c r="C394" s="40"/>
      <c r="D394" s="68"/>
      <c r="E394" s="40"/>
      <c r="G394" s="69"/>
      <c r="H394" s="68"/>
      <c r="I394" s="40"/>
    </row>
    <row r="395" spans="1:9">
      <c r="A395" s="68"/>
      <c r="B395" s="68"/>
      <c r="C395" s="40"/>
      <c r="D395" s="68"/>
      <c r="E395" s="40"/>
      <c r="G395" s="69"/>
      <c r="H395" s="68"/>
      <c r="I395" s="40"/>
    </row>
    <row r="396" spans="1:9">
      <c r="A396" s="68"/>
      <c r="B396" s="68"/>
      <c r="C396" s="40"/>
      <c r="D396" s="68"/>
      <c r="E396" s="40"/>
      <c r="G396" s="69"/>
      <c r="H396" s="68"/>
      <c r="I396" s="40"/>
    </row>
    <row r="397" spans="1:9">
      <c r="A397" s="68"/>
      <c r="B397" s="68"/>
      <c r="C397" s="40"/>
      <c r="D397" s="68"/>
      <c r="E397" s="40"/>
      <c r="G397" s="69"/>
      <c r="H397" s="68"/>
      <c r="I397" s="40"/>
    </row>
    <row r="398" spans="1:9">
      <c r="A398" s="68"/>
      <c r="B398" s="68"/>
      <c r="C398" s="40"/>
      <c r="D398" s="68"/>
      <c r="E398" s="40"/>
      <c r="G398" s="69"/>
      <c r="H398" s="68"/>
      <c r="I398" s="40"/>
    </row>
    <row r="399" spans="1:9">
      <c r="A399" s="68"/>
      <c r="B399" s="68"/>
      <c r="C399" s="40"/>
      <c r="D399" s="68"/>
      <c r="E399" s="40"/>
      <c r="G399" s="69"/>
      <c r="H399" s="68"/>
      <c r="I399" s="40"/>
    </row>
    <row r="400" spans="1:9">
      <c r="A400" s="68"/>
      <c r="B400" s="68"/>
      <c r="C400" s="40"/>
      <c r="D400" s="68"/>
      <c r="E400" s="40"/>
      <c r="G400" s="69"/>
      <c r="H400" s="68"/>
      <c r="I400" s="40"/>
    </row>
    <row r="401" spans="1:9">
      <c r="A401" s="68"/>
      <c r="B401" s="68"/>
      <c r="C401" s="40"/>
      <c r="D401" s="68"/>
      <c r="E401" s="40"/>
      <c r="G401" s="69"/>
      <c r="H401" s="68"/>
      <c r="I401" s="40"/>
    </row>
    <row r="402" spans="1:9">
      <c r="A402" s="68"/>
      <c r="B402" s="68"/>
      <c r="C402" s="40"/>
      <c r="D402" s="68"/>
      <c r="E402" s="40"/>
      <c r="G402" s="69"/>
      <c r="H402" s="68"/>
      <c r="I402" s="40"/>
    </row>
    <row r="403" spans="1:9">
      <c r="A403" s="68"/>
      <c r="B403" s="68"/>
      <c r="C403" s="40"/>
      <c r="D403" s="68"/>
      <c r="E403" s="40"/>
      <c r="G403" s="69"/>
      <c r="H403" s="68"/>
      <c r="I403" s="40"/>
    </row>
    <row r="404" spans="1:9">
      <c r="A404" s="68"/>
      <c r="B404" s="68"/>
      <c r="C404" s="40"/>
      <c r="D404" s="68"/>
      <c r="E404" s="40"/>
      <c r="G404" s="69"/>
      <c r="H404" s="68"/>
      <c r="I404" s="40"/>
    </row>
    <row r="405" spans="1:9">
      <c r="A405" s="68"/>
      <c r="B405" s="68"/>
      <c r="C405" s="40"/>
      <c r="D405" s="68"/>
      <c r="E405" s="40"/>
      <c r="G405" s="69"/>
      <c r="H405" s="68"/>
      <c r="I405" s="40"/>
    </row>
    <row r="406" spans="1:9">
      <c r="A406" s="68"/>
      <c r="B406" s="68"/>
      <c r="C406" s="40"/>
      <c r="D406" s="68"/>
      <c r="E406" s="40"/>
      <c r="G406" s="69"/>
      <c r="H406" s="68"/>
      <c r="I406" s="40"/>
    </row>
    <row r="407" spans="1:9">
      <c r="A407" s="68"/>
      <c r="B407" s="68"/>
      <c r="C407" s="40"/>
      <c r="D407" s="68"/>
      <c r="E407" s="40"/>
      <c r="G407" s="69"/>
      <c r="H407" s="68"/>
      <c r="I407" s="40"/>
    </row>
    <row r="408" spans="1:9">
      <c r="A408" s="68"/>
      <c r="B408" s="68"/>
      <c r="C408" s="40"/>
      <c r="D408" s="68"/>
      <c r="E408" s="40"/>
      <c r="G408" s="69"/>
      <c r="H408" s="68"/>
      <c r="I408" s="40"/>
    </row>
    <row r="409" spans="1:9">
      <c r="A409" s="68"/>
      <c r="B409" s="68"/>
      <c r="C409" s="40"/>
      <c r="D409" s="68"/>
      <c r="E409" s="40"/>
      <c r="G409" s="69"/>
      <c r="H409" s="68"/>
      <c r="I409" s="40"/>
    </row>
    <row r="410" spans="1:9">
      <c r="A410" s="68"/>
      <c r="B410" s="68"/>
      <c r="C410" s="40"/>
      <c r="D410" s="68"/>
      <c r="E410" s="40"/>
      <c r="G410" s="69"/>
      <c r="H410" s="68"/>
      <c r="I410" s="40"/>
    </row>
    <row r="411" spans="1:9">
      <c r="A411" s="68"/>
      <c r="B411" s="68"/>
      <c r="C411" s="40"/>
      <c r="D411" s="68"/>
      <c r="E411" s="40"/>
      <c r="G411" s="69"/>
      <c r="H411" s="68"/>
      <c r="I411" s="40"/>
    </row>
    <row r="412" spans="1:9">
      <c r="A412" s="68"/>
      <c r="B412" s="68"/>
      <c r="C412" s="40"/>
      <c r="D412" s="68"/>
      <c r="E412" s="40"/>
      <c r="G412" s="69"/>
      <c r="H412" s="68"/>
      <c r="I412" s="40"/>
    </row>
    <row r="413" spans="1:9">
      <c r="A413" s="68"/>
      <c r="B413" s="68"/>
      <c r="C413" s="40"/>
      <c r="D413" s="68"/>
      <c r="E413" s="40"/>
      <c r="G413" s="69"/>
      <c r="H413" s="68"/>
      <c r="I413" s="40"/>
    </row>
    <row r="414" spans="1:9">
      <c r="A414" s="68"/>
      <c r="B414" s="68"/>
      <c r="C414" s="40"/>
      <c r="D414" s="68"/>
      <c r="E414" s="40"/>
      <c r="G414" s="69"/>
      <c r="H414" s="68"/>
      <c r="I414" s="40"/>
    </row>
    <row r="415" spans="1:9">
      <c r="A415" s="68"/>
      <c r="B415" s="68"/>
      <c r="C415" s="40"/>
      <c r="D415" s="68"/>
      <c r="E415" s="40"/>
      <c r="G415" s="69"/>
      <c r="H415" s="68"/>
      <c r="I415" s="40"/>
    </row>
    <row r="416" spans="1:9">
      <c r="A416" s="68"/>
      <c r="B416" s="68"/>
      <c r="C416" s="40"/>
      <c r="D416" s="68"/>
      <c r="E416" s="40"/>
      <c r="G416" s="69"/>
      <c r="H416" s="68"/>
      <c r="I416" s="40"/>
    </row>
    <row r="417" spans="1:9">
      <c r="A417" s="68"/>
      <c r="B417" s="68"/>
      <c r="C417" s="40"/>
      <c r="D417" s="68"/>
      <c r="E417" s="40"/>
      <c r="G417" s="69"/>
      <c r="H417" s="68"/>
      <c r="I417" s="40"/>
    </row>
    <row r="418" spans="1:9">
      <c r="A418" s="68"/>
      <c r="B418" s="68"/>
      <c r="C418" s="40"/>
      <c r="D418" s="68"/>
      <c r="E418" s="40"/>
      <c r="G418" s="69"/>
      <c r="H418" s="68"/>
      <c r="I418" s="40"/>
    </row>
    <row r="419" spans="1:9">
      <c r="A419" s="68"/>
      <c r="B419" s="68"/>
      <c r="C419" s="40"/>
      <c r="D419" s="68"/>
      <c r="E419" s="40"/>
      <c r="G419" s="69"/>
      <c r="H419" s="68"/>
      <c r="I419" s="40"/>
    </row>
    <row r="420" spans="1:9">
      <c r="A420" s="68"/>
      <c r="B420" s="68"/>
      <c r="C420" s="40"/>
      <c r="D420" s="68"/>
      <c r="E420" s="40"/>
      <c r="G420" s="69"/>
      <c r="H420" s="68"/>
      <c r="I420" s="40"/>
    </row>
    <row r="421" spans="1:9">
      <c r="A421" s="68"/>
      <c r="B421" s="68"/>
      <c r="C421" s="40"/>
      <c r="D421" s="68"/>
      <c r="E421" s="40"/>
      <c r="G421" s="69"/>
      <c r="H421" s="68"/>
      <c r="I421" s="40"/>
    </row>
    <row r="422" spans="1:9">
      <c r="A422" s="68"/>
      <c r="B422" s="68"/>
      <c r="C422" s="40"/>
      <c r="D422" s="68"/>
      <c r="E422" s="40"/>
      <c r="G422" s="69"/>
      <c r="H422" s="68"/>
      <c r="I422" s="40"/>
    </row>
    <row r="423" spans="1:9">
      <c r="A423" s="68"/>
      <c r="B423" s="68"/>
      <c r="C423" s="40"/>
      <c r="D423" s="68"/>
      <c r="E423" s="40"/>
      <c r="G423" s="69"/>
      <c r="H423" s="68"/>
      <c r="I423" s="40"/>
    </row>
    <row r="424" spans="1:9">
      <c r="A424" s="68"/>
      <c r="B424" s="68"/>
      <c r="C424" s="40"/>
      <c r="D424" s="68"/>
      <c r="E424" s="40"/>
      <c r="G424" s="69"/>
      <c r="H424" s="68"/>
      <c r="I424" s="40"/>
    </row>
    <row r="425" spans="1:9">
      <c r="A425" s="68"/>
      <c r="B425" s="68"/>
      <c r="C425" s="40"/>
      <c r="D425" s="68"/>
      <c r="E425" s="40"/>
      <c r="G425" s="69"/>
      <c r="H425" s="68"/>
      <c r="I425" s="40"/>
    </row>
    <row r="426" spans="1:9">
      <c r="A426" s="68"/>
      <c r="B426" s="68"/>
      <c r="C426" s="40"/>
      <c r="D426" s="68"/>
      <c r="E426" s="40"/>
      <c r="G426" s="69"/>
      <c r="H426" s="68"/>
      <c r="I426" s="40"/>
    </row>
    <row r="427" spans="1:9">
      <c r="A427" s="68"/>
      <c r="B427" s="68"/>
      <c r="C427" s="40"/>
      <c r="D427" s="68"/>
      <c r="E427" s="40"/>
      <c r="G427" s="69"/>
      <c r="H427" s="68"/>
      <c r="I427" s="40"/>
    </row>
    <row r="428" spans="1:9">
      <c r="A428" s="68"/>
      <c r="B428" s="68"/>
      <c r="C428" s="40"/>
      <c r="D428" s="68"/>
      <c r="E428" s="40"/>
      <c r="G428" s="69"/>
      <c r="H428" s="68"/>
      <c r="I428" s="40"/>
    </row>
    <row r="429" spans="1:9">
      <c r="A429" s="68"/>
      <c r="B429" s="68"/>
      <c r="C429" s="40"/>
      <c r="D429" s="68"/>
      <c r="E429" s="40"/>
      <c r="G429" s="69"/>
      <c r="H429" s="68"/>
      <c r="I429" s="40"/>
    </row>
    <row r="430" spans="1:9">
      <c r="A430" s="68"/>
      <c r="B430" s="68"/>
      <c r="C430" s="40"/>
      <c r="D430" s="68"/>
      <c r="E430" s="40"/>
      <c r="G430" s="69"/>
      <c r="H430" s="68"/>
      <c r="I430" s="40"/>
    </row>
    <row r="431" spans="1:9">
      <c r="A431" s="68"/>
      <c r="B431" s="68"/>
      <c r="C431" s="40"/>
      <c r="D431" s="68"/>
      <c r="E431" s="40"/>
      <c r="G431" s="69"/>
      <c r="H431" s="68"/>
      <c r="I431" s="40"/>
    </row>
    <row r="432" spans="1:9">
      <c r="A432" s="68"/>
      <c r="B432" s="68"/>
      <c r="C432" s="40"/>
      <c r="D432" s="68"/>
      <c r="E432" s="40"/>
      <c r="G432" s="69"/>
      <c r="H432" s="68"/>
      <c r="I432" s="40"/>
    </row>
    <row r="433" spans="1:9">
      <c r="A433" s="68"/>
      <c r="B433" s="68"/>
      <c r="C433" s="40"/>
      <c r="D433" s="68"/>
      <c r="E433" s="40"/>
      <c r="G433" s="69"/>
      <c r="H433" s="68"/>
      <c r="I433" s="40"/>
    </row>
    <row r="434" spans="1:9">
      <c r="A434" s="68"/>
      <c r="B434" s="68"/>
      <c r="C434" s="40"/>
      <c r="D434" s="68"/>
      <c r="E434" s="40"/>
      <c r="G434" s="69"/>
      <c r="H434" s="68"/>
      <c r="I434" s="40"/>
    </row>
    <row r="435" spans="1:9">
      <c r="A435" s="68"/>
      <c r="B435" s="68"/>
      <c r="C435" s="40"/>
      <c r="D435" s="68"/>
      <c r="E435" s="40"/>
      <c r="G435" s="69"/>
      <c r="H435" s="68"/>
      <c r="I435" s="40"/>
    </row>
    <row r="436" spans="1:9">
      <c r="A436" s="68"/>
      <c r="B436" s="68"/>
      <c r="C436" s="40"/>
      <c r="D436" s="68"/>
      <c r="E436" s="40"/>
      <c r="G436" s="69"/>
      <c r="H436" s="68"/>
      <c r="I436" s="40"/>
    </row>
    <row r="437" spans="1:9">
      <c r="A437" s="68"/>
      <c r="B437" s="68"/>
      <c r="C437" s="40"/>
      <c r="D437" s="68"/>
      <c r="E437" s="40"/>
      <c r="G437" s="69"/>
      <c r="H437" s="68"/>
      <c r="I437" s="40"/>
    </row>
    <row r="438" spans="1:9">
      <c r="A438" s="68"/>
      <c r="B438" s="68"/>
      <c r="C438" s="40"/>
      <c r="D438" s="68"/>
      <c r="E438" s="40"/>
      <c r="G438" s="69"/>
      <c r="H438" s="68"/>
      <c r="I438" s="40"/>
    </row>
    <row r="439" spans="1:9">
      <c r="A439" s="68"/>
      <c r="B439" s="68"/>
      <c r="C439" s="40"/>
      <c r="D439" s="68"/>
      <c r="E439" s="40"/>
      <c r="G439" s="69"/>
      <c r="H439" s="68"/>
      <c r="I439" s="40"/>
    </row>
    <row r="440" spans="1:9">
      <c r="A440" s="68"/>
      <c r="B440" s="68"/>
      <c r="C440" s="40"/>
      <c r="D440" s="68"/>
      <c r="E440" s="40"/>
      <c r="G440" s="69"/>
      <c r="H440" s="68"/>
      <c r="I440" s="40"/>
    </row>
    <row r="441" spans="1:9">
      <c r="A441" s="68"/>
      <c r="B441" s="68"/>
      <c r="C441" s="40"/>
      <c r="D441" s="68"/>
      <c r="E441" s="40"/>
      <c r="G441" s="69"/>
      <c r="H441" s="68"/>
      <c r="I441" s="40"/>
    </row>
    <row r="442" spans="1:9">
      <c r="A442" s="68"/>
      <c r="B442" s="68"/>
      <c r="C442" s="40"/>
      <c r="D442" s="68"/>
      <c r="E442" s="40"/>
      <c r="G442" s="69"/>
      <c r="H442" s="68"/>
      <c r="I442" s="40"/>
    </row>
    <row r="443" spans="1:9">
      <c r="A443" s="68"/>
      <c r="B443" s="68"/>
      <c r="C443" s="40"/>
      <c r="D443" s="68"/>
      <c r="E443" s="40"/>
      <c r="G443" s="69"/>
      <c r="H443" s="68"/>
      <c r="I443" s="40"/>
    </row>
    <row r="444" spans="1:9">
      <c r="A444" s="68"/>
      <c r="B444" s="68"/>
      <c r="C444" s="40"/>
      <c r="D444" s="68"/>
      <c r="E444" s="40"/>
      <c r="G444" s="69"/>
      <c r="H444" s="68"/>
      <c r="I444" s="40"/>
    </row>
    <row r="445" spans="1:9">
      <c r="A445" s="68"/>
      <c r="B445" s="68"/>
      <c r="C445" s="40"/>
      <c r="D445" s="68"/>
      <c r="E445" s="40"/>
      <c r="G445" s="69"/>
      <c r="H445" s="68"/>
      <c r="I445" s="40"/>
    </row>
    <row r="446" spans="1:9">
      <c r="A446" s="68"/>
      <c r="B446" s="68"/>
      <c r="C446" s="40"/>
      <c r="D446" s="68"/>
      <c r="E446" s="40"/>
      <c r="G446" s="69"/>
      <c r="H446" s="68"/>
      <c r="I446" s="40"/>
    </row>
    <row r="447" spans="1:9">
      <c r="A447" s="68"/>
      <c r="B447" s="68"/>
      <c r="C447" s="40"/>
      <c r="D447" s="68"/>
      <c r="E447" s="40"/>
      <c r="G447" s="69"/>
      <c r="H447" s="68"/>
      <c r="I447" s="40"/>
    </row>
    <row r="448" spans="1:9">
      <c r="A448" s="68"/>
      <c r="B448" s="68"/>
      <c r="C448" s="40"/>
      <c r="D448" s="68"/>
      <c r="E448" s="40"/>
      <c r="G448" s="69"/>
      <c r="H448" s="68"/>
      <c r="I448" s="40"/>
    </row>
    <row r="449" spans="1:9">
      <c r="A449" s="68"/>
      <c r="B449" s="68"/>
      <c r="C449" s="40"/>
      <c r="D449" s="68"/>
      <c r="E449" s="40"/>
      <c r="G449" s="69"/>
      <c r="H449" s="68"/>
      <c r="I449" s="40"/>
    </row>
    <row r="450" spans="1:9">
      <c r="A450" s="68"/>
      <c r="B450" s="68"/>
      <c r="C450" s="40"/>
      <c r="D450" s="68"/>
      <c r="E450" s="40"/>
      <c r="G450" s="69"/>
      <c r="H450" s="68"/>
      <c r="I450" s="40"/>
    </row>
    <row r="451" spans="1:9">
      <c r="A451" s="68"/>
      <c r="B451" s="68"/>
      <c r="C451" s="40"/>
      <c r="D451" s="68"/>
      <c r="E451" s="40"/>
      <c r="G451" s="69"/>
      <c r="H451" s="68"/>
      <c r="I451" s="40"/>
    </row>
    <row r="452" spans="1:9">
      <c r="A452" s="68"/>
      <c r="B452" s="68"/>
      <c r="C452" s="40"/>
      <c r="D452" s="68"/>
      <c r="E452" s="40"/>
      <c r="G452" s="69"/>
      <c r="H452" s="68"/>
      <c r="I452" s="40"/>
    </row>
    <row r="453" spans="1:9">
      <c r="A453" s="68"/>
      <c r="B453" s="68"/>
      <c r="C453" s="40"/>
      <c r="D453" s="68"/>
      <c r="E453" s="40"/>
      <c r="G453" s="69"/>
      <c r="H453" s="68"/>
      <c r="I453" s="40"/>
    </row>
    <row r="454" spans="1:9">
      <c r="A454" s="68"/>
      <c r="B454" s="68"/>
      <c r="C454" s="40"/>
      <c r="D454" s="68"/>
      <c r="E454" s="40"/>
      <c r="G454" s="69"/>
      <c r="H454" s="68"/>
      <c r="I454" s="40"/>
    </row>
    <row r="455" spans="1:9">
      <c r="A455" s="68"/>
      <c r="B455" s="68"/>
      <c r="C455" s="40"/>
      <c r="D455" s="68"/>
      <c r="E455" s="40"/>
      <c r="G455" s="69"/>
      <c r="H455" s="68"/>
      <c r="I455" s="40"/>
    </row>
    <row r="456" spans="1:9">
      <c r="A456" s="68"/>
      <c r="B456" s="68"/>
      <c r="C456" s="40"/>
      <c r="D456" s="68"/>
      <c r="E456" s="40"/>
      <c r="G456" s="69"/>
      <c r="H456" s="68"/>
      <c r="I456" s="40"/>
    </row>
    <row r="457" spans="1:9">
      <c r="A457" s="68"/>
      <c r="B457" s="68"/>
      <c r="C457" s="40"/>
      <c r="D457" s="68"/>
      <c r="E457" s="40"/>
      <c r="G457" s="69"/>
      <c r="H457" s="68"/>
      <c r="I457" s="40"/>
    </row>
    <row r="458" spans="1:9">
      <c r="A458" s="68"/>
      <c r="B458" s="68"/>
      <c r="C458" s="40"/>
      <c r="D458" s="68"/>
      <c r="E458" s="40"/>
      <c r="G458" s="69"/>
      <c r="H458" s="68"/>
      <c r="I458" s="40"/>
    </row>
    <row r="459" spans="1:9">
      <c r="A459" s="68"/>
      <c r="B459" s="68"/>
      <c r="C459" s="40"/>
      <c r="D459" s="68"/>
      <c r="E459" s="40"/>
      <c r="G459" s="69"/>
      <c r="H459" s="68"/>
      <c r="I459" s="40"/>
    </row>
    <row r="460" spans="1:9">
      <c r="A460" s="68"/>
      <c r="B460" s="68"/>
      <c r="C460" s="40"/>
      <c r="D460" s="68"/>
      <c r="E460" s="40"/>
      <c r="G460" s="69"/>
      <c r="H460" s="68"/>
      <c r="I460" s="40"/>
    </row>
    <row r="461" spans="1:9">
      <c r="A461" s="68"/>
      <c r="B461" s="68"/>
      <c r="C461" s="40"/>
      <c r="D461" s="68"/>
      <c r="E461" s="40"/>
      <c r="G461" s="69"/>
      <c r="H461" s="68"/>
      <c r="I461" s="40"/>
    </row>
    <row r="462" spans="1:9">
      <c r="A462" s="68"/>
      <c r="B462" s="68"/>
      <c r="C462" s="40"/>
      <c r="D462" s="68"/>
      <c r="E462" s="40"/>
      <c r="G462" s="69"/>
      <c r="H462" s="68"/>
      <c r="I462" s="40"/>
    </row>
    <row r="463" spans="1:9">
      <c r="A463" s="68"/>
      <c r="B463" s="68"/>
      <c r="C463" s="40"/>
      <c r="D463" s="68"/>
      <c r="E463" s="40"/>
      <c r="G463" s="69"/>
      <c r="H463" s="68"/>
      <c r="I463" s="40"/>
    </row>
    <row r="464" spans="1:9">
      <c r="A464" s="68"/>
      <c r="B464" s="68"/>
      <c r="C464" s="40"/>
      <c r="D464" s="68"/>
      <c r="E464" s="40"/>
      <c r="G464" s="69"/>
      <c r="H464" s="68"/>
      <c r="I464" s="40"/>
    </row>
    <row r="465" spans="1:9">
      <c r="A465" s="68"/>
      <c r="B465" s="68"/>
      <c r="C465" s="40"/>
      <c r="D465" s="68"/>
      <c r="E465" s="40"/>
      <c r="G465" s="69"/>
      <c r="H465" s="68"/>
      <c r="I465" s="40"/>
    </row>
    <row r="466" spans="1:9">
      <c r="A466" s="68"/>
      <c r="B466" s="68"/>
      <c r="C466" s="40"/>
      <c r="D466" s="68"/>
      <c r="E466" s="40"/>
      <c r="G466" s="69"/>
      <c r="H466" s="68"/>
      <c r="I466" s="40"/>
    </row>
    <row r="467" spans="1:9">
      <c r="A467" s="68"/>
      <c r="B467" s="68"/>
      <c r="C467" s="40"/>
      <c r="D467" s="68"/>
      <c r="E467" s="40"/>
      <c r="G467" s="69"/>
      <c r="H467" s="68"/>
      <c r="I467" s="40"/>
    </row>
    <row r="468" spans="1:9">
      <c r="A468" s="68"/>
      <c r="B468" s="68"/>
      <c r="C468" s="40"/>
      <c r="D468" s="68"/>
      <c r="E468" s="40"/>
      <c r="G468" s="69"/>
      <c r="H468" s="68"/>
      <c r="I468" s="40"/>
    </row>
    <row r="469" spans="1:9">
      <c r="A469" s="68"/>
      <c r="B469" s="68"/>
      <c r="C469" s="40"/>
      <c r="D469" s="68"/>
      <c r="E469" s="40"/>
      <c r="G469" s="69"/>
      <c r="H469" s="68"/>
      <c r="I469" s="40"/>
    </row>
    <row r="470" spans="1:9">
      <c r="A470" s="68"/>
      <c r="B470" s="68"/>
      <c r="C470" s="40"/>
      <c r="D470" s="68"/>
      <c r="E470" s="40"/>
      <c r="G470" s="69"/>
      <c r="H470" s="68"/>
      <c r="I470" s="40"/>
    </row>
    <row r="471" spans="1:9">
      <c r="A471" s="68"/>
      <c r="B471" s="68"/>
      <c r="C471" s="40"/>
      <c r="D471" s="68"/>
      <c r="E471" s="40"/>
      <c r="G471" s="69"/>
      <c r="H471" s="68"/>
      <c r="I471" s="40"/>
    </row>
    <row r="472" spans="1:9">
      <c r="A472" s="68"/>
      <c r="B472" s="68"/>
      <c r="C472" s="40"/>
      <c r="D472" s="68"/>
      <c r="E472" s="40"/>
      <c r="G472" s="69"/>
      <c r="H472" s="68"/>
      <c r="I472" s="40"/>
    </row>
    <row r="473" spans="1:9">
      <c r="A473" s="68"/>
      <c r="B473" s="68"/>
      <c r="C473" s="40"/>
      <c r="D473" s="68"/>
      <c r="E473" s="40"/>
      <c r="G473" s="69"/>
      <c r="H473" s="68"/>
      <c r="I473" s="40"/>
    </row>
    <row r="474" spans="1:9">
      <c r="A474" s="68"/>
      <c r="B474" s="68"/>
      <c r="C474" s="40"/>
      <c r="D474" s="68"/>
      <c r="E474" s="40"/>
      <c r="G474" s="69"/>
      <c r="H474" s="68"/>
      <c r="I474" s="40"/>
    </row>
    <row r="475" spans="1:9">
      <c r="A475" s="68"/>
      <c r="B475" s="68"/>
      <c r="C475" s="40"/>
      <c r="D475" s="68"/>
      <c r="E475" s="40"/>
      <c r="G475" s="69"/>
      <c r="H475" s="68"/>
      <c r="I475" s="40"/>
    </row>
    <row r="476" spans="1:9">
      <c r="A476" s="68"/>
      <c r="B476" s="68"/>
      <c r="C476" s="40"/>
      <c r="D476" s="68"/>
      <c r="E476" s="40"/>
      <c r="G476" s="69"/>
      <c r="H476" s="68"/>
      <c r="I476" s="40"/>
    </row>
    <row r="477" spans="1:9">
      <c r="A477" s="68"/>
      <c r="B477" s="68"/>
      <c r="C477" s="40"/>
      <c r="D477" s="68"/>
      <c r="E477" s="40"/>
      <c r="G477" s="69"/>
      <c r="H477" s="68"/>
      <c r="I477" s="40"/>
    </row>
    <row r="478" spans="1:9">
      <c r="A478" s="68"/>
      <c r="B478" s="68"/>
      <c r="C478" s="40"/>
      <c r="D478" s="68"/>
      <c r="E478" s="40"/>
      <c r="G478" s="69"/>
      <c r="H478" s="68"/>
      <c r="I478" s="40"/>
    </row>
    <row r="479" spans="1:9">
      <c r="A479" s="68"/>
      <c r="B479" s="68"/>
      <c r="C479" s="40"/>
      <c r="D479" s="68"/>
      <c r="E479" s="40"/>
      <c r="G479" s="69"/>
      <c r="H479" s="68"/>
      <c r="I479" s="40"/>
    </row>
    <row r="480" spans="1:9">
      <c r="A480" s="68"/>
      <c r="B480" s="68"/>
      <c r="C480" s="40"/>
      <c r="D480" s="68"/>
      <c r="E480" s="40"/>
      <c r="G480" s="69"/>
      <c r="H480" s="68"/>
      <c r="I480" s="40"/>
    </row>
    <row r="481" spans="1:9">
      <c r="A481" s="68"/>
      <c r="B481" s="68"/>
      <c r="C481" s="40"/>
      <c r="D481" s="68"/>
      <c r="E481" s="40"/>
      <c r="G481" s="69"/>
      <c r="H481" s="68"/>
      <c r="I481" s="40"/>
    </row>
    <row r="482" spans="1:9">
      <c r="A482" s="68"/>
      <c r="B482" s="68"/>
      <c r="C482" s="40"/>
      <c r="D482" s="68"/>
      <c r="E482" s="40"/>
      <c r="G482" s="69"/>
      <c r="H482" s="68"/>
      <c r="I482" s="40"/>
    </row>
    <row r="483" spans="1:9">
      <c r="A483" s="68"/>
      <c r="B483" s="68"/>
      <c r="C483" s="40"/>
      <c r="D483" s="68"/>
      <c r="E483" s="40"/>
      <c r="G483" s="69"/>
      <c r="H483" s="68"/>
      <c r="I483" s="40"/>
    </row>
    <row r="484" spans="1:9">
      <c r="A484" s="68"/>
      <c r="B484" s="68"/>
      <c r="C484" s="40"/>
      <c r="D484" s="68"/>
      <c r="E484" s="40"/>
      <c r="G484" s="69"/>
      <c r="H484" s="68"/>
      <c r="I484" s="40"/>
    </row>
    <row r="485" spans="1:9">
      <c r="A485" s="68"/>
      <c r="B485" s="68"/>
      <c r="C485" s="40"/>
      <c r="D485" s="68"/>
      <c r="E485" s="40"/>
      <c r="G485" s="69"/>
      <c r="H485" s="68"/>
      <c r="I485" s="40"/>
    </row>
    <row r="486" spans="1:9">
      <c r="A486" s="68"/>
      <c r="B486" s="68"/>
      <c r="C486" s="40"/>
      <c r="D486" s="68"/>
      <c r="E486" s="40"/>
      <c r="G486" s="69"/>
      <c r="H486" s="68"/>
      <c r="I486" s="40"/>
    </row>
    <row r="487" spans="1:9">
      <c r="A487" s="68"/>
      <c r="B487" s="68"/>
      <c r="C487" s="40"/>
      <c r="D487" s="68"/>
      <c r="E487" s="40"/>
      <c r="G487" s="69"/>
      <c r="H487" s="68"/>
      <c r="I487" s="40"/>
    </row>
    <row r="488" spans="1:9">
      <c r="A488" s="68"/>
      <c r="B488" s="68"/>
      <c r="C488" s="40"/>
      <c r="D488" s="68"/>
      <c r="E488" s="40"/>
      <c r="G488" s="69"/>
      <c r="H488" s="68"/>
      <c r="I488" s="40"/>
    </row>
    <row r="489" spans="1:9">
      <c r="A489" s="68"/>
      <c r="B489" s="68"/>
      <c r="C489" s="40"/>
      <c r="D489" s="68"/>
      <c r="E489" s="40"/>
      <c r="G489" s="69"/>
      <c r="H489" s="68"/>
      <c r="I489" s="40"/>
    </row>
    <row r="490" spans="1:9">
      <c r="A490" s="68"/>
      <c r="B490" s="68"/>
      <c r="C490" s="40"/>
      <c r="D490" s="68"/>
      <c r="E490" s="40"/>
      <c r="G490" s="69"/>
      <c r="H490" s="68"/>
      <c r="I490" s="40"/>
    </row>
    <row r="491" spans="1:9">
      <c r="A491" s="68"/>
      <c r="B491" s="68"/>
      <c r="C491" s="40"/>
      <c r="D491" s="68"/>
      <c r="E491" s="40"/>
      <c r="G491" s="69"/>
      <c r="H491" s="68"/>
      <c r="I491" s="40"/>
    </row>
    <row r="492" spans="1:9">
      <c r="A492" s="68"/>
      <c r="B492" s="68"/>
      <c r="C492" s="40"/>
      <c r="D492" s="68"/>
      <c r="E492" s="40"/>
      <c r="G492" s="69"/>
      <c r="H492" s="68"/>
      <c r="I492" s="40"/>
    </row>
    <row r="493" spans="1:9">
      <c r="A493" s="68"/>
      <c r="B493" s="68"/>
      <c r="C493" s="40"/>
      <c r="D493" s="68"/>
      <c r="E493" s="40"/>
      <c r="G493" s="69"/>
      <c r="H493" s="68"/>
      <c r="I493" s="40"/>
    </row>
    <row r="494" spans="1:9">
      <c r="A494" s="68"/>
      <c r="B494" s="68"/>
      <c r="C494" s="40"/>
      <c r="D494" s="68"/>
      <c r="E494" s="40"/>
      <c r="G494" s="69"/>
      <c r="H494" s="68"/>
      <c r="I494" s="40"/>
    </row>
    <row r="495" spans="1:9">
      <c r="A495" s="68"/>
      <c r="B495" s="68"/>
      <c r="C495" s="40"/>
      <c r="D495" s="68"/>
      <c r="E495" s="40"/>
      <c r="G495" s="69"/>
      <c r="H495" s="68"/>
      <c r="I495" s="40"/>
    </row>
    <row r="496" spans="1:9">
      <c r="A496" s="68"/>
      <c r="B496" s="68"/>
      <c r="C496" s="40"/>
      <c r="D496" s="68"/>
      <c r="E496" s="40"/>
      <c r="G496" s="69"/>
      <c r="H496" s="68"/>
      <c r="I496" s="40"/>
    </row>
    <row r="497" spans="1:9">
      <c r="A497" s="68"/>
      <c r="B497" s="68"/>
      <c r="C497" s="40"/>
      <c r="D497" s="68"/>
      <c r="E497" s="40"/>
      <c r="G497" s="69"/>
      <c r="H497" s="68"/>
      <c r="I497" s="40"/>
    </row>
    <row r="498" spans="1:9">
      <c r="A498" s="68"/>
      <c r="B498" s="68"/>
      <c r="C498" s="40"/>
      <c r="D498" s="68"/>
      <c r="E498" s="40"/>
      <c r="G498" s="69"/>
      <c r="H498" s="68"/>
      <c r="I498" s="40"/>
    </row>
    <row r="499" spans="1:9">
      <c r="A499" s="68"/>
      <c r="B499" s="68"/>
      <c r="C499" s="40"/>
      <c r="D499" s="68"/>
      <c r="E499" s="40"/>
      <c r="G499" s="69"/>
      <c r="H499" s="68"/>
      <c r="I499" s="40"/>
    </row>
    <row r="500" spans="1:9">
      <c r="A500" s="68"/>
      <c r="B500" s="68"/>
      <c r="C500" s="40"/>
      <c r="D500" s="68"/>
      <c r="E500" s="40"/>
      <c r="G500" s="69"/>
      <c r="H500" s="68"/>
      <c r="I500" s="40"/>
    </row>
    <row r="501" spans="1:9">
      <c r="A501" s="68"/>
      <c r="B501" s="68"/>
      <c r="C501" s="40"/>
      <c r="D501" s="68"/>
      <c r="E501" s="40"/>
      <c r="G501" s="69"/>
      <c r="H501" s="68"/>
      <c r="I501" s="40"/>
    </row>
    <row r="502" spans="1:9">
      <c r="A502" s="68"/>
      <c r="B502" s="68"/>
      <c r="C502" s="40"/>
      <c r="D502" s="68"/>
      <c r="E502" s="40"/>
      <c r="G502" s="69"/>
      <c r="H502" s="68"/>
      <c r="I502" s="40"/>
    </row>
    <row r="503" spans="1:9">
      <c r="A503" s="68"/>
      <c r="B503" s="68"/>
      <c r="C503" s="40"/>
      <c r="D503" s="68"/>
      <c r="E503" s="40"/>
      <c r="G503" s="69"/>
      <c r="H503" s="68"/>
      <c r="I503" s="40"/>
    </row>
    <row r="504" spans="1:9">
      <c r="A504" s="68"/>
      <c r="B504" s="68"/>
      <c r="C504" s="40"/>
      <c r="D504" s="68"/>
      <c r="E504" s="40"/>
      <c r="G504" s="69"/>
      <c r="H504" s="68"/>
      <c r="I504" s="40"/>
    </row>
    <row r="505" spans="1:9">
      <c r="A505" s="68"/>
      <c r="B505" s="68"/>
      <c r="C505" s="40"/>
      <c r="D505" s="68"/>
      <c r="E505" s="40"/>
      <c r="G505" s="69"/>
      <c r="H505" s="68"/>
      <c r="I505" s="40"/>
    </row>
    <row r="506" spans="1:9">
      <c r="A506" s="68"/>
      <c r="B506" s="68"/>
      <c r="C506" s="40"/>
      <c r="D506" s="68"/>
      <c r="E506" s="40"/>
      <c r="G506" s="69"/>
      <c r="H506" s="68"/>
      <c r="I506" s="40"/>
    </row>
    <row r="507" spans="1:9">
      <c r="A507" s="68"/>
      <c r="B507" s="68"/>
      <c r="C507" s="40"/>
      <c r="D507" s="68"/>
      <c r="E507" s="40"/>
      <c r="G507" s="69"/>
      <c r="H507" s="68"/>
      <c r="I507" s="40"/>
    </row>
    <row r="508" spans="1:9">
      <c r="A508" s="68"/>
      <c r="B508" s="68"/>
      <c r="C508" s="40"/>
      <c r="D508" s="68"/>
      <c r="E508" s="40"/>
      <c r="G508" s="69"/>
      <c r="H508" s="68"/>
      <c r="I508" s="40"/>
    </row>
    <row r="509" spans="1:9">
      <c r="A509" s="68"/>
      <c r="B509" s="68"/>
      <c r="C509" s="40"/>
      <c r="D509" s="68"/>
      <c r="E509" s="40"/>
      <c r="G509" s="69"/>
      <c r="H509" s="68"/>
      <c r="I509" s="40"/>
    </row>
    <row r="510" spans="1:9">
      <c r="A510" s="68"/>
      <c r="B510" s="68"/>
      <c r="C510" s="40"/>
      <c r="D510" s="68"/>
      <c r="E510" s="40"/>
      <c r="G510" s="69"/>
      <c r="H510" s="68"/>
      <c r="I510" s="40"/>
    </row>
    <row r="511" spans="1:9">
      <c r="A511" s="68"/>
      <c r="B511" s="68"/>
      <c r="C511" s="40"/>
      <c r="D511" s="68"/>
      <c r="E511" s="40"/>
      <c r="G511" s="69"/>
      <c r="H511" s="68"/>
      <c r="I511" s="40"/>
    </row>
    <row r="512" spans="1:9">
      <c r="A512" s="68"/>
      <c r="B512" s="68"/>
      <c r="C512" s="40"/>
      <c r="D512" s="68"/>
      <c r="E512" s="40"/>
      <c r="G512" s="69"/>
      <c r="H512" s="68"/>
      <c r="I512" s="40"/>
    </row>
    <row r="513" spans="1:9">
      <c r="A513" s="68"/>
      <c r="B513" s="68"/>
      <c r="C513" s="40"/>
      <c r="D513" s="68"/>
      <c r="E513" s="40"/>
      <c r="G513" s="69"/>
      <c r="H513" s="68"/>
      <c r="I513" s="40"/>
    </row>
    <row r="514" spans="1:9">
      <c r="A514" s="68"/>
      <c r="B514" s="68"/>
      <c r="C514" s="40"/>
      <c r="D514" s="68"/>
      <c r="E514" s="40"/>
      <c r="G514" s="69"/>
      <c r="H514" s="68"/>
      <c r="I514" s="40"/>
    </row>
    <row r="515" spans="1:9">
      <c r="A515" s="68"/>
      <c r="B515" s="68"/>
      <c r="C515" s="40"/>
      <c r="D515" s="68"/>
      <c r="E515" s="40"/>
      <c r="G515" s="69"/>
      <c r="H515" s="68"/>
      <c r="I515" s="40"/>
    </row>
    <row r="516" spans="1:9">
      <c r="A516" s="68"/>
      <c r="B516" s="68"/>
      <c r="C516" s="40"/>
      <c r="D516" s="68"/>
      <c r="E516" s="40"/>
      <c r="G516" s="69"/>
      <c r="H516" s="68"/>
      <c r="I516" s="40"/>
    </row>
    <row r="517" spans="1:9">
      <c r="A517" s="68"/>
      <c r="B517" s="68"/>
      <c r="C517" s="40"/>
      <c r="D517" s="68"/>
      <c r="E517" s="40"/>
      <c r="G517" s="69"/>
      <c r="H517" s="68"/>
      <c r="I517" s="40"/>
    </row>
    <row r="518" spans="1:9">
      <c r="A518" s="68"/>
      <c r="B518" s="68"/>
      <c r="C518" s="40"/>
      <c r="D518" s="68"/>
      <c r="E518" s="40"/>
      <c r="G518" s="69"/>
      <c r="H518" s="68"/>
      <c r="I518" s="40"/>
    </row>
    <row r="519" spans="1:9">
      <c r="A519" s="68"/>
      <c r="B519" s="68"/>
      <c r="C519" s="40"/>
      <c r="D519" s="68"/>
      <c r="E519" s="40"/>
      <c r="G519" s="69"/>
      <c r="H519" s="68"/>
      <c r="I519" s="40"/>
    </row>
    <row r="520" spans="1:9">
      <c r="A520" s="68"/>
      <c r="B520" s="68"/>
      <c r="C520" s="40"/>
      <c r="D520" s="68"/>
      <c r="E520" s="40"/>
      <c r="G520" s="69"/>
      <c r="H520" s="68"/>
      <c r="I520" s="40"/>
    </row>
    <row r="521" spans="1:9">
      <c r="A521" s="68"/>
      <c r="B521" s="68"/>
      <c r="C521" s="40"/>
      <c r="D521" s="68"/>
      <c r="E521" s="40"/>
      <c r="G521" s="69"/>
      <c r="H521" s="68"/>
      <c r="I521" s="40"/>
    </row>
    <row r="522" spans="1:9">
      <c r="A522" s="68"/>
      <c r="B522" s="68"/>
      <c r="C522" s="40"/>
      <c r="D522" s="68"/>
      <c r="E522" s="40"/>
      <c r="G522" s="69"/>
      <c r="H522" s="68"/>
      <c r="I522" s="40"/>
    </row>
    <row r="523" spans="1:9">
      <c r="A523" s="68"/>
      <c r="B523" s="68"/>
      <c r="C523" s="40"/>
      <c r="D523" s="68"/>
      <c r="E523" s="40"/>
      <c r="G523" s="69"/>
      <c r="H523" s="68"/>
      <c r="I523" s="40"/>
    </row>
    <row r="524" spans="1:9">
      <c r="A524" s="68"/>
      <c r="B524" s="68"/>
      <c r="C524" s="40"/>
      <c r="D524" s="68"/>
      <c r="E524" s="40"/>
      <c r="G524" s="69"/>
      <c r="H524" s="68"/>
      <c r="I524" s="40"/>
    </row>
    <row r="525" spans="1:9">
      <c r="A525" s="68"/>
      <c r="B525" s="68"/>
      <c r="C525" s="40"/>
      <c r="D525" s="68"/>
      <c r="E525" s="40"/>
      <c r="G525" s="69"/>
      <c r="H525" s="68"/>
      <c r="I525" s="40"/>
    </row>
    <row r="526" spans="1:9">
      <c r="A526" s="68"/>
      <c r="B526" s="68"/>
      <c r="C526" s="40"/>
      <c r="D526" s="68"/>
      <c r="E526" s="40"/>
      <c r="G526" s="69"/>
      <c r="H526" s="68"/>
      <c r="I526" s="40"/>
    </row>
    <row r="527" spans="1:9">
      <c r="A527" s="68"/>
      <c r="B527" s="68"/>
      <c r="C527" s="40"/>
      <c r="D527" s="68"/>
      <c r="E527" s="40"/>
      <c r="G527" s="69"/>
      <c r="H527" s="68"/>
      <c r="I527" s="40"/>
    </row>
    <row r="528" spans="1:9">
      <c r="A528" s="68"/>
      <c r="B528" s="68"/>
      <c r="C528" s="40"/>
      <c r="D528" s="68"/>
      <c r="E528" s="40"/>
      <c r="G528" s="69"/>
      <c r="H528" s="68"/>
      <c r="I528" s="40"/>
    </row>
    <row r="529" spans="1:9">
      <c r="A529" s="68"/>
      <c r="B529" s="68"/>
      <c r="C529" s="40"/>
      <c r="D529" s="68"/>
      <c r="E529" s="40"/>
      <c r="G529" s="69"/>
      <c r="H529" s="68"/>
      <c r="I529" s="40"/>
    </row>
    <row r="530" spans="1:9">
      <c r="A530" s="68"/>
      <c r="B530" s="68"/>
      <c r="C530" s="40"/>
      <c r="D530" s="68"/>
      <c r="E530" s="40"/>
      <c r="G530" s="69"/>
      <c r="H530" s="68"/>
      <c r="I530" s="40"/>
    </row>
    <row r="531" spans="1:9">
      <c r="A531" s="68"/>
      <c r="B531" s="68"/>
      <c r="C531" s="40"/>
      <c r="D531" s="68"/>
      <c r="E531" s="40"/>
      <c r="G531" s="69"/>
      <c r="H531" s="68"/>
      <c r="I531" s="40"/>
    </row>
    <row r="532" spans="1:9">
      <c r="A532" s="68"/>
      <c r="B532" s="68"/>
      <c r="C532" s="40"/>
      <c r="D532" s="68"/>
      <c r="E532" s="40"/>
      <c r="G532" s="69"/>
      <c r="H532" s="68"/>
      <c r="I532" s="40"/>
    </row>
    <row r="533" spans="1:9">
      <c r="A533" s="68"/>
      <c r="B533" s="68"/>
      <c r="C533" s="40"/>
      <c r="D533" s="68"/>
      <c r="E533" s="40"/>
      <c r="G533" s="69"/>
      <c r="H533" s="68"/>
      <c r="I533" s="40"/>
    </row>
    <row r="534" spans="1:9">
      <c r="A534" s="68"/>
      <c r="B534" s="68"/>
      <c r="C534" s="40"/>
      <c r="D534" s="68"/>
      <c r="E534" s="40"/>
      <c r="G534" s="69"/>
      <c r="H534" s="68"/>
      <c r="I534" s="40"/>
    </row>
    <row r="535" spans="1:9">
      <c r="A535" s="68"/>
      <c r="B535" s="68"/>
      <c r="C535" s="40"/>
      <c r="D535" s="68"/>
      <c r="E535" s="40"/>
      <c r="G535" s="69"/>
      <c r="H535" s="68"/>
      <c r="I535" s="40"/>
    </row>
    <row r="536" spans="1:9">
      <c r="A536" s="68"/>
      <c r="B536" s="68"/>
      <c r="C536" s="40"/>
      <c r="D536" s="68"/>
      <c r="E536" s="40"/>
      <c r="G536" s="69"/>
      <c r="H536" s="68"/>
      <c r="I536" s="40"/>
    </row>
    <row r="537" spans="1:9">
      <c r="A537" s="68"/>
      <c r="B537" s="68"/>
      <c r="C537" s="40"/>
      <c r="D537" s="68"/>
      <c r="E537" s="40"/>
      <c r="G537" s="69"/>
      <c r="H537" s="68"/>
      <c r="I537" s="40"/>
    </row>
    <row r="538" spans="1:9">
      <c r="A538" s="68"/>
      <c r="B538" s="68"/>
      <c r="C538" s="40"/>
      <c r="D538" s="68"/>
      <c r="E538" s="40"/>
      <c r="G538" s="69"/>
      <c r="H538" s="68"/>
      <c r="I538" s="40"/>
    </row>
    <row r="539" spans="1:9">
      <c r="A539" s="68"/>
      <c r="B539" s="68"/>
      <c r="C539" s="40"/>
      <c r="D539" s="68"/>
      <c r="E539" s="40"/>
      <c r="G539" s="69"/>
      <c r="H539" s="68"/>
      <c r="I539" s="40"/>
    </row>
    <row r="540" spans="1:9">
      <c r="A540" s="68"/>
      <c r="B540" s="68"/>
      <c r="C540" s="40"/>
      <c r="D540" s="68"/>
      <c r="E540" s="40"/>
      <c r="G540" s="69"/>
      <c r="H540" s="68"/>
      <c r="I540" s="40"/>
    </row>
    <row r="541" spans="1:9">
      <c r="A541" s="68"/>
      <c r="B541" s="68"/>
      <c r="C541" s="40"/>
      <c r="D541" s="68"/>
      <c r="E541" s="40"/>
      <c r="G541" s="69"/>
      <c r="H541" s="68"/>
      <c r="I541" s="40"/>
    </row>
    <row r="542" spans="1:9">
      <c r="A542" s="68"/>
      <c r="B542" s="68"/>
      <c r="C542" s="40"/>
      <c r="D542" s="68"/>
      <c r="E542" s="40"/>
      <c r="G542" s="69"/>
      <c r="H542" s="68"/>
      <c r="I542" s="40"/>
    </row>
    <row r="543" spans="1:9">
      <c r="A543" s="68"/>
      <c r="B543" s="68"/>
      <c r="C543" s="40"/>
      <c r="D543" s="68"/>
      <c r="E543" s="40"/>
      <c r="G543" s="69"/>
      <c r="H543" s="68"/>
      <c r="I543" s="40"/>
    </row>
    <row r="544" spans="1:9">
      <c r="A544" s="68"/>
      <c r="B544" s="68"/>
      <c r="C544" s="40"/>
      <c r="D544" s="68"/>
      <c r="E544" s="40"/>
      <c r="G544" s="69"/>
      <c r="H544" s="68"/>
      <c r="I544" s="40"/>
    </row>
    <row r="545" spans="1:9">
      <c r="A545" s="68"/>
      <c r="B545" s="68"/>
      <c r="C545" s="40"/>
      <c r="D545" s="68"/>
      <c r="E545" s="40"/>
      <c r="G545" s="69"/>
      <c r="H545" s="68"/>
      <c r="I545" s="40"/>
    </row>
    <row r="546" spans="1:9">
      <c r="A546" s="68"/>
      <c r="B546" s="68"/>
      <c r="C546" s="40"/>
      <c r="D546" s="68"/>
      <c r="E546" s="40"/>
      <c r="G546" s="69"/>
      <c r="H546" s="68"/>
      <c r="I546" s="40"/>
    </row>
    <row r="547" spans="1:9">
      <c r="A547" s="68"/>
      <c r="B547" s="68"/>
      <c r="C547" s="40"/>
      <c r="D547" s="68"/>
      <c r="E547" s="40"/>
      <c r="G547" s="69"/>
      <c r="H547" s="68"/>
      <c r="I547" s="40"/>
    </row>
    <row r="548" spans="1:9">
      <c r="A548" s="68"/>
      <c r="B548" s="68"/>
      <c r="C548" s="40"/>
      <c r="D548" s="68"/>
      <c r="E548" s="40"/>
      <c r="G548" s="69"/>
      <c r="H548" s="68"/>
      <c r="I548" s="40"/>
    </row>
    <row r="549" spans="1:9">
      <c r="A549" s="68"/>
      <c r="B549" s="68"/>
      <c r="C549" s="40"/>
      <c r="D549" s="68"/>
      <c r="E549" s="40"/>
      <c r="G549" s="69"/>
      <c r="H549" s="68"/>
      <c r="I549" s="40"/>
    </row>
    <row r="550" spans="1:9">
      <c r="A550" s="68"/>
      <c r="B550" s="68"/>
      <c r="C550" s="40"/>
      <c r="D550" s="68"/>
      <c r="E550" s="40"/>
      <c r="G550" s="69"/>
      <c r="H550" s="68"/>
      <c r="I550" s="40"/>
    </row>
    <row r="551" spans="1:9">
      <c r="A551" s="68"/>
      <c r="B551" s="68"/>
      <c r="C551" s="40"/>
      <c r="D551" s="68"/>
      <c r="E551" s="40"/>
      <c r="G551" s="69"/>
      <c r="H551" s="68"/>
      <c r="I551" s="40"/>
    </row>
    <row r="552" spans="1:9">
      <c r="A552" s="68"/>
      <c r="B552" s="68"/>
      <c r="C552" s="40"/>
      <c r="D552" s="68"/>
      <c r="E552" s="40"/>
      <c r="G552" s="69"/>
      <c r="H552" s="68"/>
      <c r="I552" s="40"/>
    </row>
    <row r="553" spans="1:9">
      <c r="A553" s="68"/>
      <c r="B553" s="68"/>
      <c r="C553" s="40"/>
      <c r="D553" s="68"/>
      <c r="E553" s="40"/>
      <c r="G553" s="69"/>
      <c r="H553" s="68"/>
      <c r="I553" s="40"/>
    </row>
    <row r="554" spans="1:9">
      <c r="A554" s="68"/>
      <c r="B554" s="68"/>
      <c r="C554" s="40"/>
      <c r="D554" s="68"/>
      <c r="E554" s="40"/>
      <c r="G554" s="69"/>
      <c r="H554" s="68"/>
      <c r="I554" s="40"/>
    </row>
    <row r="555" spans="1:9">
      <c r="A555" s="68"/>
      <c r="B555" s="68"/>
      <c r="C555" s="40"/>
      <c r="D555" s="68"/>
      <c r="E555" s="40"/>
      <c r="G555" s="69"/>
      <c r="H555" s="68"/>
      <c r="I555" s="40"/>
    </row>
    <row r="556" spans="1:9">
      <c r="A556" s="68"/>
      <c r="B556" s="68"/>
      <c r="C556" s="40"/>
      <c r="D556" s="68"/>
      <c r="E556" s="40"/>
      <c r="G556" s="69"/>
      <c r="H556" s="68"/>
      <c r="I556" s="40"/>
    </row>
    <row r="557" spans="1:9">
      <c r="A557" s="68"/>
      <c r="B557" s="68"/>
      <c r="C557" s="40"/>
      <c r="D557" s="68"/>
      <c r="E557" s="40"/>
      <c r="G557" s="69"/>
      <c r="H557" s="68"/>
      <c r="I557" s="40"/>
    </row>
    <row r="558" spans="1:9">
      <c r="A558" s="68"/>
      <c r="B558" s="68"/>
      <c r="C558" s="40"/>
      <c r="D558" s="68"/>
      <c r="E558" s="40"/>
      <c r="G558" s="69"/>
      <c r="H558" s="68"/>
      <c r="I558" s="40"/>
    </row>
    <row r="559" spans="1:9">
      <c r="A559" s="68"/>
      <c r="B559" s="68"/>
      <c r="C559" s="40"/>
      <c r="D559" s="68"/>
      <c r="E559" s="40"/>
      <c r="G559" s="69"/>
      <c r="H559" s="68"/>
      <c r="I559" s="40"/>
    </row>
    <row r="560" spans="1:9">
      <c r="A560" s="68"/>
      <c r="B560" s="68"/>
      <c r="C560" s="40"/>
      <c r="D560" s="68"/>
      <c r="E560" s="40"/>
      <c r="G560" s="69"/>
      <c r="H560" s="68"/>
      <c r="I560" s="40"/>
    </row>
    <row r="561" spans="1:9">
      <c r="A561" s="68"/>
      <c r="B561" s="68"/>
      <c r="C561" s="40"/>
      <c r="D561" s="68"/>
      <c r="E561" s="40"/>
      <c r="G561" s="69"/>
      <c r="H561" s="68"/>
      <c r="I561" s="40"/>
    </row>
    <row r="562" spans="1:9">
      <c r="A562" s="68"/>
      <c r="B562" s="68"/>
      <c r="C562" s="40"/>
      <c r="D562" s="68"/>
      <c r="E562" s="40"/>
      <c r="G562" s="69"/>
      <c r="H562" s="68"/>
      <c r="I562" s="40"/>
    </row>
    <row r="563" spans="1:9">
      <c r="A563" s="68"/>
      <c r="B563" s="68"/>
      <c r="C563" s="40"/>
      <c r="D563" s="68"/>
      <c r="E563" s="40"/>
      <c r="G563" s="69"/>
      <c r="H563" s="68"/>
      <c r="I563" s="40"/>
    </row>
    <row r="564" spans="1:9">
      <c r="A564" s="68"/>
      <c r="B564" s="68"/>
      <c r="C564" s="40"/>
      <c r="D564" s="68"/>
      <c r="E564" s="40"/>
      <c r="G564" s="69"/>
      <c r="H564" s="68"/>
      <c r="I564" s="40"/>
    </row>
    <row r="565" spans="1:9">
      <c r="A565" s="68"/>
      <c r="B565" s="68"/>
      <c r="C565" s="40"/>
      <c r="D565" s="68"/>
      <c r="E565" s="40"/>
      <c r="G565" s="69"/>
      <c r="H565" s="68"/>
      <c r="I565" s="40"/>
    </row>
    <row r="566" spans="1:9">
      <c r="A566" s="68"/>
      <c r="B566" s="68"/>
      <c r="C566" s="40"/>
      <c r="D566" s="68"/>
      <c r="E566" s="40"/>
      <c r="G566" s="69"/>
      <c r="H566" s="68"/>
      <c r="I566" s="40"/>
    </row>
    <row r="567" spans="1:9">
      <c r="A567" s="68"/>
      <c r="B567" s="68"/>
      <c r="C567" s="40"/>
      <c r="D567" s="68"/>
      <c r="E567" s="40"/>
      <c r="G567" s="69"/>
      <c r="H567" s="68"/>
      <c r="I567" s="40"/>
    </row>
    <row r="568" spans="1:9">
      <c r="A568" s="68"/>
      <c r="B568" s="68"/>
      <c r="C568" s="40"/>
      <c r="D568" s="68"/>
      <c r="E568" s="40"/>
      <c r="G568" s="69"/>
      <c r="H568" s="68"/>
      <c r="I568" s="40"/>
    </row>
    <row r="569" spans="1:9">
      <c r="A569" s="68"/>
      <c r="B569" s="68"/>
      <c r="C569" s="40"/>
      <c r="D569" s="68"/>
      <c r="E569" s="40"/>
      <c r="G569" s="69"/>
      <c r="H569" s="68"/>
      <c r="I569" s="40"/>
    </row>
    <row r="570" spans="1:9">
      <c r="A570" s="68"/>
      <c r="B570" s="68"/>
      <c r="C570" s="40"/>
      <c r="D570" s="68"/>
      <c r="E570" s="40"/>
      <c r="G570" s="69"/>
      <c r="H570" s="68"/>
      <c r="I570" s="40"/>
    </row>
    <row r="571" spans="1:9">
      <c r="A571" s="68"/>
      <c r="B571" s="68"/>
      <c r="C571" s="40"/>
      <c r="D571" s="68"/>
      <c r="E571" s="40"/>
      <c r="G571" s="69"/>
      <c r="H571" s="68"/>
      <c r="I571" s="40"/>
    </row>
    <row r="572" spans="1:9">
      <c r="A572" s="68"/>
      <c r="B572" s="68"/>
      <c r="C572" s="40"/>
      <c r="D572" s="68"/>
      <c r="E572" s="40"/>
      <c r="G572" s="69"/>
      <c r="H572" s="68"/>
      <c r="I572" s="40"/>
    </row>
    <row r="573" spans="1:9">
      <c r="A573" s="68"/>
      <c r="B573" s="68"/>
      <c r="C573" s="40"/>
      <c r="D573" s="68"/>
      <c r="E573" s="40"/>
      <c r="G573" s="69"/>
      <c r="H573" s="68"/>
      <c r="I573" s="40"/>
    </row>
    <row r="574" spans="1:9">
      <c r="A574" s="68"/>
      <c r="B574" s="68"/>
      <c r="C574" s="40"/>
      <c r="D574" s="68"/>
      <c r="E574" s="40"/>
      <c r="G574" s="69"/>
      <c r="H574" s="68"/>
      <c r="I574" s="40"/>
    </row>
    <row r="575" spans="1:9">
      <c r="A575" s="68"/>
      <c r="B575" s="68"/>
      <c r="C575" s="40"/>
      <c r="D575" s="68"/>
      <c r="E575" s="40"/>
      <c r="G575" s="69"/>
      <c r="H575" s="68"/>
      <c r="I575" s="40"/>
    </row>
    <row r="576" spans="1:9">
      <c r="A576" s="68"/>
      <c r="B576" s="68"/>
      <c r="C576" s="40"/>
      <c r="D576" s="68"/>
      <c r="E576" s="40"/>
      <c r="G576" s="69"/>
      <c r="H576" s="68"/>
      <c r="I576" s="40"/>
    </row>
    <row r="577" spans="1:9">
      <c r="A577" s="68"/>
      <c r="B577" s="68"/>
      <c r="C577" s="40"/>
      <c r="D577" s="68"/>
      <c r="E577" s="40"/>
      <c r="G577" s="69"/>
      <c r="H577" s="68"/>
      <c r="I577" s="40"/>
    </row>
    <row r="578" spans="1:9">
      <c r="A578" s="68"/>
      <c r="B578" s="68"/>
      <c r="C578" s="40"/>
      <c r="D578" s="68"/>
      <c r="E578" s="40"/>
      <c r="G578" s="69"/>
      <c r="H578" s="68"/>
      <c r="I578" s="40"/>
    </row>
    <row r="579" spans="1:9">
      <c r="A579" s="68"/>
      <c r="B579" s="68"/>
      <c r="C579" s="40"/>
      <c r="D579" s="68"/>
      <c r="E579" s="40"/>
      <c r="G579" s="69"/>
      <c r="H579" s="68"/>
      <c r="I579" s="40"/>
    </row>
    <row r="580" spans="1:9">
      <c r="A580" s="68"/>
      <c r="B580" s="68"/>
      <c r="C580" s="40"/>
      <c r="D580" s="68"/>
      <c r="E580" s="40"/>
      <c r="G580" s="69"/>
      <c r="H580" s="68"/>
      <c r="I580" s="40"/>
    </row>
    <row r="581" spans="1:9">
      <c r="A581" s="68"/>
      <c r="B581" s="68"/>
      <c r="C581" s="40"/>
      <c r="D581" s="68"/>
      <c r="E581" s="40"/>
      <c r="G581" s="69"/>
      <c r="H581" s="68"/>
      <c r="I581" s="40"/>
    </row>
    <row r="582" spans="1:9">
      <c r="A582" s="68"/>
      <c r="B582" s="68"/>
      <c r="C582" s="40"/>
      <c r="D582" s="68"/>
      <c r="E582" s="40"/>
      <c r="G582" s="69"/>
      <c r="H582" s="68"/>
      <c r="I582" s="40"/>
    </row>
    <row r="583" spans="1:9">
      <c r="A583" s="68"/>
      <c r="B583" s="68"/>
      <c r="C583" s="40"/>
      <c r="D583" s="68"/>
      <c r="E583" s="40"/>
      <c r="G583" s="69"/>
      <c r="H583" s="68"/>
      <c r="I583" s="40"/>
    </row>
    <row r="584" spans="1:9">
      <c r="A584" s="68"/>
      <c r="B584" s="68"/>
      <c r="C584" s="40"/>
      <c r="D584" s="68"/>
      <c r="E584" s="40"/>
      <c r="G584" s="69"/>
      <c r="H584" s="68"/>
      <c r="I584" s="40"/>
    </row>
    <row r="585" spans="1:9">
      <c r="A585" s="68"/>
      <c r="B585" s="68"/>
      <c r="C585" s="40"/>
      <c r="D585" s="68"/>
      <c r="E585" s="40"/>
      <c r="G585" s="69"/>
      <c r="H585" s="68"/>
      <c r="I585" s="40"/>
    </row>
    <row r="586" spans="1:9">
      <c r="A586" s="68"/>
      <c r="B586" s="68"/>
      <c r="C586" s="40"/>
      <c r="D586" s="68"/>
      <c r="E586" s="40"/>
      <c r="G586" s="69"/>
      <c r="H586" s="68"/>
      <c r="I586" s="40"/>
    </row>
    <row r="587" spans="1:9">
      <c r="A587" s="68"/>
      <c r="B587" s="68"/>
      <c r="C587" s="40"/>
      <c r="D587" s="68"/>
      <c r="E587" s="40"/>
      <c r="G587" s="69"/>
      <c r="H587" s="68"/>
      <c r="I587" s="40"/>
    </row>
    <row r="588" spans="1:9">
      <c r="A588" s="68"/>
      <c r="B588" s="68"/>
      <c r="C588" s="40"/>
      <c r="D588" s="68"/>
      <c r="E588" s="40"/>
      <c r="G588" s="69"/>
      <c r="H588" s="68"/>
      <c r="I588" s="40"/>
    </row>
    <row r="589" spans="1:9">
      <c r="A589" s="68"/>
      <c r="B589" s="68"/>
      <c r="C589" s="40"/>
      <c r="D589" s="68"/>
      <c r="E589" s="40"/>
      <c r="G589" s="69"/>
      <c r="H589" s="68"/>
      <c r="I589" s="40"/>
    </row>
    <row r="590" spans="1:9">
      <c r="A590" s="68"/>
      <c r="B590" s="68"/>
      <c r="C590" s="40"/>
      <c r="D590" s="68"/>
      <c r="E590" s="40"/>
      <c r="G590" s="69"/>
      <c r="H590" s="68"/>
      <c r="I590" s="40"/>
    </row>
    <row r="591" spans="1:9">
      <c r="A591" s="68"/>
      <c r="B591" s="68"/>
      <c r="C591" s="40"/>
      <c r="D591" s="68"/>
      <c r="E591" s="40"/>
      <c r="G591" s="69"/>
      <c r="H591" s="68"/>
      <c r="I591" s="40"/>
    </row>
    <row r="592" spans="1:9">
      <c r="A592" s="68"/>
      <c r="B592" s="68"/>
      <c r="C592" s="40"/>
      <c r="D592" s="68"/>
      <c r="E592" s="40"/>
      <c r="G592" s="69"/>
      <c r="H592" s="68"/>
      <c r="I592" s="40"/>
    </row>
    <row r="593" spans="1:9">
      <c r="A593" s="68"/>
      <c r="B593" s="68"/>
      <c r="C593" s="40"/>
      <c r="D593" s="68"/>
      <c r="E593" s="40"/>
      <c r="G593" s="69"/>
      <c r="H593" s="68"/>
      <c r="I593" s="40"/>
    </row>
    <row r="594" spans="1:9">
      <c r="A594" s="68"/>
      <c r="B594" s="68"/>
      <c r="C594" s="40"/>
      <c r="D594" s="68"/>
      <c r="E594" s="40"/>
      <c r="G594" s="69"/>
      <c r="H594" s="68"/>
      <c r="I594" s="40"/>
    </row>
    <row r="595" spans="1:9">
      <c r="A595" s="68"/>
      <c r="B595" s="68"/>
      <c r="C595" s="40"/>
      <c r="D595" s="68"/>
      <c r="E595" s="40"/>
      <c r="G595" s="69"/>
      <c r="H595" s="68"/>
      <c r="I595" s="40"/>
    </row>
    <row r="596" spans="1:9">
      <c r="A596" s="68"/>
      <c r="B596" s="68"/>
      <c r="C596" s="40"/>
      <c r="D596" s="68"/>
      <c r="E596" s="40"/>
      <c r="G596" s="69"/>
      <c r="H596" s="68"/>
      <c r="I596" s="40"/>
    </row>
    <row r="597" spans="1:9">
      <c r="A597" s="68"/>
      <c r="B597" s="68"/>
      <c r="C597" s="40"/>
      <c r="D597" s="68"/>
      <c r="E597" s="40"/>
      <c r="G597" s="69"/>
      <c r="H597" s="68"/>
      <c r="I597" s="40"/>
    </row>
    <row r="598" spans="1:9">
      <c r="A598" s="68"/>
      <c r="B598" s="68"/>
      <c r="C598" s="40"/>
      <c r="D598" s="68"/>
      <c r="E598" s="40"/>
      <c r="G598" s="69"/>
      <c r="H598" s="68"/>
      <c r="I598" s="40"/>
    </row>
    <row r="599" spans="1:9">
      <c r="A599" s="68"/>
      <c r="B599" s="68"/>
      <c r="C599" s="40"/>
      <c r="D599" s="68"/>
      <c r="E599" s="40"/>
      <c r="G599" s="69"/>
      <c r="H599" s="68"/>
      <c r="I599" s="40"/>
    </row>
    <row r="600" spans="1:9">
      <c r="A600" s="68"/>
      <c r="B600" s="68"/>
      <c r="C600" s="40"/>
      <c r="D600" s="68"/>
      <c r="E600" s="40"/>
      <c r="G600" s="69"/>
      <c r="H600" s="68"/>
      <c r="I600" s="40"/>
    </row>
    <row r="601" spans="1:9">
      <c r="A601" s="68"/>
      <c r="B601" s="68"/>
      <c r="C601" s="40"/>
      <c r="D601" s="68"/>
      <c r="E601" s="40"/>
      <c r="G601" s="69"/>
      <c r="H601" s="68"/>
      <c r="I601" s="40"/>
    </row>
    <row r="602" spans="1:9">
      <c r="A602" s="68"/>
      <c r="B602" s="68"/>
      <c r="C602" s="40"/>
      <c r="D602" s="68"/>
      <c r="E602" s="40"/>
      <c r="G602" s="69"/>
      <c r="H602" s="68"/>
      <c r="I602" s="40"/>
    </row>
    <row r="603" spans="1:9">
      <c r="A603" s="68"/>
      <c r="B603" s="68"/>
      <c r="C603" s="40"/>
      <c r="D603" s="68"/>
      <c r="E603" s="40"/>
      <c r="G603" s="69"/>
      <c r="H603" s="68"/>
      <c r="I603" s="40"/>
    </row>
    <row r="604" spans="1:9">
      <c r="A604" s="68"/>
      <c r="B604" s="68"/>
      <c r="C604" s="40"/>
      <c r="D604" s="68"/>
      <c r="E604" s="40"/>
      <c r="G604" s="69"/>
      <c r="H604" s="68"/>
      <c r="I604" s="40"/>
    </row>
    <row r="605" spans="1:9">
      <c r="A605" s="68"/>
      <c r="B605" s="68"/>
      <c r="C605" s="40"/>
      <c r="D605" s="68"/>
      <c r="E605" s="40"/>
      <c r="G605" s="69"/>
      <c r="H605" s="68"/>
      <c r="I605" s="40"/>
    </row>
    <row r="606" spans="1:9">
      <c r="A606" s="68"/>
      <c r="B606" s="68"/>
      <c r="C606" s="40"/>
      <c r="D606" s="68"/>
      <c r="E606" s="40"/>
      <c r="G606" s="69"/>
      <c r="H606" s="68"/>
      <c r="I606" s="40"/>
    </row>
    <row r="607" spans="1:9">
      <c r="A607" s="68"/>
      <c r="B607" s="68"/>
      <c r="C607" s="40"/>
      <c r="D607" s="68"/>
      <c r="E607" s="40"/>
      <c r="G607" s="69"/>
      <c r="H607" s="68"/>
      <c r="I607" s="40"/>
    </row>
    <row r="608" spans="1:9">
      <c r="A608" s="68"/>
      <c r="B608" s="68"/>
      <c r="C608" s="40"/>
      <c r="D608" s="68"/>
      <c r="E608" s="40"/>
      <c r="G608" s="69"/>
      <c r="H608" s="68"/>
      <c r="I608" s="40"/>
    </row>
    <row r="609" spans="1:9">
      <c r="A609" s="68"/>
      <c r="B609" s="68"/>
      <c r="C609" s="40"/>
      <c r="D609" s="68"/>
      <c r="E609" s="40"/>
      <c r="G609" s="69"/>
      <c r="H609" s="68"/>
      <c r="I609" s="40"/>
    </row>
    <row r="610" spans="1:9">
      <c r="A610" s="68"/>
      <c r="B610" s="68"/>
      <c r="C610" s="40"/>
      <c r="D610" s="68"/>
      <c r="E610" s="40"/>
      <c r="G610" s="69"/>
      <c r="H610" s="68"/>
      <c r="I610" s="40"/>
    </row>
    <row r="611" spans="1:9">
      <c r="A611" s="68"/>
      <c r="B611" s="68"/>
      <c r="C611" s="40"/>
      <c r="D611" s="68"/>
      <c r="E611" s="40"/>
      <c r="G611" s="69"/>
      <c r="H611" s="68"/>
      <c r="I611" s="40"/>
    </row>
    <row r="612" spans="1:9">
      <c r="A612" s="68"/>
      <c r="B612" s="68"/>
      <c r="C612" s="40"/>
      <c r="D612" s="68"/>
      <c r="E612" s="40"/>
      <c r="G612" s="69"/>
      <c r="H612" s="68"/>
      <c r="I612" s="40"/>
    </row>
    <row r="613" spans="1:9">
      <c r="A613" s="68"/>
      <c r="B613" s="68"/>
      <c r="C613" s="40"/>
      <c r="D613" s="68"/>
      <c r="E613" s="40"/>
      <c r="G613" s="69"/>
      <c r="H613" s="68"/>
      <c r="I613" s="40"/>
    </row>
    <row r="614" spans="1:9">
      <c r="A614" s="68"/>
      <c r="B614" s="68"/>
      <c r="C614" s="40"/>
      <c r="D614" s="68"/>
      <c r="E614" s="40"/>
      <c r="G614" s="69"/>
      <c r="H614" s="68"/>
      <c r="I614" s="40"/>
    </row>
    <row r="615" spans="1:9">
      <c r="A615" s="68"/>
      <c r="B615" s="68"/>
      <c r="C615" s="40"/>
      <c r="D615" s="68"/>
      <c r="E615" s="40"/>
      <c r="G615" s="69"/>
      <c r="H615" s="68"/>
      <c r="I615" s="40"/>
    </row>
    <row r="616" spans="1:9">
      <c r="A616" s="68"/>
      <c r="B616" s="68"/>
      <c r="C616" s="40"/>
      <c r="D616" s="68"/>
      <c r="E616" s="40"/>
      <c r="G616" s="69"/>
      <c r="H616" s="68"/>
      <c r="I616" s="40"/>
    </row>
    <row r="617" spans="1:9">
      <c r="A617" s="68"/>
      <c r="B617" s="68"/>
      <c r="C617" s="40"/>
      <c r="D617" s="68"/>
      <c r="E617" s="40"/>
      <c r="G617" s="69"/>
      <c r="H617" s="68"/>
      <c r="I617" s="40"/>
    </row>
    <row r="618" spans="1:9">
      <c r="A618" s="68"/>
      <c r="B618" s="68"/>
      <c r="C618" s="40"/>
      <c r="D618" s="68"/>
      <c r="E618" s="40"/>
      <c r="G618" s="69"/>
      <c r="H618" s="68"/>
      <c r="I618" s="40"/>
    </row>
    <row r="619" spans="1:9">
      <c r="A619" s="68"/>
      <c r="B619" s="68"/>
      <c r="C619" s="40"/>
      <c r="D619" s="68"/>
      <c r="E619" s="40"/>
      <c r="G619" s="69"/>
      <c r="H619" s="68"/>
      <c r="I619" s="40"/>
    </row>
    <row r="620" spans="1:9">
      <c r="A620" s="68"/>
      <c r="B620" s="68"/>
      <c r="C620" s="40"/>
      <c r="D620" s="68"/>
      <c r="E620" s="40"/>
      <c r="G620" s="69"/>
      <c r="H620" s="68"/>
      <c r="I620" s="40"/>
    </row>
    <row r="621" spans="1:9">
      <c r="A621" s="68"/>
      <c r="B621" s="68"/>
      <c r="C621" s="40"/>
      <c r="D621" s="68"/>
      <c r="E621" s="40"/>
      <c r="G621" s="69"/>
      <c r="H621" s="68"/>
      <c r="I621" s="40"/>
    </row>
  </sheetData>
  <mergeCells count="16">
    <mergeCell ref="A99:R99"/>
    <mergeCell ref="A95:R95"/>
    <mergeCell ref="B7:C10"/>
    <mergeCell ref="D7:I7"/>
    <mergeCell ref="K7:L10"/>
    <mergeCell ref="M7:R7"/>
    <mergeCell ref="D10:E10"/>
    <mergeCell ref="M10:N10"/>
    <mergeCell ref="Q10:R10"/>
    <mergeCell ref="A1:R1"/>
    <mergeCell ref="B4:I4"/>
    <mergeCell ref="K4:R4"/>
    <mergeCell ref="A4:A10"/>
    <mergeCell ref="F10:G10"/>
    <mergeCell ref="H10:I10"/>
    <mergeCell ref="O10:P10"/>
  </mergeCells>
  <printOptions horizontalCentered="1"/>
  <pageMargins left="0.78740157480314965" right="0.78740157480314965" top="0.78740157480314965" bottom="0.78740157480314965" header="0.39370078740157483" footer="0.39370078740157483"/>
  <pageSetup scale="57" orientation="portrait" r:id="rId1"/>
  <headerFooter alignWithMargins="0">
    <oddFooter>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61" sqref="A6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5" style="90"/>
  </cols>
  <sheetData>
    <row r="1" spans="1:18" ht="25.5" customHeight="1">
      <c r="A1" s="302" t="s">
        <v>209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</row>
    <row r="2" spans="1:18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5" customHeight="1">
      <c r="A3" s="20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4" t="s">
        <v>144</v>
      </c>
      <c r="B4" s="303" t="s">
        <v>78</v>
      </c>
      <c r="C4" s="303"/>
      <c r="D4" s="303"/>
      <c r="E4" s="303"/>
      <c r="F4" s="303"/>
      <c r="G4" s="303"/>
      <c r="H4" s="303"/>
      <c r="I4" s="303"/>
      <c r="J4" s="210"/>
      <c r="K4" s="303" t="s">
        <v>87</v>
      </c>
      <c r="L4" s="303"/>
      <c r="M4" s="303"/>
      <c r="N4" s="303"/>
      <c r="O4" s="303"/>
      <c r="P4" s="303"/>
      <c r="Q4" s="303"/>
      <c r="R4" s="303"/>
    </row>
    <row r="5" spans="1:18" s="132" customFormat="1" ht="6.5" customHeight="1">
      <c r="A5" s="304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5" customHeight="1">
      <c r="A6" s="304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4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210"/>
      <c r="K7" s="308" t="s">
        <v>82</v>
      </c>
      <c r="L7" s="308"/>
      <c r="M7" s="309" t="s">
        <v>149</v>
      </c>
      <c r="N7" s="309"/>
      <c r="O7" s="309"/>
      <c r="P7" s="309"/>
      <c r="Q7" s="309"/>
      <c r="R7" s="309"/>
    </row>
    <row r="8" spans="1:18" s="132" customFormat="1" ht="6.5" customHeight="1">
      <c r="A8" s="304"/>
      <c r="B8" s="308"/>
      <c r="C8" s="308"/>
      <c r="D8" s="211"/>
      <c r="E8" s="211"/>
      <c r="F8" s="211"/>
      <c r="G8" s="211"/>
      <c r="H8" s="211"/>
      <c r="I8" s="211"/>
      <c r="J8" s="210"/>
      <c r="K8" s="308"/>
      <c r="L8" s="308"/>
      <c r="M8" s="211"/>
      <c r="N8" s="211"/>
      <c r="O8" s="211"/>
      <c r="P8" s="211"/>
      <c r="Q8" s="211"/>
      <c r="R8" s="211"/>
    </row>
    <row r="9" spans="1:18" s="132" customFormat="1" ht="6.5" customHeight="1">
      <c r="A9" s="304"/>
      <c r="B9" s="308"/>
      <c r="C9" s="308"/>
      <c r="D9" s="212"/>
      <c r="E9" s="212"/>
      <c r="F9" s="212"/>
      <c r="G9" s="212"/>
      <c r="H9" s="212"/>
      <c r="I9" s="212"/>
      <c r="J9" s="210"/>
      <c r="K9" s="308"/>
      <c r="L9" s="308"/>
      <c r="M9" s="212"/>
      <c r="N9" s="212"/>
      <c r="O9" s="212"/>
      <c r="P9" s="212"/>
      <c r="Q9" s="212"/>
      <c r="R9" s="212"/>
    </row>
    <row r="10" spans="1:18" s="132" customFormat="1" ht="12">
      <c r="A10" s="304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213"/>
      <c r="K10" s="308"/>
      <c r="L10" s="308"/>
      <c r="M10" s="305" t="s">
        <v>19</v>
      </c>
      <c r="N10" s="305"/>
      <c r="O10" s="305" t="s">
        <v>84</v>
      </c>
      <c r="P10" s="305"/>
      <c r="Q10" s="305" t="s">
        <v>80</v>
      </c>
      <c r="R10" s="305"/>
    </row>
    <row r="11" spans="1:18" s="124" customFormat="1" ht="6.5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5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>
      <c r="A13" s="226" t="s">
        <v>79</v>
      </c>
      <c r="B13" s="219">
        <f>SUM(D13,F13,H13)</f>
        <v>86223</v>
      </c>
      <c r="C13" s="220"/>
      <c r="D13" s="219">
        <f>D15</f>
        <v>31259</v>
      </c>
      <c r="E13" s="220"/>
      <c r="F13" s="219">
        <f>F15</f>
        <v>42603</v>
      </c>
      <c r="G13" s="220"/>
      <c r="H13" s="219">
        <f>H15</f>
        <v>12361</v>
      </c>
      <c r="I13" s="220"/>
      <c r="J13" s="222"/>
      <c r="K13" s="223">
        <f>SUM(M13,O13,Q13)</f>
        <v>100</v>
      </c>
      <c r="L13" s="224"/>
      <c r="M13" s="223">
        <f>D13*100/B13</f>
        <v>36.253667814852186</v>
      </c>
      <c r="N13" s="225"/>
      <c r="O13" s="223">
        <f>F13*100/B13</f>
        <v>49.410250165269126</v>
      </c>
      <c r="P13" s="224"/>
      <c r="Q13" s="223">
        <f>H13*100/B13</f>
        <v>14.336082019878686</v>
      </c>
      <c r="R13" s="227"/>
    </row>
    <row r="14" spans="1:18" s="35" customFormat="1" ht="6.5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12">
      <c r="A15" s="45" t="s">
        <v>0</v>
      </c>
      <c r="B15" s="95">
        <f>SUM(D15,F15,H15)</f>
        <v>86223</v>
      </c>
      <c r="C15" s="40"/>
      <c r="D15" s="95">
        <f>SUM(D16:D17)</f>
        <v>31259</v>
      </c>
      <c r="E15" s="17"/>
      <c r="F15" s="95">
        <f>SUM(F16:F17)</f>
        <v>42603</v>
      </c>
      <c r="G15" s="40"/>
      <c r="H15" s="95">
        <f>SUM(H16:H17)</f>
        <v>12361</v>
      </c>
      <c r="I15" s="40"/>
      <c r="J15" s="6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 ht="12">
      <c r="A16" s="38" t="s">
        <v>1</v>
      </c>
      <c r="B16" s="39">
        <f>SUM(D16,F16,H16)</f>
        <v>60539</v>
      </c>
      <c r="C16" s="40"/>
      <c r="D16" s="39">
        <v>21846</v>
      </c>
      <c r="E16" s="39"/>
      <c r="F16" s="39">
        <v>30910</v>
      </c>
      <c r="G16" s="39"/>
      <c r="H16" s="39">
        <v>7783</v>
      </c>
      <c r="I16" s="39"/>
      <c r="J16" s="81"/>
      <c r="K16" s="99">
        <f>B16*100/SUM(B16:B17)</f>
        <v>70.212124375166724</v>
      </c>
      <c r="L16" s="99"/>
      <c r="M16" s="99">
        <f>D16*100/SUM(D16:D17)</f>
        <v>69.887072523113346</v>
      </c>
      <c r="N16" s="99"/>
      <c r="O16" s="99">
        <f>F16*100/SUM(F16:F17)</f>
        <v>72.553576039246067</v>
      </c>
      <c r="P16" s="99"/>
      <c r="Q16" s="99">
        <f>H16*100/SUM(H16:H17)</f>
        <v>62.964161475608769</v>
      </c>
      <c r="R16" s="43"/>
    </row>
    <row r="17" spans="1:18" s="27" customFormat="1" ht="12">
      <c r="A17" s="38" t="s">
        <v>2</v>
      </c>
      <c r="B17" s="39">
        <f>SUM(D17,F17,H17)</f>
        <v>25684</v>
      </c>
      <c r="C17" s="40"/>
      <c r="D17" s="39">
        <v>9413</v>
      </c>
      <c r="E17" s="39"/>
      <c r="F17" s="39">
        <v>11693</v>
      </c>
      <c r="G17" s="39"/>
      <c r="H17" s="39">
        <v>4578</v>
      </c>
      <c r="I17" s="39"/>
      <c r="J17" s="81"/>
      <c r="K17" s="99">
        <f>B17*100/SUM(B16:B17)</f>
        <v>29.78787562483328</v>
      </c>
      <c r="L17" s="99"/>
      <c r="M17" s="99">
        <f>D17*100/SUM(D16:D17)</f>
        <v>30.112927476886657</v>
      </c>
      <c r="N17" s="99"/>
      <c r="O17" s="99">
        <f>F17*100/SUM(F16:F17)</f>
        <v>27.446423960753936</v>
      </c>
      <c r="P17" s="99"/>
      <c r="Q17" s="99">
        <f>H17*100/SUM(H16:H17)</f>
        <v>37.035838524391231</v>
      </c>
      <c r="R17" s="43"/>
    </row>
    <row r="18" spans="1:18" s="27" customFormat="1" ht="6.5" customHeight="1">
      <c r="A18" s="29"/>
      <c r="B18" s="39"/>
      <c r="C18" s="40"/>
      <c r="D18" s="39"/>
      <c r="E18" s="40"/>
      <c r="F18" s="39"/>
      <c r="G18" s="40"/>
      <c r="H18" s="39"/>
      <c r="I18" s="40"/>
      <c r="J18" s="55"/>
      <c r="K18" s="99"/>
      <c r="L18" s="99"/>
      <c r="M18" s="99"/>
      <c r="N18" s="99"/>
      <c r="O18" s="99"/>
      <c r="P18" s="99"/>
      <c r="Q18" s="99"/>
      <c r="R18" s="43"/>
    </row>
    <row r="19" spans="1:18" s="30" customFormat="1" ht="12">
      <c r="A19" s="200" t="s">
        <v>40</v>
      </c>
      <c r="B19" s="95">
        <f t="shared" ref="B19:B24" si="0">SUM(D19,F19,H19)</f>
        <v>86224</v>
      </c>
      <c r="C19" s="40"/>
      <c r="D19" s="95">
        <f>SUM(D20:D26)</f>
        <v>31260</v>
      </c>
      <c r="E19" s="17"/>
      <c r="F19" s="95">
        <f>SUM(F20:F26)</f>
        <v>42602</v>
      </c>
      <c r="G19" s="40"/>
      <c r="H19" s="95">
        <f>SUM(H20:H26)</f>
        <v>12362</v>
      </c>
      <c r="I19" s="40"/>
      <c r="J19" s="6"/>
      <c r="K19" s="96">
        <f>SUM(K20:K25)</f>
        <v>99.999999999999986</v>
      </c>
      <c r="L19" s="96"/>
      <c r="M19" s="96">
        <f>SUM(M20:M25)</f>
        <v>100</v>
      </c>
      <c r="N19" s="96"/>
      <c r="O19" s="96">
        <f>SUM(O20:O25)</f>
        <v>100.00000000000001</v>
      </c>
      <c r="P19" s="96"/>
      <c r="Q19" s="96">
        <f>SUM(Q20:Q25)</f>
        <v>100</v>
      </c>
      <c r="R19" s="37"/>
    </row>
    <row r="20" spans="1:18" s="27" customFormat="1" ht="12">
      <c r="A20" s="12" t="s">
        <v>201</v>
      </c>
      <c r="B20" s="39">
        <f t="shared" si="0"/>
        <v>10793</v>
      </c>
      <c r="C20" s="40"/>
      <c r="D20" s="39">
        <v>3550</v>
      </c>
      <c r="E20" s="39"/>
      <c r="F20" s="39">
        <v>6084</v>
      </c>
      <c r="G20" s="39"/>
      <c r="H20" s="39">
        <v>1159</v>
      </c>
      <c r="I20" s="40"/>
      <c r="J20" s="81"/>
      <c r="K20" s="99">
        <f t="shared" ref="K20:K25" si="1">B20*100/SUM($B$20:$B$25)</f>
        <v>12.519719747587231</v>
      </c>
      <c r="L20" s="99"/>
      <c r="M20" s="99">
        <f t="shared" ref="M20:M25" si="2">D20*100/SUM($D$20:$D$25)</f>
        <v>11.356365962891875</v>
      </c>
      <c r="N20" s="99"/>
      <c r="O20" s="99">
        <f t="shared" ref="O20:O25" si="3">F20*100/SUM($F$20:$F$25)</f>
        <v>14.286385197013104</v>
      </c>
      <c r="P20" s="99"/>
      <c r="Q20" s="99">
        <f t="shared" ref="Q20:Q25" si="4">H20*100/SUM($H$20:$H$25)</f>
        <v>9.3755055816210966</v>
      </c>
      <c r="R20" s="43"/>
    </row>
    <row r="21" spans="1:18" s="27" customFormat="1" ht="12">
      <c r="A21" s="12" t="s">
        <v>42</v>
      </c>
      <c r="B21" s="39">
        <f t="shared" si="0"/>
        <v>43631</v>
      </c>
      <c r="C21" s="40"/>
      <c r="D21" s="39">
        <v>15304</v>
      </c>
      <c r="E21" s="39"/>
      <c r="F21" s="39">
        <v>22035</v>
      </c>
      <c r="G21" s="39"/>
      <c r="H21" s="39">
        <v>6292</v>
      </c>
      <c r="I21" s="40"/>
      <c r="J21" s="81"/>
      <c r="K21" s="99">
        <f t="shared" si="1"/>
        <v>50.611312175204155</v>
      </c>
      <c r="L21" s="99"/>
      <c r="M21" s="99">
        <f t="shared" si="2"/>
        <v>48.957133717210496</v>
      </c>
      <c r="N21" s="99"/>
      <c r="O21" s="99">
        <f t="shared" si="3"/>
        <v>51.742356643028224</v>
      </c>
      <c r="P21" s="99"/>
      <c r="Q21" s="99">
        <f t="shared" si="4"/>
        <v>50.897912959068115</v>
      </c>
      <c r="R21" s="43"/>
    </row>
    <row r="22" spans="1:18" s="27" customFormat="1" ht="12">
      <c r="A22" s="12" t="s">
        <v>43</v>
      </c>
      <c r="B22" s="39">
        <f t="shared" si="0"/>
        <v>20770</v>
      </c>
      <c r="C22" s="40"/>
      <c r="D22" s="39">
        <v>8429</v>
      </c>
      <c r="E22" s="39"/>
      <c r="F22" s="39">
        <v>8892</v>
      </c>
      <c r="G22" s="39"/>
      <c r="H22" s="39">
        <v>3449</v>
      </c>
      <c r="I22" s="40"/>
      <c r="J22" s="81"/>
      <c r="K22" s="99">
        <f t="shared" si="1"/>
        <v>24.09289161098738</v>
      </c>
      <c r="L22" s="99"/>
      <c r="M22" s="99">
        <f t="shared" si="2"/>
        <v>26.964171465131159</v>
      </c>
      <c r="N22" s="99"/>
      <c r="O22" s="99">
        <f t="shared" si="3"/>
        <v>20.88010144178838</v>
      </c>
      <c r="P22" s="99"/>
      <c r="Q22" s="99">
        <f t="shared" si="4"/>
        <v>27.900016178611875</v>
      </c>
      <c r="R22" s="43"/>
    </row>
    <row r="23" spans="1:18" s="27" customFormat="1" ht="12">
      <c r="A23" s="12" t="s">
        <v>44</v>
      </c>
      <c r="B23" s="39">
        <f t="shared" si="0"/>
        <v>9158</v>
      </c>
      <c r="C23" s="40"/>
      <c r="D23" s="39">
        <v>3121</v>
      </c>
      <c r="E23" s="39"/>
      <c r="F23" s="39">
        <v>4847</v>
      </c>
      <c r="G23" s="39"/>
      <c r="H23" s="39">
        <v>1190</v>
      </c>
      <c r="I23" s="40"/>
      <c r="J23" s="81"/>
      <c r="K23" s="99">
        <f t="shared" si="1"/>
        <v>10.623144023756495</v>
      </c>
      <c r="L23" s="99"/>
      <c r="M23" s="99">
        <f t="shared" si="2"/>
        <v>9.9840051183621235</v>
      </c>
      <c r="N23" s="99"/>
      <c r="O23" s="99">
        <f t="shared" si="3"/>
        <v>11.381674728784107</v>
      </c>
      <c r="P23" s="99"/>
      <c r="Q23" s="99">
        <f t="shared" si="4"/>
        <v>9.6262740656851644</v>
      </c>
      <c r="R23" s="43"/>
    </row>
    <row r="24" spans="1:18" s="27" customFormat="1" ht="12">
      <c r="A24" s="12" t="s">
        <v>45</v>
      </c>
      <c r="B24" s="39">
        <f t="shared" si="0"/>
        <v>1593</v>
      </c>
      <c r="C24" s="40"/>
      <c r="D24" s="39">
        <v>739</v>
      </c>
      <c r="E24" s="39" t="s">
        <v>194</v>
      </c>
      <c r="F24" s="39">
        <v>604</v>
      </c>
      <c r="G24" s="39" t="s">
        <v>194</v>
      </c>
      <c r="H24" s="39">
        <v>250</v>
      </c>
      <c r="I24" s="40"/>
      <c r="J24" s="81"/>
      <c r="K24" s="99">
        <f t="shared" si="1"/>
        <v>1.8478563474387528</v>
      </c>
      <c r="L24" s="99"/>
      <c r="M24" s="99">
        <f t="shared" si="2"/>
        <v>2.3640435060780551</v>
      </c>
      <c r="N24" s="99"/>
      <c r="O24" s="99">
        <f t="shared" si="3"/>
        <v>1.4183064856995258</v>
      </c>
      <c r="P24" s="99"/>
      <c r="Q24" s="99">
        <f t="shared" si="4"/>
        <v>2.0223264843876394</v>
      </c>
      <c r="R24" s="43"/>
    </row>
    <row r="25" spans="1:18" s="27" customFormat="1" ht="12">
      <c r="A25" s="12" t="s">
        <v>46</v>
      </c>
      <c r="B25" s="39">
        <f>SUM(D25,F25,H25)</f>
        <v>263</v>
      </c>
      <c r="C25" s="39" t="s">
        <v>194</v>
      </c>
      <c r="D25" s="39">
        <v>117</v>
      </c>
      <c r="E25" s="39" t="s">
        <v>194</v>
      </c>
      <c r="F25" s="39">
        <v>124</v>
      </c>
      <c r="G25" s="39" t="s">
        <v>194</v>
      </c>
      <c r="H25" s="39">
        <v>22</v>
      </c>
      <c r="I25" s="39"/>
      <c r="J25" s="81"/>
      <c r="K25" s="99">
        <f t="shared" si="1"/>
        <v>0.30507609502598365</v>
      </c>
      <c r="L25" s="99"/>
      <c r="M25" s="99">
        <f t="shared" si="2"/>
        <v>0.37428023032629559</v>
      </c>
      <c r="N25" s="99"/>
      <c r="O25" s="99">
        <f t="shared" si="3"/>
        <v>0.29117550368665757</v>
      </c>
      <c r="P25" s="99"/>
      <c r="Q25" s="99">
        <f t="shared" si="4"/>
        <v>0.17796473062611229</v>
      </c>
      <c r="R25" s="43"/>
    </row>
    <row r="26" spans="1:18" s="27" customFormat="1" ht="12">
      <c r="A26" s="183" t="s">
        <v>3</v>
      </c>
      <c r="B26" s="39">
        <f>SUM(D26,F26,H26)</f>
        <v>16</v>
      </c>
      <c r="C26" s="39" t="s">
        <v>194</v>
      </c>
      <c r="D26" s="39">
        <v>0</v>
      </c>
      <c r="E26" s="39"/>
      <c r="F26" s="39">
        <v>16</v>
      </c>
      <c r="G26" s="39" t="s">
        <v>194</v>
      </c>
      <c r="H26" s="39">
        <v>0</v>
      </c>
      <c r="I26" s="39"/>
      <c r="J26" s="81"/>
      <c r="K26" s="42" t="str">
        <f>IF(B26&gt;0,"NC",0)</f>
        <v>NC</v>
      </c>
      <c r="L26" s="42"/>
      <c r="M26" s="42">
        <f>IF(D26&gt;0,"NC",0)</f>
        <v>0</v>
      </c>
      <c r="N26" s="42"/>
      <c r="O26" s="42" t="str">
        <f>IF(F26&gt;0,"NC",0)</f>
        <v>NC</v>
      </c>
      <c r="P26" s="42"/>
      <c r="Q26" s="42">
        <f>IF(H26&gt;0,"NC",0)</f>
        <v>0</v>
      </c>
      <c r="R26" s="43"/>
    </row>
    <row r="27" spans="1:18" s="27" customFormat="1" ht="6.5" customHeight="1">
      <c r="A27" s="58"/>
      <c r="B27" s="44"/>
      <c r="C27" s="40"/>
      <c r="D27" s="152"/>
      <c r="E27" s="40"/>
      <c r="F27" s="44"/>
      <c r="G27" s="64"/>
      <c r="H27" s="44"/>
      <c r="I27" s="64"/>
      <c r="J27" s="55"/>
      <c r="K27" s="99"/>
      <c r="L27" s="99"/>
      <c r="M27" s="99"/>
      <c r="N27" s="99"/>
      <c r="O27" s="99"/>
      <c r="P27" s="99"/>
      <c r="Q27" s="99"/>
      <c r="R27" s="43"/>
    </row>
    <row r="28" spans="1:18" s="30" customFormat="1" ht="12">
      <c r="A28" s="7" t="s">
        <v>48</v>
      </c>
      <c r="B28" s="95">
        <f>SUM(D28,F28,H28)</f>
        <v>86225</v>
      </c>
      <c r="C28" s="40"/>
      <c r="D28" s="95">
        <f>SUM(D29:D31)</f>
        <v>31259</v>
      </c>
      <c r="E28" s="17"/>
      <c r="F28" s="95">
        <f>SUM(F29:F31)</f>
        <v>42604</v>
      </c>
      <c r="G28" s="17"/>
      <c r="H28" s="95">
        <f>SUM(H29:H31)</f>
        <v>12362</v>
      </c>
      <c r="I28" s="17"/>
      <c r="J28" s="6"/>
      <c r="K28" s="96">
        <f>SUM(K29:K30)</f>
        <v>100</v>
      </c>
      <c r="L28" s="96"/>
      <c r="M28" s="96">
        <f>SUM(M29:M30)</f>
        <v>100</v>
      </c>
      <c r="N28" s="96"/>
      <c r="O28" s="96">
        <f>SUM(O29:O30)</f>
        <v>100</v>
      </c>
      <c r="P28" s="96"/>
      <c r="Q28" s="96">
        <f>SUM(Q29:Q30)</f>
        <v>100</v>
      </c>
      <c r="R28" s="37"/>
    </row>
    <row r="29" spans="1:18" s="27" customFormat="1" ht="12">
      <c r="A29" s="13" t="s">
        <v>20</v>
      </c>
      <c r="B29" s="39">
        <f>SUM(D29,F29,H29)</f>
        <v>81641</v>
      </c>
      <c r="C29" s="40"/>
      <c r="D29" s="39">
        <v>29993</v>
      </c>
      <c r="E29" s="39"/>
      <c r="F29" s="39">
        <v>39650</v>
      </c>
      <c r="G29" s="39"/>
      <c r="H29" s="39">
        <v>11998</v>
      </c>
      <c r="I29" s="18"/>
      <c r="J29" s="84"/>
      <c r="K29" s="99">
        <f>B29*100/SUM(B29:B30)</f>
        <v>94.683676427950132</v>
      </c>
      <c r="L29" s="99"/>
      <c r="M29" s="99">
        <f>D29*100/SUM(D29:D30)</f>
        <v>95.949966409674019</v>
      </c>
      <c r="N29" s="99"/>
      <c r="O29" s="99">
        <f>F29*100/SUM(F29:F30)</f>
        <v>93.066378743779921</v>
      </c>
      <c r="P29" s="99"/>
      <c r="Q29" s="99">
        <f>H29*100/SUM(H29:H30)</f>
        <v>97.055492638731593</v>
      </c>
      <c r="R29" s="43"/>
    </row>
    <row r="30" spans="1:18" s="27" customFormat="1" ht="12">
      <c r="A30" s="13" t="s">
        <v>21</v>
      </c>
      <c r="B30" s="39">
        <f>SUM(D30,F30,H30)</f>
        <v>4584</v>
      </c>
      <c r="C30" s="40"/>
      <c r="D30" s="39">
        <v>1266</v>
      </c>
      <c r="E30" s="39"/>
      <c r="F30" s="39">
        <v>2954</v>
      </c>
      <c r="G30" s="39"/>
      <c r="H30" s="39">
        <v>364</v>
      </c>
      <c r="I30" s="40"/>
      <c r="J30" s="84"/>
      <c r="K30" s="99">
        <f>B30*100/SUM(B29:B30)</f>
        <v>5.3163235720498694</v>
      </c>
      <c r="L30" s="99"/>
      <c r="M30" s="99">
        <f>D30*100/SUM(D29:D30)</f>
        <v>4.0500335903259863</v>
      </c>
      <c r="N30" s="99"/>
      <c r="O30" s="99">
        <f>F30*100/SUM(F29:F30)</f>
        <v>6.9336212562200732</v>
      </c>
      <c r="P30" s="99"/>
      <c r="Q30" s="99">
        <f>H30*100/SUM(H29:H30)</f>
        <v>2.944507361268403</v>
      </c>
      <c r="R30" s="43"/>
    </row>
    <row r="31" spans="1:18" s="27" customFormat="1" ht="12">
      <c r="A31" s="183" t="s">
        <v>3</v>
      </c>
      <c r="B31" s="39">
        <f>SUM(D31,F31,H31)</f>
        <v>0</v>
      </c>
      <c r="C31" s="39"/>
      <c r="D31" s="39">
        <v>0</v>
      </c>
      <c r="E31" s="39"/>
      <c r="F31" s="39">
        <v>0</v>
      </c>
      <c r="G31" s="39"/>
      <c r="H31" s="39">
        <v>0</v>
      </c>
      <c r="I31" s="40"/>
      <c r="J31" s="84"/>
      <c r="K31" s="42">
        <f>IF(B31&gt;0,"NC",0)</f>
        <v>0</v>
      </c>
      <c r="L31" s="42"/>
      <c r="M31" s="42">
        <f>IF(D31&gt;0,"NC",0)</f>
        <v>0</v>
      </c>
      <c r="N31" s="42"/>
      <c r="O31" s="42">
        <f>IF(F31&gt;0,"NC",0)</f>
        <v>0</v>
      </c>
      <c r="P31" s="42"/>
      <c r="Q31" s="42">
        <f>IF(H31&gt;0,"NC",0)</f>
        <v>0</v>
      </c>
      <c r="R31" s="43"/>
    </row>
    <row r="32" spans="1:18" s="27" customFormat="1" ht="6.5" customHeight="1">
      <c r="A32" s="8"/>
      <c r="B32" s="93"/>
      <c r="C32" s="40"/>
      <c r="D32" s="20"/>
      <c r="E32" s="17"/>
      <c r="F32" s="20"/>
      <c r="G32" s="17"/>
      <c r="H32" s="20"/>
      <c r="I32" s="18"/>
      <c r="J32" s="84"/>
      <c r="K32" s="99"/>
      <c r="L32" s="99"/>
      <c r="M32" s="99"/>
      <c r="N32" s="99"/>
      <c r="O32" s="99"/>
      <c r="P32" s="99"/>
      <c r="Q32" s="99"/>
      <c r="R32" s="43"/>
    </row>
    <row r="33" spans="1:21" s="30" customFormat="1" ht="12">
      <c r="A33" s="7" t="s">
        <v>142</v>
      </c>
      <c r="B33" s="95">
        <f t="shared" ref="B33:B40" si="5">SUM(D33,F33,H33)</f>
        <v>86227</v>
      </c>
      <c r="C33" s="40"/>
      <c r="D33" s="95">
        <f>SUM(D34:D40)</f>
        <v>31260</v>
      </c>
      <c r="E33" s="17"/>
      <c r="F33" s="95">
        <f>SUM(F34:F40)</f>
        <v>42605</v>
      </c>
      <c r="G33" s="40"/>
      <c r="H33" s="95">
        <f>SUM(H34:H40)</f>
        <v>12362</v>
      </c>
      <c r="I33" s="40"/>
      <c r="J33" s="6"/>
      <c r="K33" s="96">
        <f>SUM(K34:K39)</f>
        <v>99.999999999999986</v>
      </c>
      <c r="L33" s="96"/>
      <c r="M33" s="96">
        <f>SUM(M34:M39)</f>
        <v>100.00000000000001</v>
      </c>
      <c r="N33" s="96"/>
      <c r="O33" s="96">
        <f>SUM(O34:O39)</f>
        <v>100</v>
      </c>
      <c r="P33" s="96"/>
      <c r="Q33" s="96">
        <f>SUM(Q34:Q39)</f>
        <v>100</v>
      </c>
      <c r="R33" s="37"/>
    </row>
    <row r="34" spans="1:21" s="27" customFormat="1">
      <c r="A34" s="182" t="s">
        <v>132</v>
      </c>
      <c r="B34" s="39">
        <f t="shared" si="5"/>
        <v>3973</v>
      </c>
      <c r="C34" s="40"/>
      <c r="D34" s="39">
        <v>1407</v>
      </c>
      <c r="E34" s="39"/>
      <c r="F34" s="39">
        <v>2076</v>
      </c>
      <c r="G34" s="39"/>
      <c r="H34" s="39">
        <v>490</v>
      </c>
      <c r="I34" s="40"/>
      <c r="J34" s="81"/>
      <c r="K34" s="99">
        <f t="shared" ref="K34:K39" si="6">B34*100/SUM($B$34:$B$39)</f>
        <v>4.6180490980100428</v>
      </c>
      <c r="L34" s="99"/>
      <c r="M34" s="99">
        <f t="shared" ref="M34:M39" si="7">D34*100/SUM($D$34:$D$39)</f>
        <v>4.5171439578785151</v>
      </c>
      <c r="N34" s="99"/>
      <c r="O34" s="99">
        <f t="shared" ref="O34:O39" si="8">F34*100/SUM($F$34:$F$39)</f>
        <v>4.8821786369408775</v>
      </c>
      <c r="P34" s="99"/>
      <c r="Q34" s="99">
        <f t="shared" ref="Q34:Q39" si="9">H34*100/SUM($H$34:$H$39)</f>
        <v>3.9637599093997733</v>
      </c>
      <c r="R34" s="43"/>
    </row>
    <row r="35" spans="1:21" s="27" customFormat="1">
      <c r="A35" s="182" t="s">
        <v>133</v>
      </c>
      <c r="B35" s="39">
        <f t="shared" si="5"/>
        <v>15519</v>
      </c>
      <c r="C35" s="40"/>
      <c r="D35" s="39">
        <v>3274</v>
      </c>
      <c r="E35" s="39"/>
      <c r="F35" s="39">
        <v>10504</v>
      </c>
      <c r="G35" s="39"/>
      <c r="H35" s="39">
        <v>1741</v>
      </c>
      <c r="I35" s="40"/>
      <c r="J35" s="81"/>
      <c r="K35" s="99">
        <f t="shared" si="6"/>
        <v>18.038636786312068</v>
      </c>
      <c r="L35" s="99"/>
      <c r="M35" s="99">
        <f t="shared" si="7"/>
        <v>10.511108257351998</v>
      </c>
      <c r="N35" s="99"/>
      <c r="O35" s="99">
        <f t="shared" si="8"/>
        <v>24.702506937585252</v>
      </c>
      <c r="P35" s="99"/>
      <c r="Q35" s="99">
        <f t="shared" si="9"/>
        <v>14.083481637275522</v>
      </c>
      <c r="R35" s="43"/>
    </row>
    <row r="36" spans="1:21" s="27" customFormat="1">
      <c r="A36" s="184" t="s">
        <v>134</v>
      </c>
      <c r="B36" s="39">
        <f t="shared" si="5"/>
        <v>28759</v>
      </c>
      <c r="C36" s="40"/>
      <c r="D36" s="39">
        <v>12698</v>
      </c>
      <c r="E36" s="39"/>
      <c r="F36" s="39">
        <v>15181</v>
      </c>
      <c r="G36" s="39"/>
      <c r="H36" s="39">
        <v>880</v>
      </c>
      <c r="I36" s="40"/>
      <c r="J36" s="81"/>
      <c r="K36" s="99">
        <f t="shared" si="6"/>
        <v>33.428259252371213</v>
      </c>
      <c r="L36" s="99"/>
      <c r="M36" s="99">
        <f t="shared" si="7"/>
        <v>40.766662386027996</v>
      </c>
      <c r="N36" s="99"/>
      <c r="O36" s="99">
        <f t="shared" si="8"/>
        <v>35.701519213583559</v>
      </c>
      <c r="P36" s="99"/>
      <c r="Q36" s="99">
        <f t="shared" si="9"/>
        <v>7.1185892250444915</v>
      </c>
      <c r="R36" s="43"/>
    </row>
    <row r="37" spans="1:21" s="27" customFormat="1">
      <c r="A37" s="184" t="s">
        <v>135</v>
      </c>
      <c r="B37" s="39">
        <f t="shared" si="5"/>
        <v>10746</v>
      </c>
      <c r="C37" s="40"/>
      <c r="D37" s="39">
        <v>3815</v>
      </c>
      <c r="E37" s="39"/>
      <c r="F37" s="39">
        <v>5301</v>
      </c>
      <c r="G37" s="39"/>
      <c r="H37" s="39">
        <v>1630</v>
      </c>
      <c r="I37" s="40"/>
      <c r="J37" s="81"/>
      <c r="K37" s="99">
        <f t="shared" si="6"/>
        <v>12.490701134461595</v>
      </c>
      <c r="L37" s="99"/>
      <c r="M37" s="99">
        <f t="shared" si="7"/>
        <v>12.247977398227816</v>
      </c>
      <c r="N37" s="99"/>
      <c r="O37" s="99">
        <f t="shared" si="8"/>
        <v>12.466487935656836</v>
      </c>
      <c r="P37" s="99"/>
      <c r="Q37" s="99">
        <f t="shared" si="9"/>
        <v>13.18556867820741</v>
      </c>
      <c r="R37" s="43"/>
    </row>
    <row r="38" spans="1:21" s="27" customFormat="1">
      <c r="A38" s="182" t="s">
        <v>136</v>
      </c>
      <c r="B38" s="39">
        <f t="shared" si="5"/>
        <v>15069</v>
      </c>
      <c r="C38" s="40"/>
      <c r="D38" s="39">
        <v>7135</v>
      </c>
      <c r="E38" s="39"/>
      <c r="F38" s="39">
        <v>5334</v>
      </c>
      <c r="G38" s="39"/>
      <c r="H38" s="39">
        <v>2600</v>
      </c>
      <c r="I38" s="40"/>
      <c r="J38" s="81"/>
      <c r="K38" s="99">
        <f t="shared" si="6"/>
        <v>17.515575599776827</v>
      </c>
      <c r="L38" s="99"/>
      <c r="M38" s="99">
        <f t="shared" si="7"/>
        <v>22.906767689739308</v>
      </c>
      <c r="N38" s="99"/>
      <c r="O38" s="99">
        <f t="shared" si="8"/>
        <v>12.544094821504162</v>
      </c>
      <c r="P38" s="99"/>
      <c r="Q38" s="99">
        <f t="shared" si="9"/>
        <v>21.032195437631451</v>
      </c>
      <c r="R38" s="43"/>
    </row>
    <row r="39" spans="1:21" s="27" customFormat="1" ht="12">
      <c r="A39" s="183" t="s">
        <v>137</v>
      </c>
      <c r="B39" s="39">
        <f t="shared" si="5"/>
        <v>11966</v>
      </c>
      <c r="C39" s="40"/>
      <c r="D39" s="39">
        <v>2819</v>
      </c>
      <c r="E39" s="39"/>
      <c r="F39" s="39">
        <v>4126</v>
      </c>
      <c r="G39" s="39"/>
      <c r="H39" s="39">
        <v>5021</v>
      </c>
      <c r="I39" s="40"/>
      <c r="J39" s="81"/>
      <c r="K39" s="99">
        <f t="shared" si="6"/>
        <v>13.908778129068253</v>
      </c>
      <c r="L39" s="99"/>
      <c r="M39" s="99">
        <f t="shared" si="7"/>
        <v>9.0503403107743683</v>
      </c>
      <c r="N39" s="99"/>
      <c r="O39" s="99">
        <f t="shared" si="8"/>
        <v>9.7032124547293161</v>
      </c>
      <c r="P39" s="99"/>
      <c r="Q39" s="99">
        <f t="shared" si="9"/>
        <v>40.616405112441349</v>
      </c>
      <c r="R39" s="43"/>
    </row>
    <row r="40" spans="1:21" s="27" customFormat="1" ht="12">
      <c r="A40" s="183" t="s">
        <v>3</v>
      </c>
      <c r="B40" s="39">
        <f t="shared" si="5"/>
        <v>195</v>
      </c>
      <c r="C40" s="39" t="s">
        <v>194</v>
      </c>
      <c r="D40" s="39">
        <v>112</v>
      </c>
      <c r="E40" s="39" t="s">
        <v>194</v>
      </c>
      <c r="F40" s="39">
        <v>83</v>
      </c>
      <c r="G40" s="39" t="s">
        <v>194</v>
      </c>
      <c r="H40" s="39">
        <v>0</v>
      </c>
      <c r="I40" s="40"/>
      <c r="J40" s="81"/>
      <c r="K40" s="42" t="str">
        <f>IF(B40&gt;0,"NC",0)</f>
        <v>NC</v>
      </c>
      <c r="L40" s="99"/>
      <c r="M40" s="42" t="str">
        <f>IF(D40&gt;0,"NC",0)</f>
        <v>NC</v>
      </c>
      <c r="N40" s="99"/>
      <c r="O40" s="42" t="str">
        <f>IF(F40&gt;0,"NC",0)</f>
        <v>NC</v>
      </c>
      <c r="P40" s="99"/>
      <c r="Q40" s="42">
        <f>IF(H40&gt;0,"NC",0)</f>
        <v>0</v>
      </c>
      <c r="R40" s="43"/>
      <c r="U40" s="268"/>
    </row>
    <row r="41" spans="1:21" s="27" customFormat="1" ht="6.5" customHeight="1">
      <c r="A41" s="2"/>
      <c r="B41" s="66"/>
      <c r="C41" s="64"/>
      <c r="D41" s="20"/>
      <c r="E41" s="17"/>
      <c r="F41" s="20"/>
      <c r="G41" s="17"/>
      <c r="H41" s="20"/>
      <c r="I41" s="18"/>
      <c r="J41" s="84"/>
      <c r="K41" s="99"/>
      <c r="L41" s="99"/>
      <c r="M41" s="99"/>
      <c r="N41" s="99"/>
      <c r="O41" s="99"/>
      <c r="P41" s="99"/>
      <c r="Q41" s="99"/>
      <c r="R41" s="43"/>
    </row>
    <row r="42" spans="1:21" s="30" customFormat="1" ht="12">
      <c r="A42" s="7" t="s">
        <v>41</v>
      </c>
      <c r="B42" s="65">
        <f>SUM(D42,F42,H42)</f>
        <v>86224</v>
      </c>
      <c r="C42" s="40"/>
      <c r="D42" s="65">
        <f>SUM(D43:D44)</f>
        <v>31260</v>
      </c>
      <c r="E42" s="17"/>
      <c r="F42" s="65">
        <f>SUM(F43:F44)</f>
        <v>42603</v>
      </c>
      <c r="G42" s="40"/>
      <c r="H42" s="65">
        <f>SUM(H43:H44)</f>
        <v>12361</v>
      </c>
      <c r="I42" s="40"/>
      <c r="J42" s="6"/>
      <c r="K42" s="96">
        <f>SUM(K43:K44)</f>
        <v>100</v>
      </c>
      <c r="L42" s="96"/>
      <c r="M42" s="96">
        <f>SUM(M43:M44)</f>
        <v>100</v>
      </c>
      <c r="N42" s="96"/>
      <c r="O42" s="96">
        <f>SUM(O43:O44)</f>
        <v>100</v>
      </c>
      <c r="P42" s="96"/>
      <c r="Q42" s="96">
        <f>SUM(Q43:Q44)</f>
        <v>100</v>
      </c>
      <c r="R42" s="37"/>
    </row>
    <row r="43" spans="1:21" s="27" customFormat="1">
      <c r="A43" s="201" t="s">
        <v>104</v>
      </c>
      <c r="B43" s="39">
        <f>SUM(D43,F43,H43)</f>
        <v>44915</v>
      </c>
      <c r="C43" s="64"/>
      <c r="D43" s="39">
        <v>20163</v>
      </c>
      <c r="E43" s="39"/>
      <c r="F43" s="39">
        <v>19450</v>
      </c>
      <c r="G43" s="39"/>
      <c r="H43" s="39">
        <v>5302</v>
      </c>
      <c r="I43" s="40"/>
      <c r="J43" s="83"/>
      <c r="K43" s="99">
        <f>B43*100/SUM(B43:B44)</f>
        <v>52.091065132677677</v>
      </c>
      <c r="L43" s="99"/>
      <c r="M43" s="99">
        <f>D43*100/SUM($D$43:$D$44)</f>
        <v>64.500959692898277</v>
      </c>
      <c r="N43" s="99"/>
      <c r="O43" s="99">
        <f>F43*100/SUM($F$43:$F$44)</f>
        <v>45.654061920522032</v>
      </c>
      <c r="P43" s="99"/>
      <c r="Q43" s="99">
        <f>H43*100/SUM($H$43:$H$44)</f>
        <v>42.89296982444786</v>
      </c>
      <c r="R43" s="43"/>
    </row>
    <row r="44" spans="1:21" s="27" customFormat="1">
      <c r="A44" s="201" t="s">
        <v>63</v>
      </c>
      <c r="B44" s="39">
        <f>SUM(D44,F44,H44)</f>
        <v>41309</v>
      </c>
      <c r="C44" s="64"/>
      <c r="D44" s="39">
        <v>11097</v>
      </c>
      <c r="E44" s="39"/>
      <c r="F44" s="39">
        <v>23153</v>
      </c>
      <c r="G44" s="39"/>
      <c r="H44" s="39">
        <v>7059</v>
      </c>
      <c r="I44" s="40"/>
      <c r="J44" s="81"/>
      <c r="K44" s="99">
        <f>B44*100/SUM(B43:B44)</f>
        <v>47.908934867322323</v>
      </c>
      <c r="L44" s="99"/>
      <c r="M44" s="99">
        <f>D44*100/SUM($D$43:$D$44)</f>
        <v>35.49904030710173</v>
      </c>
      <c r="N44" s="99"/>
      <c r="O44" s="99">
        <f>F44*100/SUM($F$43:$F$44)</f>
        <v>54.345938079477968</v>
      </c>
      <c r="P44" s="99"/>
      <c r="Q44" s="99">
        <f>H44*100/SUM($H$43:$H$44)</f>
        <v>57.10703017555214</v>
      </c>
      <c r="R44" s="43"/>
    </row>
    <row r="45" spans="1:21" s="27" customFormat="1" ht="6.5" customHeight="1">
      <c r="A45" s="82"/>
      <c r="B45" s="44"/>
      <c r="C45" s="40"/>
      <c r="D45" s="44"/>
      <c r="E45" s="40"/>
      <c r="F45" s="44"/>
      <c r="G45" s="64"/>
      <c r="H45" s="44"/>
      <c r="I45" s="64"/>
      <c r="J45" s="55"/>
      <c r="K45" s="99"/>
      <c r="L45" s="99"/>
      <c r="M45" s="99"/>
      <c r="N45" s="99"/>
      <c r="O45" s="99"/>
      <c r="P45" s="99"/>
      <c r="Q45" s="99"/>
      <c r="R45" s="43"/>
    </row>
    <row r="46" spans="1:21" s="30" customFormat="1">
      <c r="A46" s="202" t="s">
        <v>47</v>
      </c>
      <c r="B46" s="95">
        <f t="shared" ref="B46:B51" si="10">SUM(D46,F46,H46)</f>
        <v>86223</v>
      </c>
      <c r="C46" s="40"/>
      <c r="D46" s="95">
        <f>SUM(D47:D51)</f>
        <v>31259</v>
      </c>
      <c r="E46" s="17"/>
      <c r="F46" s="95">
        <f>SUM(F47:F51)</f>
        <v>42603</v>
      </c>
      <c r="G46" s="64"/>
      <c r="H46" s="95">
        <f>SUM(H47:H51)</f>
        <v>12361</v>
      </c>
      <c r="I46" s="64"/>
      <c r="J46" s="6"/>
      <c r="K46" s="96">
        <f>SUM(K47:K50)</f>
        <v>100</v>
      </c>
      <c r="L46" s="96"/>
      <c r="M46" s="96">
        <f>SUM(M47:M50)</f>
        <v>100</v>
      </c>
      <c r="N46" s="96"/>
      <c r="O46" s="96">
        <f>SUM(O47:O50)</f>
        <v>100</v>
      </c>
      <c r="P46" s="96"/>
      <c r="Q46" s="96">
        <f>SUM(Q47:Q50)</f>
        <v>100</v>
      </c>
      <c r="R46" s="37"/>
    </row>
    <row r="47" spans="1:21" s="27" customFormat="1" ht="12">
      <c r="A47" s="13" t="s">
        <v>107</v>
      </c>
      <c r="B47" s="39">
        <f t="shared" si="10"/>
        <v>39963</v>
      </c>
      <c r="C47" s="40"/>
      <c r="D47" s="39">
        <v>15042</v>
      </c>
      <c r="E47" s="39"/>
      <c r="F47" s="39">
        <v>21036</v>
      </c>
      <c r="G47" s="39"/>
      <c r="H47" s="39">
        <v>3885</v>
      </c>
      <c r="I47" s="64"/>
      <c r="J47" s="81"/>
      <c r="K47" s="99">
        <f>B47*100/SUM($B$47:$B$50)</f>
        <v>46.348422114748963</v>
      </c>
      <c r="L47" s="99"/>
      <c r="M47" s="99">
        <f>D47*100/SUM($D$47:$D$50)</f>
        <v>48.120541284110175</v>
      </c>
      <c r="N47" s="99"/>
      <c r="O47" s="99">
        <f>F47*100/SUM($F$47:$F$50)</f>
        <v>49.376804450390814</v>
      </c>
      <c r="P47" s="99"/>
      <c r="Q47" s="99">
        <f>H47*100/SUM($H$47:$H$50)</f>
        <v>31.429495995469622</v>
      </c>
      <c r="R47" s="43"/>
    </row>
    <row r="48" spans="1:21" s="27" customFormat="1" ht="12">
      <c r="A48" s="13" t="s">
        <v>108</v>
      </c>
      <c r="B48" s="39">
        <f t="shared" si="10"/>
        <v>11514</v>
      </c>
      <c r="C48" s="40"/>
      <c r="D48" s="39">
        <v>5678</v>
      </c>
      <c r="E48" s="39" t="s">
        <v>194</v>
      </c>
      <c r="F48" s="39">
        <v>3348</v>
      </c>
      <c r="G48" s="39"/>
      <c r="H48" s="39">
        <v>2488</v>
      </c>
      <c r="I48" s="40"/>
      <c r="J48" s="81"/>
      <c r="K48" s="99">
        <f>B48*100/SUM($B$47:$B$50)</f>
        <v>13.353745520336801</v>
      </c>
      <c r="L48" s="99"/>
      <c r="M48" s="99">
        <f>D48*100/SUM($D$47:$D$50)</f>
        <v>18.164368661825396</v>
      </c>
      <c r="N48" s="99"/>
      <c r="O48" s="99">
        <f>F48*100/SUM($F$47:$F$50)</f>
        <v>7.8586015069361315</v>
      </c>
      <c r="P48" s="99"/>
      <c r="Q48" s="99">
        <f>H48*100/SUM($H$47:$H$50)</f>
        <v>20.127821373675268</v>
      </c>
      <c r="R48" s="43"/>
    </row>
    <row r="49" spans="1:18" s="27" customFormat="1" ht="12">
      <c r="A49" s="13" t="s">
        <v>109</v>
      </c>
      <c r="B49" s="39">
        <f t="shared" si="10"/>
        <v>31333</v>
      </c>
      <c r="C49" s="40"/>
      <c r="D49" s="39">
        <v>10531</v>
      </c>
      <c r="E49" s="39"/>
      <c r="F49" s="39">
        <v>15259</v>
      </c>
      <c r="G49" s="39"/>
      <c r="H49" s="39">
        <v>5543</v>
      </c>
      <c r="I49" s="64"/>
      <c r="J49" s="81"/>
      <c r="K49" s="99">
        <f>B49*100/SUM($B$47:$B$50)</f>
        <v>36.33949178293495</v>
      </c>
      <c r="L49" s="99"/>
      <c r="M49" s="99">
        <f>D49*100/SUM($D$47:$D$50)</f>
        <v>33.689497424741674</v>
      </c>
      <c r="N49" s="99"/>
      <c r="O49" s="99">
        <f>F49*100/SUM($F$47:$F$50)</f>
        <v>35.816726521606462</v>
      </c>
      <c r="P49" s="99"/>
      <c r="Q49" s="99">
        <f>H49*100/SUM($H$47:$H$50)</f>
        <v>44.842650271013675</v>
      </c>
      <c r="R49" s="43"/>
    </row>
    <row r="50" spans="1:18" s="158" customFormat="1">
      <c r="A50" s="156" t="s">
        <v>101</v>
      </c>
      <c r="B50" s="44">
        <f t="shared" si="10"/>
        <v>3413</v>
      </c>
      <c r="C50" s="64"/>
      <c r="D50" s="39">
        <v>8</v>
      </c>
      <c r="E50" s="39" t="s">
        <v>194</v>
      </c>
      <c r="F50" s="39">
        <v>2960</v>
      </c>
      <c r="G50" s="39"/>
      <c r="H50" s="39">
        <v>445</v>
      </c>
      <c r="I50" s="64"/>
      <c r="J50" s="92"/>
      <c r="K50" s="99">
        <f>B50*100/SUM($B$47:$B$50)</f>
        <v>3.9583405819792863</v>
      </c>
      <c r="L50" s="108"/>
      <c r="M50" s="99">
        <f>D50*100/SUM($D$47:$D$50)</f>
        <v>2.5592629322755047E-2</v>
      </c>
      <c r="N50" s="108"/>
      <c r="O50" s="99">
        <f>F50*100/SUM($F$47:$F$50)</f>
        <v>6.9478675210665912</v>
      </c>
      <c r="P50" s="108"/>
      <c r="Q50" s="99">
        <f>H50*100/SUM($H$47:$H$50)</f>
        <v>3.6000323598414368</v>
      </c>
      <c r="R50" s="141"/>
    </row>
    <row r="51" spans="1:18" s="158" customFormat="1" ht="12">
      <c r="A51" s="183" t="s">
        <v>3</v>
      </c>
      <c r="B51" s="44">
        <f t="shared" si="10"/>
        <v>0</v>
      </c>
      <c r="C51" s="39"/>
      <c r="D51" s="39">
        <v>0</v>
      </c>
      <c r="E51" s="39"/>
      <c r="F51" s="39">
        <v>0</v>
      </c>
      <c r="G51" s="39"/>
      <c r="H51" s="39">
        <v>0</v>
      </c>
      <c r="I51" s="39"/>
      <c r="J51" s="92"/>
      <c r="K51" s="42">
        <f>IF(B51&gt;0,"NC",0)</f>
        <v>0</v>
      </c>
      <c r="L51" s="118"/>
      <c r="M51" s="42">
        <f>IF(D51&gt;0,"NC",0)</f>
        <v>0</v>
      </c>
      <c r="N51" s="118"/>
      <c r="O51" s="42">
        <f>IF(F51&gt;0,"NC",0)</f>
        <v>0</v>
      </c>
      <c r="P51" s="118"/>
      <c r="Q51" s="42">
        <f>IF(H51&gt;0,"NC",0)</f>
        <v>0</v>
      </c>
      <c r="R51" s="141"/>
    </row>
    <row r="52" spans="1:18" ht="6.5" customHeight="1" thickBot="1">
      <c r="A52" s="120"/>
      <c r="B52" s="121"/>
      <c r="C52" s="112"/>
      <c r="D52" s="121"/>
      <c r="E52" s="112"/>
      <c r="F52" s="120"/>
      <c r="G52" s="112"/>
      <c r="H52" s="120"/>
      <c r="I52" s="112"/>
      <c r="J52" s="121"/>
      <c r="K52" s="123"/>
      <c r="L52" s="123"/>
      <c r="M52" s="123"/>
      <c r="N52" s="123"/>
      <c r="O52" s="123"/>
      <c r="P52" s="123"/>
      <c r="Q52" s="123"/>
      <c r="R52" s="123"/>
    </row>
    <row r="53" spans="1:18" ht="6.5" customHeight="1">
      <c r="A53" s="29"/>
      <c r="B53" s="67"/>
      <c r="C53" s="40"/>
      <c r="D53" s="29"/>
      <c r="E53" s="64"/>
      <c r="F53" s="29"/>
      <c r="G53" s="40"/>
      <c r="H53" s="29"/>
      <c r="I53" s="40"/>
      <c r="J53" s="36"/>
    </row>
    <row r="54" spans="1:18" s="71" customFormat="1">
      <c r="A54" s="70" t="s">
        <v>74</v>
      </c>
      <c r="B54" s="145"/>
      <c r="C54" s="77"/>
      <c r="D54" s="145"/>
      <c r="E54" s="77"/>
      <c r="F54" s="145"/>
      <c r="G54" s="77"/>
      <c r="H54" s="145"/>
      <c r="I54" s="77"/>
      <c r="J54" s="145"/>
    </row>
    <row r="55" spans="1:18" s="71" customFormat="1">
      <c r="A55" s="70" t="s">
        <v>155</v>
      </c>
      <c r="B55" s="145"/>
      <c r="C55" s="77"/>
      <c r="D55" s="145"/>
      <c r="E55" s="77"/>
      <c r="F55" s="145"/>
      <c r="G55" s="77"/>
      <c r="H55" s="145"/>
      <c r="I55" s="77"/>
      <c r="J55" s="145"/>
    </row>
    <row r="56" spans="1:18" s="71" customFormat="1">
      <c r="A56" s="79" t="s">
        <v>105</v>
      </c>
      <c r="B56" s="145"/>
      <c r="C56" s="77"/>
      <c r="D56" s="145"/>
      <c r="E56" s="77"/>
      <c r="F56" s="145"/>
      <c r="G56" s="77"/>
      <c r="H56" s="145"/>
      <c r="I56" s="77"/>
      <c r="J56" s="145"/>
    </row>
    <row r="57" spans="1:18" s="71" customFormat="1" ht="22.5" customHeight="1">
      <c r="A57" s="306" t="s">
        <v>163</v>
      </c>
      <c r="B57" s="306"/>
      <c r="C57" s="306"/>
      <c r="D57" s="306"/>
      <c r="E57" s="306"/>
      <c r="F57" s="306"/>
      <c r="G57" s="306"/>
      <c r="H57" s="306"/>
      <c r="I57" s="306"/>
      <c r="J57" s="306"/>
      <c r="K57" s="306"/>
      <c r="L57" s="306"/>
      <c r="M57" s="306"/>
      <c r="N57" s="306"/>
      <c r="O57" s="306"/>
      <c r="P57" s="306"/>
      <c r="Q57" s="306"/>
      <c r="R57" s="306"/>
    </row>
    <row r="58" spans="1:18" s="71" customFormat="1" ht="11">
      <c r="A58" s="198" t="s">
        <v>66</v>
      </c>
      <c r="C58" s="77"/>
      <c r="E58" s="77"/>
      <c r="G58" s="77"/>
      <c r="H58" s="143"/>
      <c r="I58" s="77"/>
    </row>
    <row r="59" spans="1:18" s="71" customFormat="1" ht="11">
      <c r="A59" s="199" t="s">
        <v>89</v>
      </c>
      <c r="B59" s="73"/>
      <c r="C59" s="74"/>
      <c r="D59" s="73"/>
      <c r="E59" s="74"/>
      <c r="F59" s="73"/>
      <c r="G59" s="74"/>
      <c r="H59" s="144"/>
      <c r="I59" s="74"/>
      <c r="J59" s="73"/>
      <c r="K59" s="73"/>
      <c r="L59" s="73"/>
      <c r="M59" s="73"/>
      <c r="N59" s="73"/>
      <c r="O59" s="73"/>
      <c r="P59" s="73"/>
      <c r="Q59" s="73"/>
    </row>
    <row r="60" spans="1:18" s="71" customFormat="1" ht="11">
      <c r="A60" s="4" t="s">
        <v>208</v>
      </c>
      <c r="B60" s="75"/>
      <c r="C60" s="77"/>
      <c r="E60" s="77"/>
      <c r="G60" s="77"/>
      <c r="H60" s="143"/>
      <c r="I60" s="77"/>
      <c r="R60" s="127"/>
    </row>
    <row r="61" spans="1:18">
      <c r="A61" s="71"/>
    </row>
  </sheetData>
  <mergeCells count="15">
    <mergeCell ref="A57:R57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78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72" sqref="A72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8.6640625" style="72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9" width="13.5" style="90" customWidth="1"/>
    <col min="20" max="20" width="5.83203125" style="90" bestFit="1" customWidth="1"/>
    <col min="21" max="21" width="2.5" style="90" bestFit="1" customWidth="1"/>
    <col min="22" max="22" width="5.83203125" style="90" bestFit="1" customWidth="1"/>
    <col min="23" max="23" width="2.5" style="90" bestFit="1" customWidth="1"/>
    <col min="24" max="24" width="4.5" style="90" bestFit="1" customWidth="1"/>
    <col min="25" max="25" width="2.5" style="90" bestFit="1" customWidth="1"/>
    <col min="26" max="26" width="11.5" style="90"/>
    <col min="27" max="27" width="3.5" style="90" bestFit="1" customWidth="1"/>
    <col min="28" max="28" width="11.5" style="90"/>
    <col min="29" max="29" width="5" style="90" bestFit="1" customWidth="1"/>
    <col min="30" max="30" width="11.5" style="90"/>
    <col min="31" max="31" width="5" style="90" bestFit="1" customWidth="1"/>
    <col min="32" max="32" width="11.5" style="90"/>
    <col min="33" max="33" width="5" style="90" bestFit="1" customWidth="1"/>
    <col min="34" max="16384" width="11.5" style="90"/>
  </cols>
  <sheetData>
    <row r="1" spans="1:18" ht="25.5" customHeight="1">
      <c r="A1" s="302" t="s">
        <v>210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</row>
    <row r="2" spans="1:18" s="27" customFormat="1" ht="6.5" customHeight="1" thickBot="1">
      <c r="A2" s="158"/>
      <c r="B2" s="159"/>
      <c r="C2" s="161"/>
      <c r="D2" s="159"/>
      <c r="E2" s="161"/>
      <c r="F2" s="159"/>
      <c r="G2" s="161"/>
      <c r="H2" s="160"/>
      <c r="I2" s="161"/>
      <c r="J2" s="160"/>
      <c r="K2" s="159"/>
      <c r="L2" s="159"/>
      <c r="M2" s="159"/>
      <c r="N2" s="159"/>
      <c r="O2" s="159"/>
      <c r="P2" s="159"/>
      <c r="Q2" s="158"/>
      <c r="R2" s="158"/>
    </row>
    <row r="3" spans="1:18" s="132" customFormat="1" ht="6.5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11" t="s">
        <v>145</v>
      </c>
      <c r="B4" s="303" t="s">
        <v>78</v>
      </c>
      <c r="C4" s="303"/>
      <c r="D4" s="303"/>
      <c r="E4" s="303"/>
      <c r="F4" s="303"/>
      <c r="G4" s="303"/>
      <c r="H4" s="303"/>
      <c r="I4" s="303"/>
      <c r="J4" s="210"/>
      <c r="K4" s="303" t="s">
        <v>87</v>
      </c>
      <c r="L4" s="303"/>
      <c r="M4" s="303"/>
      <c r="N4" s="303"/>
      <c r="O4" s="303"/>
      <c r="P4" s="303"/>
      <c r="Q4" s="303"/>
      <c r="R4" s="303"/>
    </row>
    <row r="5" spans="1:18" s="132" customFormat="1" ht="6.5" customHeight="1">
      <c r="A5" s="311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5" customHeight="1">
      <c r="A6" s="311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11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210"/>
      <c r="K7" s="308" t="s">
        <v>82</v>
      </c>
      <c r="L7" s="308"/>
      <c r="M7" s="309" t="s">
        <v>149</v>
      </c>
      <c r="N7" s="309"/>
      <c r="O7" s="309"/>
      <c r="P7" s="309"/>
      <c r="Q7" s="309"/>
      <c r="R7" s="309"/>
    </row>
    <row r="8" spans="1:18" s="132" customFormat="1" ht="6.5" customHeight="1">
      <c r="A8" s="311"/>
      <c r="B8" s="308"/>
      <c r="C8" s="308"/>
      <c r="D8" s="211"/>
      <c r="E8" s="211"/>
      <c r="F8" s="211"/>
      <c r="G8" s="211"/>
      <c r="H8" s="211"/>
      <c r="I8" s="211"/>
      <c r="J8" s="210"/>
      <c r="K8" s="308"/>
      <c r="L8" s="308"/>
      <c r="M8" s="211"/>
      <c r="N8" s="211"/>
      <c r="O8" s="211"/>
      <c r="P8" s="211"/>
      <c r="Q8" s="211"/>
      <c r="R8" s="211"/>
    </row>
    <row r="9" spans="1:18" s="132" customFormat="1" ht="6.5" customHeight="1">
      <c r="A9" s="311"/>
      <c r="B9" s="308"/>
      <c r="C9" s="308"/>
      <c r="D9" s="212"/>
      <c r="E9" s="212"/>
      <c r="F9" s="212"/>
      <c r="G9" s="212"/>
      <c r="H9" s="212"/>
      <c r="I9" s="212"/>
      <c r="J9" s="210"/>
      <c r="K9" s="308"/>
      <c r="L9" s="308"/>
      <c r="M9" s="212"/>
      <c r="N9" s="212"/>
      <c r="O9" s="212"/>
      <c r="P9" s="212"/>
      <c r="Q9" s="212"/>
      <c r="R9" s="212"/>
    </row>
    <row r="10" spans="1:18" s="132" customFormat="1" ht="12">
      <c r="A10" s="311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213"/>
      <c r="K10" s="308"/>
      <c r="L10" s="308"/>
      <c r="M10" s="305" t="s">
        <v>19</v>
      </c>
      <c r="N10" s="305"/>
      <c r="O10" s="305" t="s">
        <v>84</v>
      </c>
      <c r="P10" s="305"/>
      <c r="Q10" s="305" t="s">
        <v>80</v>
      </c>
      <c r="R10" s="305"/>
    </row>
    <row r="11" spans="1:18" s="27" customFormat="1" ht="6.5" customHeight="1">
      <c r="A11" s="229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5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>
      <c r="A13" s="226" t="s">
        <v>79</v>
      </c>
      <c r="B13" s="219">
        <f>SUM(D13,F13,H13)</f>
        <v>86225</v>
      </c>
      <c r="C13" s="220"/>
      <c r="D13" s="219">
        <f>D15</f>
        <v>31259</v>
      </c>
      <c r="E13" s="220"/>
      <c r="F13" s="219">
        <f>F15</f>
        <v>42604</v>
      </c>
      <c r="G13" s="220"/>
      <c r="H13" s="219">
        <f>H15</f>
        <v>12362</v>
      </c>
      <c r="I13" s="220"/>
      <c r="J13" s="222"/>
      <c r="K13" s="223">
        <f>SUM(M13,O13,Q13)</f>
        <v>100</v>
      </c>
      <c r="L13" s="224"/>
      <c r="M13" s="223">
        <f>D13*100/B13</f>
        <v>36.252826906349668</v>
      </c>
      <c r="N13" s="225"/>
      <c r="O13" s="223">
        <f>F13*100/B13</f>
        <v>49.410263844592635</v>
      </c>
      <c r="P13" s="224"/>
      <c r="Q13" s="223">
        <f>H13*100/B13</f>
        <v>14.336909249057697</v>
      </c>
      <c r="R13" s="227"/>
    </row>
    <row r="14" spans="1:18" s="35" customFormat="1" ht="6.5" customHeight="1">
      <c r="A14" s="31"/>
      <c r="B14" s="65"/>
      <c r="C14" s="64"/>
      <c r="D14" s="65"/>
      <c r="E14" s="64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6">
      <c r="A15" s="61" t="s">
        <v>86</v>
      </c>
      <c r="B15" s="95">
        <f>SUM(D15,F15,H15)</f>
        <v>86225</v>
      </c>
      <c r="C15" s="40"/>
      <c r="D15" s="95">
        <f>SUM(D16:D18)</f>
        <v>31259</v>
      </c>
      <c r="E15" s="40"/>
      <c r="F15" s="95">
        <f>SUM(F16:F18)</f>
        <v>42604</v>
      </c>
      <c r="G15" s="40"/>
      <c r="H15" s="95">
        <f>SUM(H16:H18)</f>
        <v>12362</v>
      </c>
      <c r="I15" s="40"/>
      <c r="J15" s="100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>
      <c r="A16" s="115" t="s">
        <v>164</v>
      </c>
      <c r="B16" s="39">
        <f>SUM(D16,F16,H16)</f>
        <v>6693</v>
      </c>
      <c r="C16" s="40"/>
      <c r="D16" s="39">
        <v>498</v>
      </c>
      <c r="E16" s="39" t="s">
        <v>194</v>
      </c>
      <c r="F16" s="39">
        <v>6047</v>
      </c>
      <c r="G16" s="39"/>
      <c r="H16" s="39">
        <v>148</v>
      </c>
      <c r="I16" s="283" t="s">
        <v>194</v>
      </c>
      <c r="J16" s="98"/>
      <c r="K16" s="99">
        <f>B16*100/SUM(B16:B17)</f>
        <v>8.461227276175066</v>
      </c>
      <c r="L16" s="99"/>
      <c r="M16" s="99">
        <f>D16*100/SUM($D$16:$D$17)</f>
        <v>1.8362154787802809</v>
      </c>
      <c r="N16" s="99"/>
      <c r="O16" s="99">
        <f>F16*100/SUM($F$16:$F$17)</f>
        <v>15.137178331831381</v>
      </c>
      <c r="P16" s="99"/>
      <c r="Q16" s="99">
        <f>H16*100/SUM($H$16:$H$17)</f>
        <v>1.2299509681708634</v>
      </c>
      <c r="R16" s="43"/>
    </row>
    <row r="17" spans="1:18" s="27" customFormat="1">
      <c r="A17" s="115" t="s">
        <v>4</v>
      </c>
      <c r="B17" s="39">
        <f>SUM(D17,F17,H17)</f>
        <v>72409</v>
      </c>
      <c r="C17" s="40"/>
      <c r="D17" s="39">
        <v>26623</v>
      </c>
      <c r="E17" s="39"/>
      <c r="F17" s="39">
        <v>33901</v>
      </c>
      <c r="G17" s="39"/>
      <c r="H17" s="39">
        <v>11885</v>
      </c>
      <c r="I17" s="284"/>
      <c r="J17" s="98"/>
      <c r="K17" s="99">
        <f>B17*100/SUM(B16:B17)</f>
        <v>91.538772723824934</v>
      </c>
      <c r="L17" s="99"/>
      <c r="M17" s="99">
        <f>D17*100/SUM($D$16:$D$17)</f>
        <v>98.163784521219725</v>
      </c>
      <c r="N17" s="99"/>
      <c r="O17" s="99">
        <f>F17*100/SUM($F$16:$F$17)</f>
        <v>84.862821668168621</v>
      </c>
      <c r="P17" s="99"/>
      <c r="Q17" s="99">
        <f>H17*100/SUM($H$16:$H$17)</f>
        <v>98.770049031829132</v>
      </c>
      <c r="R17" s="43"/>
    </row>
    <row r="18" spans="1:18" s="27" customFormat="1">
      <c r="A18" s="115" t="s">
        <v>3</v>
      </c>
      <c r="B18" s="39">
        <f>SUM(D18,F18,H18)</f>
        <v>7123</v>
      </c>
      <c r="C18" s="40"/>
      <c r="D18" s="39">
        <v>4138</v>
      </c>
      <c r="E18" s="39"/>
      <c r="F18" s="39">
        <v>2656</v>
      </c>
      <c r="G18" s="39"/>
      <c r="H18" s="39">
        <v>329</v>
      </c>
      <c r="I18" s="283" t="s">
        <v>194</v>
      </c>
      <c r="J18" s="98"/>
      <c r="K18" s="262" t="s">
        <v>193</v>
      </c>
      <c r="L18" s="262"/>
      <c r="M18" s="262" t="s">
        <v>193</v>
      </c>
      <c r="N18" s="262"/>
      <c r="O18" s="262" t="s">
        <v>193</v>
      </c>
      <c r="P18" s="262"/>
      <c r="Q18" s="262" t="s">
        <v>193</v>
      </c>
      <c r="R18" s="43"/>
    </row>
    <row r="19" spans="1:18" s="27" customFormat="1" ht="6.5" customHeight="1">
      <c r="A19" s="29"/>
      <c r="B19" s="39"/>
      <c r="C19" s="40"/>
      <c r="D19" s="39"/>
      <c r="E19" s="269"/>
      <c r="F19" s="39"/>
      <c r="G19" s="269"/>
      <c r="H19" s="39"/>
      <c r="I19" s="284"/>
      <c r="J19" s="98"/>
      <c r="K19" s="99"/>
      <c r="L19" s="99"/>
      <c r="M19" s="99"/>
      <c r="N19" s="99"/>
      <c r="O19" s="99"/>
      <c r="P19" s="99"/>
      <c r="Q19" s="99"/>
      <c r="R19" s="43"/>
    </row>
    <row r="20" spans="1:18" s="30" customFormat="1" ht="39">
      <c r="A20" s="61" t="s">
        <v>103</v>
      </c>
      <c r="B20" s="95">
        <f>SUM(D20,F20,H20)</f>
        <v>86196</v>
      </c>
      <c r="C20" s="40"/>
      <c r="D20" s="95">
        <f>SUM(D21:D22)</f>
        <v>31259</v>
      </c>
      <c r="E20" s="269"/>
      <c r="F20" s="95">
        <f>SUM(F21:F22)</f>
        <v>42575</v>
      </c>
      <c r="G20" s="269"/>
      <c r="H20" s="95">
        <f>SUM(H21:H22)</f>
        <v>12362</v>
      </c>
      <c r="I20" s="284"/>
      <c r="J20" s="100"/>
      <c r="K20" s="96">
        <f>SUM(K21:K22)</f>
        <v>100</v>
      </c>
      <c r="L20" s="96"/>
      <c r="M20" s="96">
        <f>SUM(M21:M22)</f>
        <v>100</v>
      </c>
      <c r="N20" s="96"/>
      <c r="O20" s="96">
        <f>SUM(O21:O22)</f>
        <v>100</v>
      </c>
      <c r="P20" s="96"/>
      <c r="Q20" s="96">
        <f>SUM(Q21:Q22)</f>
        <v>100</v>
      </c>
      <c r="R20" s="37"/>
    </row>
    <row r="21" spans="1:18" s="27" customFormat="1">
      <c r="A21" s="115" t="s">
        <v>164</v>
      </c>
      <c r="B21" s="39">
        <f>SUM(D21,F21,H21)</f>
        <v>28108</v>
      </c>
      <c r="C21" s="40"/>
      <c r="D21" s="39">
        <v>1990</v>
      </c>
      <c r="E21" s="39"/>
      <c r="F21" s="39">
        <v>23191</v>
      </c>
      <c r="G21" s="39"/>
      <c r="H21" s="39">
        <v>2927</v>
      </c>
      <c r="I21" s="284"/>
      <c r="J21" s="98"/>
      <c r="K21" s="99">
        <f>B21*100/SUM(B21:B22)</f>
        <v>32.609401828391107</v>
      </c>
      <c r="L21" s="99"/>
      <c r="M21" s="99">
        <f>D21*100/SUM(D21:D22)</f>
        <v>6.3661665440353179</v>
      </c>
      <c r="N21" s="99"/>
      <c r="O21" s="99">
        <f>F21*100/SUM(F21:F22)</f>
        <v>54.470933646506168</v>
      </c>
      <c r="P21" s="99"/>
      <c r="Q21" s="99">
        <f>H21*100/SUM(H21:H22)</f>
        <v>23.677398479210485</v>
      </c>
      <c r="R21" s="43"/>
    </row>
    <row r="22" spans="1:18" s="27" customFormat="1">
      <c r="A22" s="115" t="s">
        <v>4</v>
      </c>
      <c r="B22" s="39">
        <f>SUM(D22,F22,H22)</f>
        <v>58088</v>
      </c>
      <c r="C22" s="40"/>
      <c r="D22" s="39">
        <v>29269</v>
      </c>
      <c r="E22" s="39"/>
      <c r="F22" s="39">
        <v>19384</v>
      </c>
      <c r="G22" s="39"/>
      <c r="H22" s="39">
        <v>9435</v>
      </c>
      <c r="I22" s="284"/>
      <c r="J22" s="98"/>
      <c r="K22" s="99">
        <f>B22*100/SUM(B21:B22)</f>
        <v>67.390598171608886</v>
      </c>
      <c r="L22" s="99"/>
      <c r="M22" s="99">
        <f>D22*100/SUM(D21:D22)</f>
        <v>93.633833455964677</v>
      </c>
      <c r="N22" s="99"/>
      <c r="O22" s="99">
        <f>F22*100/SUM(F21:F22)</f>
        <v>45.529066353493832</v>
      </c>
      <c r="P22" s="99"/>
      <c r="Q22" s="99">
        <f>H22*100/SUM(H21:H22)</f>
        <v>76.322601520789519</v>
      </c>
      <c r="R22" s="43"/>
    </row>
    <row r="23" spans="1:18" s="27" customFormat="1">
      <c r="A23" s="115" t="s">
        <v>3</v>
      </c>
      <c r="B23" s="39">
        <f>SUM(D23,F23,H23)</f>
        <v>29</v>
      </c>
      <c r="C23" s="40" t="s">
        <v>194</v>
      </c>
      <c r="D23" s="39">
        <v>0</v>
      </c>
      <c r="E23" s="39"/>
      <c r="F23" s="39">
        <v>29</v>
      </c>
      <c r="G23" s="39" t="s">
        <v>194</v>
      </c>
      <c r="H23" s="39">
        <v>0</v>
      </c>
      <c r="I23" s="284"/>
      <c r="J23" s="98"/>
      <c r="K23" s="99"/>
      <c r="L23" s="99"/>
      <c r="M23" s="99"/>
      <c r="N23" s="99"/>
      <c r="O23" s="99"/>
      <c r="P23" s="99"/>
      <c r="Q23" s="99"/>
      <c r="R23" s="43"/>
    </row>
    <row r="24" spans="1:18" s="27" customFormat="1" ht="6.5" customHeight="1">
      <c r="A24" s="29"/>
      <c r="B24" s="39"/>
      <c r="C24" s="40"/>
      <c r="D24" s="39"/>
      <c r="E24" s="269"/>
      <c r="F24" s="39"/>
      <c r="G24" s="269"/>
      <c r="H24" s="39"/>
      <c r="I24" s="284"/>
      <c r="J24" s="98"/>
      <c r="K24" s="99"/>
      <c r="L24" s="99"/>
      <c r="M24" s="99"/>
      <c r="N24" s="99"/>
      <c r="O24" s="99"/>
      <c r="P24" s="99"/>
      <c r="Q24" s="99"/>
      <c r="R24" s="43"/>
    </row>
    <row r="25" spans="1:18" s="27" customFormat="1" ht="26">
      <c r="A25" s="232" t="s">
        <v>90</v>
      </c>
      <c r="B25" s="219">
        <f>SUM(D25,F25,H25)</f>
        <v>28108</v>
      </c>
      <c r="C25" s="220"/>
      <c r="D25" s="219">
        <f>D21</f>
        <v>1990</v>
      </c>
      <c r="E25" s="279"/>
      <c r="F25" s="219">
        <f>F21</f>
        <v>23191</v>
      </c>
      <c r="G25" s="279"/>
      <c r="H25" s="219">
        <f>H21</f>
        <v>2927</v>
      </c>
      <c r="I25" s="285"/>
      <c r="J25" s="224"/>
      <c r="K25" s="223">
        <f>SUM(M25,O25,Q25)</f>
        <v>100</v>
      </c>
      <c r="L25" s="224"/>
      <c r="M25" s="223">
        <f>D25*100/B25</f>
        <v>7.079834922442009</v>
      </c>
      <c r="N25" s="225"/>
      <c r="O25" s="223">
        <f>F25*100/B25</f>
        <v>82.50675964138324</v>
      </c>
      <c r="P25" s="224"/>
      <c r="Q25" s="223">
        <f>H25*100/B25</f>
        <v>10.413405436174754</v>
      </c>
      <c r="R25" s="233"/>
    </row>
    <row r="26" spans="1:18" s="29" customFormat="1" ht="6.5" customHeight="1">
      <c r="A26" s="15"/>
      <c r="B26" s="65"/>
      <c r="C26" s="64"/>
      <c r="D26" s="65"/>
      <c r="E26" s="278"/>
      <c r="F26" s="65"/>
      <c r="G26" s="278"/>
      <c r="H26" s="65"/>
      <c r="I26" s="286"/>
      <c r="J26" s="34"/>
      <c r="K26" s="101"/>
      <c r="L26" s="48"/>
      <c r="M26" s="101"/>
      <c r="N26" s="48"/>
      <c r="O26" s="101"/>
      <c r="P26" s="48"/>
      <c r="Q26" s="101"/>
      <c r="R26" s="63"/>
    </row>
    <row r="27" spans="1:18" s="30" customFormat="1" ht="26">
      <c r="A27" s="61" t="s">
        <v>110</v>
      </c>
      <c r="B27" s="95">
        <f>SUM(D27,F27,H27)</f>
        <v>28106</v>
      </c>
      <c r="C27" s="40"/>
      <c r="D27" s="95">
        <f>SUM(D28:D36)</f>
        <v>1990</v>
      </c>
      <c r="E27" s="269"/>
      <c r="F27" s="95">
        <f>SUM(F28:F36)</f>
        <v>23190</v>
      </c>
      <c r="G27" s="269"/>
      <c r="H27" s="95">
        <f>SUM(H28:H36)</f>
        <v>2926</v>
      </c>
      <c r="I27" s="284"/>
      <c r="J27" s="100"/>
      <c r="K27" s="96">
        <f>SUM(K28:K35)</f>
        <v>99.999999999999986</v>
      </c>
      <c r="L27" s="96"/>
      <c r="M27" s="96">
        <f>SUM(M28:M35)</f>
        <v>100</v>
      </c>
      <c r="N27" s="96"/>
      <c r="O27" s="96">
        <f>SUM(O28:O35)</f>
        <v>100</v>
      </c>
      <c r="P27" s="96"/>
      <c r="Q27" s="96">
        <f>SUM(Q28:Q34)</f>
        <v>100.00000000000001</v>
      </c>
      <c r="R27" s="37"/>
    </row>
    <row r="28" spans="1:18" s="27" customFormat="1">
      <c r="A28" s="115" t="s">
        <v>11</v>
      </c>
      <c r="B28" s="39">
        <f t="shared" ref="B28:B36" si="0">SUM(D28,F28,H28)</f>
        <v>13260</v>
      </c>
      <c r="C28" s="40"/>
      <c r="D28" s="39">
        <v>852</v>
      </c>
      <c r="E28" s="39"/>
      <c r="F28" s="39">
        <v>11740</v>
      </c>
      <c r="G28" s="39"/>
      <c r="H28" s="39">
        <v>668</v>
      </c>
      <c r="I28" s="284"/>
      <c r="J28" s="98"/>
      <c r="K28" s="99">
        <f>B28*100/SUM($B$28:$B$35)</f>
        <v>47.680690399136999</v>
      </c>
      <c r="L28" s="99"/>
      <c r="M28" s="99">
        <f>D28*100/SUM($D$28:$D$35)</f>
        <v>42.814070351758794</v>
      </c>
      <c r="N28" s="99"/>
      <c r="O28" s="99">
        <f>F28*100/SUM($F$28:$F$35)</f>
        <v>50.950438330006072</v>
      </c>
      <c r="P28" s="99"/>
      <c r="Q28" s="99">
        <f>H28*100/SUM($H$28:$H$35)</f>
        <v>24.04607631389489</v>
      </c>
      <c r="R28" s="43"/>
    </row>
    <row r="29" spans="1:18" s="27" customFormat="1">
      <c r="A29" s="115" t="s">
        <v>12</v>
      </c>
      <c r="B29" s="39">
        <f t="shared" si="0"/>
        <v>2001</v>
      </c>
      <c r="C29" s="40"/>
      <c r="D29" s="39">
        <v>244</v>
      </c>
      <c r="E29" s="39" t="s">
        <v>194</v>
      </c>
      <c r="F29" s="39">
        <v>1562</v>
      </c>
      <c r="G29" s="39" t="s">
        <v>194</v>
      </c>
      <c r="H29" s="39">
        <v>195</v>
      </c>
      <c r="I29" s="284" t="s">
        <v>194</v>
      </c>
      <c r="J29" s="98"/>
      <c r="K29" s="99">
        <f t="shared" ref="K29:K35" si="1">B29*100/SUM($B$28:$B$35)</f>
        <v>7.1952535059331177</v>
      </c>
      <c r="L29" s="99"/>
      <c r="M29" s="99">
        <f t="shared" ref="M29:M35" si="2">D29*100/SUM($D$28:$D$35)</f>
        <v>12.261306532663317</v>
      </c>
      <c r="N29" s="99"/>
      <c r="O29" s="99">
        <f t="shared" ref="O29:O35" si="3">F29*100/SUM($F$28:$F$35)</f>
        <v>6.7789254404999566</v>
      </c>
      <c r="P29" s="99"/>
      <c r="Q29" s="99">
        <f t="shared" ref="Q29:Q35" si="4">H29*100/SUM($H$28:$H$35)</f>
        <v>7.0194384449244058</v>
      </c>
      <c r="R29" s="43"/>
    </row>
    <row r="30" spans="1:18" s="27" customFormat="1">
      <c r="A30" s="115" t="s">
        <v>13</v>
      </c>
      <c r="B30" s="39">
        <f t="shared" si="0"/>
        <v>4551</v>
      </c>
      <c r="C30" s="40"/>
      <c r="D30" s="39">
        <v>200</v>
      </c>
      <c r="E30" s="39" t="s">
        <v>194</v>
      </c>
      <c r="F30" s="39">
        <v>3782</v>
      </c>
      <c r="G30" s="39"/>
      <c r="H30" s="39">
        <v>569</v>
      </c>
      <c r="I30" s="284"/>
      <c r="J30" s="98"/>
      <c r="K30" s="99">
        <f t="shared" si="1"/>
        <v>16.364617044228694</v>
      </c>
      <c r="L30" s="99"/>
      <c r="M30" s="99">
        <f t="shared" si="2"/>
        <v>10.050251256281408</v>
      </c>
      <c r="N30" s="99"/>
      <c r="O30" s="99">
        <f t="shared" si="3"/>
        <v>16.413505772068397</v>
      </c>
      <c r="P30" s="99"/>
      <c r="Q30" s="99">
        <f t="shared" si="4"/>
        <v>20.482361411087112</v>
      </c>
      <c r="R30" s="43"/>
    </row>
    <row r="31" spans="1:18" s="27" customFormat="1">
      <c r="A31" s="115" t="s">
        <v>14</v>
      </c>
      <c r="B31" s="39">
        <f t="shared" si="0"/>
        <v>2018</v>
      </c>
      <c r="C31" s="40"/>
      <c r="D31" s="39">
        <v>246</v>
      </c>
      <c r="E31" s="39" t="s">
        <v>194</v>
      </c>
      <c r="F31" s="39">
        <v>1487</v>
      </c>
      <c r="G31" s="39"/>
      <c r="H31" s="39">
        <v>285</v>
      </c>
      <c r="I31" s="284" t="s">
        <v>194</v>
      </c>
      <c r="J31" s="98"/>
      <c r="K31" s="99">
        <f t="shared" si="1"/>
        <v>7.2563825961884216</v>
      </c>
      <c r="L31" s="99"/>
      <c r="M31" s="99">
        <f t="shared" si="2"/>
        <v>12.361809045226131</v>
      </c>
      <c r="N31" s="99"/>
      <c r="O31" s="99">
        <f t="shared" si="3"/>
        <v>6.4534328617307528</v>
      </c>
      <c r="P31" s="99"/>
      <c r="Q31" s="99">
        <f t="shared" si="4"/>
        <v>10.259179265658748</v>
      </c>
      <c r="R31" s="43"/>
    </row>
    <row r="32" spans="1:18" s="27" customFormat="1">
      <c r="A32" s="115" t="s">
        <v>15</v>
      </c>
      <c r="B32" s="39">
        <f t="shared" si="0"/>
        <v>1409</v>
      </c>
      <c r="C32" s="40"/>
      <c r="D32" s="39">
        <v>115</v>
      </c>
      <c r="E32" s="39" t="s">
        <v>194</v>
      </c>
      <c r="F32" s="39">
        <v>1068</v>
      </c>
      <c r="G32" s="39"/>
      <c r="H32" s="39">
        <v>226</v>
      </c>
      <c r="I32" s="284" t="s">
        <v>194</v>
      </c>
      <c r="J32" s="98"/>
      <c r="K32" s="99">
        <f t="shared" si="1"/>
        <v>5.0665228335131252</v>
      </c>
      <c r="L32" s="99"/>
      <c r="M32" s="99">
        <f t="shared" si="2"/>
        <v>5.7788944723618094</v>
      </c>
      <c r="N32" s="99"/>
      <c r="O32" s="99">
        <f t="shared" si="3"/>
        <v>4.6350143216734656</v>
      </c>
      <c r="P32" s="99"/>
      <c r="Q32" s="99">
        <f t="shared" si="4"/>
        <v>8.1353491720662348</v>
      </c>
      <c r="R32" s="43"/>
    </row>
    <row r="33" spans="1:18" s="27" customFormat="1">
      <c r="A33" s="115" t="s">
        <v>49</v>
      </c>
      <c r="B33" s="39">
        <f t="shared" si="0"/>
        <v>378</v>
      </c>
      <c r="C33" s="39" t="s">
        <v>194</v>
      </c>
      <c r="D33" s="39">
        <v>16</v>
      </c>
      <c r="E33" s="39" t="s">
        <v>194</v>
      </c>
      <c r="F33" s="39">
        <v>339</v>
      </c>
      <c r="G33" s="39" t="s">
        <v>194</v>
      </c>
      <c r="H33" s="39">
        <v>23</v>
      </c>
      <c r="I33" s="271" t="s">
        <v>194</v>
      </c>
      <c r="J33" s="98"/>
      <c r="K33" s="99">
        <f t="shared" si="1"/>
        <v>1.3592233009708738</v>
      </c>
      <c r="L33" s="99"/>
      <c r="M33" s="99">
        <f t="shared" si="2"/>
        <v>0.8040201005025126</v>
      </c>
      <c r="N33" s="99"/>
      <c r="O33" s="99">
        <f t="shared" si="3"/>
        <v>1.4712264560368025</v>
      </c>
      <c r="P33" s="99"/>
      <c r="Q33" s="99">
        <f t="shared" si="4"/>
        <v>0.82793376529877605</v>
      </c>
      <c r="R33" s="43"/>
    </row>
    <row r="34" spans="1:18" s="27" customFormat="1">
      <c r="A34" s="115" t="s">
        <v>50</v>
      </c>
      <c r="B34" s="39">
        <f t="shared" si="0"/>
        <v>4123</v>
      </c>
      <c r="C34" s="40"/>
      <c r="D34" s="39">
        <v>317</v>
      </c>
      <c r="E34" s="39" t="s">
        <v>194</v>
      </c>
      <c r="F34" s="39">
        <v>2994</v>
      </c>
      <c r="G34" s="39"/>
      <c r="H34" s="39">
        <v>812</v>
      </c>
      <c r="I34" s="269"/>
      <c r="J34" s="98"/>
      <c r="K34" s="99">
        <f t="shared" si="1"/>
        <v>14.825602301330457</v>
      </c>
      <c r="L34" s="99"/>
      <c r="M34" s="99">
        <f t="shared" si="2"/>
        <v>15.92964824120603</v>
      </c>
      <c r="N34" s="99"/>
      <c r="O34" s="99">
        <f t="shared" si="3"/>
        <v>12.993663744466627</v>
      </c>
      <c r="P34" s="99"/>
      <c r="Q34" s="99">
        <f t="shared" si="4"/>
        <v>29.229661627069834</v>
      </c>
      <c r="R34" s="43"/>
    </row>
    <row r="35" spans="1:18" s="27" customFormat="1">
      <c r="A35" s="115" t="s">
        <v>192</v>
      </c>
      <c r="B35" s="39">
        <f t="shared" si="0"/>
        <v>70</v>
      </c>
      <c r="C35" s="39" t="s">
        <v>194</v>
      </c>
      <c r="D35" s="39">
        <v>0</v>
      </c>
      <c r="E35" s="39"/>
      <c r="F35" s="39">
        <v>70</v>
      </c>
      <c r="G35" s="39" t="s">
        <v>194</v>
      </c>
      <c r="H35" s="39">
        <v>0</v>
      </c>
      <c r="I35" s="271"/>
      <c r="J35" s="98"/>
      <c r="K35" s="99">
        <f t="shared" si="1"/>
        <v>0.25170801869830994</v>
      </c>
      <c r="L35" s="99"/>
      <c r="M35" s="99">
        <f t="shared" si="2"/>
        <v>0</v>
      </c>
      <c r="N35" s="99"/>
      <c r="O35" s="99">
        <f t="shared" si="3"/>
        <v>0.30379307351792378</v>
      </c>
      <c r="P35" s="99"/>
      <c r="Q35" s="99">
        <f t="shared" si="4"/>
        <v>0</v>
      </c>
      <c r="R35" s="43"/>
    </row>
    <row r="36" spans="1:18" s="27" customFormat="1">
      <c r="A36" s="115" t="s">
        <v>3</v>
      </c>
      <c r="B36" s="39">
        <f t="shared" si="0"/>
        <v>296</v>
      </c>
      <c r="C36" s="40" t="s">
        <v>194</v>
      </c>
      <c r="D36" s="39">
        <v>0</v>
      </c>
      <c r="E36" s="39"/>
      <c r="F36" s="39">
        <v>148</v>
      </c>
      <c r="G36" s="39" t="s">
        <v>194</v>
      </c>
      <c r="H36" s="39">
        <v>148</v>
      </c>
      <c r="I36" s="271" t="s">
        <v>194</v>
      </c>
      <c r="J36" s="98"/>
      <c r="K36" s="42" t="str">
        <f>IF(B36&gt;0,"NC",0)</f>
        <v>NC</v>
      </c>
      <c r="L36" s="99"/>
      <c r="M36" s="42">
        <f>IF(D36&gt;0,"NC",0)</f>
        <v>0</v>
      </c>
      <c r="N36" s="99"/>
      <c r="O36" s="42" t="str">
        <f>IF(F36&gt;0,"NC",0)</f>
        <v>NC</v>
      </c>
      <c r="P36" s="99"/>
      <c r="Q36" s="42" t="str">
        <f>IF(H36&gt;0,"NC",0)</f>
        <v>NC</v>
      </c>
      <c r="R36" s="43"/>
    </row>
    <row r="37" spans="1:18" s="27" customFormat="1" ht="6.5" customHeight="1">
      <c r="A37" s="88"/>
      <c r="B37" s="39"/>
      <c r="C37" s="40"/>
      <c r="D37" s="39"/>
      <c r="E37" s="269"/>
      <c r="F37" s="39"/>
      <c r="G37" s="269"/>
      <c r="H37" s="39"/>
      <c r="I37" s="269"/>
      <c r="J37" s="98"/>
      <c r="K37" s="99"/>
      <c r="L37" s="99"/>
      <c r="M37" s="99"/>
      <c r="N37" s="99"/>
      <c r="O37" s="99"/>
      <c r="P37" s="99"/>
      <c r="Q37" s="99"/>
      <c r="R37" s="43"/>
    </row>
    <row r="38" spans="1:18" s="30" customFormat="1" ht="26">
      <c r="A38" s="61" t="s">
        <v>196</v>
      </c>
      <c r="B38" s="65">
        <f t="shared" ref="B38:B47" si="5">SUM(D38,F38,H38)</f>
        <v>28109</v>
      </c>
      <c r="C38" s="64"/>
      <c r="D38" s="65">
        <f>SUM(D39:D47)</f>
        <v>1991</v>
      </c>
      <c r="E38" s="282"/>
      <c r="F38" s="65">
        <f>SUM(F39:F47)</f>
        <v>23192</v>
      </c>
      <c r="G38" s="278"/>
      <c r="H38" s="65">
        <f>SUM(H39:H47)</f>
        <v>2926</v>
      </c>
      <c r="I38" s="278"/>
      <c r="J38" s="94"/>
      <c r="K38" s="96">
        <f>SUM(K39:K46)</f>
        <v>100</v>
      </c>
      <c r="L38" s="48"/>
      <c r="M38" s="96">
        <f>SUM(M39:M46)</f>
        <v>100</v>
      </c>
      <c r="N38" s="19"/>
      <c r="O38" s="96">
        <f>SUM(O39:O46)</f>
        <v>100</v>
      </c>
      <c r="P38" s="48"/>
      <c r="Q38" s="96">
        <f>SUM(Q39:Q46)</f>
        <v>100</v>
      </c>
      <c r="R38" s="49"/>
    </row>
    <row r="39" spans="1:18" s="27" customFormat="1">
      <c r="A39" s="115" t="s">
        <v>8</v>
      </c>
      <c r="B39" s="39">
        <f t="shared" si="5"/>
        <v>12954</v>
      </c>
      <c r="C39" s="40"/>
      <c r="D39" s="39">
        <v>820</v>
      </c>
      <c r="E39" s="39"/>
      <c r="F39" s="39">
        <v>11474</v>
      </c>
      <c r="G39" s="39"/>
      <c r="H39" s="39">
        <v>660</v>
      </c>
      <c r="I39" s="269"/>
      <c r="J39" s="98"/>
      <c r="K39" s="99">
        <f>B39*100/SUM($B$39:$B$46)</f>
        <v>46.211472602739725</v>
      </c>
      <c r="L39" s="99"/>
      <c r="M39" s="99">
        <f>D39*100/SUM($D$39:$D$46)</f>
        <v>41.185334003013558</v>
      </c>
      <c r="N39" s="99"/>
      <c r="O39" s="99">
        <f>F39*100/SUM($F$39:$F$46)</f>
        <v>49.495298076093519</v>
      </c>
      <c r="P39" s="99"/>
      <c r="Q39" s="99">
        <f>H39*100/SUM($H$39:$H$46)</f>
        <v>23.084994753410282</v>
      </c>
      <c r="R39" s="43"/>
    </row>
    <row r="40" spans="1:18" s="27" customFormat="1">
      <c r="A40" s="115" t="s">
        <v>9</v>
      </c>
      <c r="B40" s="39">
        <f t="shared" si="5"/>
        <v>2518</v>
      </c>
      <c r="C40" s="40"/>
      <c r="D40" s="39">
        <v>310</v>
      </c>
      <c r="E40" s="39" t="s">
        <v>194</v>
      </c>
      <c r="F40" s="39">
        <v>1944</v>
      </c>
      <c r="G40" s="39"/>
      <c r="H40" s="39">
        <v>264</v>
      </c>
      <c r="I40" s="269"/>
      <c r="J40" s="98"/>
      <c r="K40" s="99">
        <f t="shared" ref="K40:K46" si="6">B40*100/SUM($B$39:$B$46)</f>
        <v>8.9825913242009126</v>
      </c>
      <c r="L40" s="99"/>
      <c r="M40" s="99">
        <f t="shared" ref="M40:M46" si="7">D40*100/SUM($D$39:$D$46)</f>
        <v>15.5700652938222</v>
      </c>
      <c r="N40" s="99"/>
      <c r="O40" s="99">
        <f t="shared" ref="O40:O46" si="8">F40*100/SUM($F$39:$F$46)</f>
        <v>8.3858165818307313</v>
      </c>
      <c r="P40" s="99"/>
      <c r="Q40" s="99">
        <f t="shared" ref="Q40:Q46" si="9">H40*100/SUM($H$39:$H$46)</f>
        <v>9.2339979013641127</v>
      </c>
      <c r="R40" s="43"/>
    </row>
    <row r="41" spans="1:18" s="27" customFormat="1">
      <c r="A41" s="115" t="s">
        <v>10</v>
      </c>
      <c r="B41" s="39">
        <f t="shared" si="5"/>
        <v>4221</v>
      </c>
      <c r="C41" s="40"/>
      <c r="D41" s="39">
        <v>176</v>
      </c>
      <c r="E41" s="39" t="s">
        <v>194</v>
      </c>
      <c r="F41" s="39">
        <v>3545</v>
      </c>
      <c r="G41" s="39"/>
      <c r="H41" s="39">
        <v>500</v>
      </c>
      <c r="I41" s="269"/>
      <c r="J41" s="98"/>
      <c r="K41" s="99">
        <f t="shared" si="6"/>
        <v>15.05779109589041</v>
      </c>
      <c r="L41" s="99"/>
      <c r="M41" s="99">
        <f t="shared" si="7"/>
        <v>8.8397790055248624</v>
      </c>
      <c r="N41" s="99"/>
      <c r="O41" s="99">
        <f t="shared" si="8"/>
        <v>15.292036925200586</v>
      </c>
      <c r="P41" s="99"/>
      <c r="Q41" s="99">
        <f t="shared" si="9"/>
        <v>17.488632388947185</v>
      </c>
      <c r="R41" s="43"/>
    </row>
    <row r="42" spans="1:18" s="27" customFormat="1">
      <c r="A42" s="115" t="s">
        <v>5</v>
      </c>
      <c r="B42" s="39">
        <f t="shared" si="5"/>
        <v>1480</v>
      </c>
      <c r="C42" s="40"/>
      <c r="D42" s="39">
        <v>112</v>
      </c>
      <c r="E42" s="39" t="s">
        <v>194</v>
      </c>
      <c r="F42" s="39">
        <v>1037</v>
      </c>
      <c r="G42" s="39"/>
      <c r="H42" s="39">
        <v>331</v>
      </c>
      <c r="I42" s="269"/>
      <c r="J42" s="98"/>
      <c r="K42" s="99">
        <f t="shared" si="6"/>
        <v>5.2796803652968034</v>
      </c>
      <c r="L42" s="99"/>
      <c r="M42" s="99">
        <f t="shared" si="7"/>
        <v>5.62531391260673</v>
      </c>
      <c r="N42" s="99"/>
      <c r="O42" s="99">
        <f t="shared" si="8"/>
        <v>4.4732982486411874</v>
      </c>
      <c r="P42" s="99"/>
      <c r="Q42" s="99">
        <f t="shared" si="9"/>
        <v>11.577474641483036</v>
      </c>
      <c r="R42" s="43"/>
    </row>
    <row r="43" spans="1:18" s="27" customFormat="1">
      <c r="A43" s="115" t="s">
        <v>6</v>
      </c>
      <c r="B43" s="39">
        <f t="shared" si="5"/>
        <v>634</v>
      </c>
      <c r="C43" s="40"/>
      <c r="D43" s="39">
        <v>124</v>
      </c>
      <c r="E43" s="39" t="s">
        <v>194</v>
      </c>
      <c r="F43" s="39">
        <v>510</v>
      </c>
      <c r="G43" s="39"/>
      <c r="H43" s="39">
        <v>0</v>
      </c>
      <c r="I43" s="271"/>
      <c r="J43" s="98"/>
      <c r="K43" s="99">
        <f t="shared" si="6"/>
        <v>2.2617009132420089</v>
      </c>
      <c r="L43" s="99"/>
      <c r="M43" s="99">
        <f t="shared" si="7"/>
        <v>6.2280261175288798</v>
      </c>
      <c r="N43" s="99"/>
      <c r="O43" s="99">
        <f t="shared" si="8"/>
        <v>2.1999827452333709</v>
      </c>
      <c r="P43" s="99"/>
      <c r="Q43" s="99">
        <f t="shared" si="9"/>
        <v>0</v>
      </c>
      <c r="R43" s="43"/>
    </row>
    <row r="44" spans="1:18" s="27" customFormat="1">
      <c r="A44" s="115" t="s">
        <v>7</v>
      </c>
      <c r="B44" s="39">
        <f t="shared" si="5"/>
        <v>240</v>
      </c>
      <c r="C44" s="40"/>
      <c r="D44" s="39">
        <v>0</v>
      </c>
      <c r="E44" s="39"/>
      <c r="F44" s="39">
        <v>240</v>
      </c>
      <c r="G44" s="39"/>
      <c r="H44" s="39">
        <v>0</v>
      </c>
      <c r="I44" s="271"/>
      <c r="J44" s="98"/>
      <c r="K44" s="99">
        <f t="shared" si="6"/>
        <v>0.85616438356164382</v>
      </c>
      <c r="L44" s="99"/>
      <c r="M44" s="99">
        <f t="shared" si="7"/>
        <v>0</v>
      </c>
      <c r="N44" s="99"/>
      <c r="O44" s="99">
        <f t="shared" si="8"/>
        <v>1.0352859977568802</v>
      </c>
      <c r="P44" s="99"/>
      <c r="Q44" s="99">
        <f t="shared" si="9"/>
        <v>0</v>
      </c>
      <c r="R44" s="43"/>
    </row>
    <row r="45" spans="1:18" s="27" customFormat="1">
      <c r="A45" s="115" t="s">
        <v>77</v>
      </c>
      <c r="B45" s="39">
        <f t="shared" si="5"/>
        <v>3946</v>
      </c>
      <c r="C45" s="40"/>
      <c r="D45" s="39">
        <v>277</v>
      </c>
      <c r="E45" s="39" t="s">
        <v>194</v>
      </c>
      <c r="F45" s="39">
        <v>2918</v>
      </c>
      <c r="G45" s="39"/>
      <c r="H45" s="39">
        <v>751</v>
      </c>
      <c r="I45" s="271"/>
      <c r="J45" s="98"/>
      <c r="K45" s="99">
        <f t="shared" si="6"/>
        <v>14.076769406392694</v>
      </c>
      <c r="L45" s="99"/>
      <c r="M45" s="99">
        <f t="shared" si="7"/>
        <v>13.912606730286289</v>
      </c>
      <c r="N45" s="99"/>
      <c r="O45" s="99">
        <f t="shared" si="8"/>
        <v>12.587352256060736</v>
      </c>
      <c r="P45" s="99"/>
      <c r="Q45" s="99">
        <f t="shared" si="9"/>
        <v>26.267925848198672</v>
      </c>
      <c r="R45" s="43"/>
    </row>
    <row r="46" spans="1:18" s="27" customFormat="1" ht="26">
      <c r="A46" s="115" t="s">
        <v>75</v>
      </c>
      <c r="B46" s="39">
        <f t="shared" si="5"/>
        <v>2039</v>
      </c>
      <c r="C46" s="40"/>
      <c r="D46" s="39">
        <v>172</v>
      </c>
      <c r="E46" s="39" t="s">
        <v>194</v>
      </c>
      <c r="F46" s="39">
        <v>1514</v>
      </c>
      <c r="G46" s="39"/>
      <c r="H46" s="39">
        <v>353</v>
      </c>
      <c r="I46" s="269"/>
      <c r="J46" s="98"/>
      <c r="K46" s="99">
        <f t="shared" si="6"/>
        <v>7.2738299086757987</v>
      </c>
      <c r="L46" s="99"/>
      <c r="M46" s="99">
        <f t="shared" si="7"/>
        <v>8.6388749372174782</v>
      </c>
      <c r="N46" s="99"/>
      <c r="O46" s="99">
        <f t="shared" si="8"/>
        <v>6.5309291691829872</v>
      </c>
      <c r="P46" s="99"/>
      <c r="Q46" s="99">
        <f t="shared" si="9"/>
        <v>12.346974466596713</v>
      </c>
      <c r="R46" s="43"/>
    </row>
    <row r="47" spans="1:18" s="27" customFormat="1">
      <c r="A47" s="115" t="s">
        <v>3</v>
      </c>
      <c r="B47" s="39">
        <f t="shared" si="5"/>
        <v>77</v>
      </c>
      <c r="C47" s="40"/>
      <c r="D47" s="39">
        <v>0</v>
      </c>
      <c r="E47" s="39"/>
      <c r="F47" s="39">
        <v>10</v>
      </c>
      <c r="G47" s="39"/>
      <c r="H47" s="39">
        <v>67</v>
      </c>
      <c r="I47" s="271"/>
      <c r="J47" s="98"/>
      <c r="K47" s="42" t="str">
        <f>IF(B47&gt;0,"NC",0)</f>
        <v>NC</v>
      </c>
      <c r="L47" s="99"/>
      <c r="M47" s="42">
        <f>IF(D47&gt;0,"NC",0)</f>
        <v>0</v>
      </c>
      <c r="N47" s="99"/>
      <c r="O47" s="42" t="str">
        <f>IF(F47&gt;0,"NC",0)</f>
        <v>NC</v>
      </c>
      <c r="P47" s="99"/>
      <c r="Q47" s="42" t="str">
        <f>IF(H47&gt;0,"NC",0)</f>
        <v>NC</v>
      </c>
      <c r="R47" s="43"/>
    </row>
    <row r="48" spans="1:18" s="27" customFormat="1" ht="6" customHeight="1">
      <c r="A48" s="115"/>
      <c r="B48" s="39"/>
      <c r="C48" s="40"/>
      <c r="D48" s="41"/>
      <c r="E48" s="269"/>
      <c r="F48" s="93"/>
      <c r="G48" s="269"/>
      <c r="H48" s="93"/>
      <c r="I48" s="269"/>
      <c r="J48" s="98"/>
      <c r="K48" s="99"/>
      <c r="L48" s="99"/>
      <c r="M48" s="99"/>
      <c r="N48" s="99"/>
      <c r="O48" s="99"/>
      <c r="P48" s="99"/>
      <c r="Q48" s="99"/>
      <c r="R48" s="43"/>
    </row>
    <row r="49" spans="1:33" s="27" customFormat="1" ht="27">
      <c r="A49" s="61" t="s">
        <v>129</v>
      </c>
      <c r="B49" s="95">
        <f t="shared" ref="B49:B56" si="10">SUM(D49,F49,H49)</f>
        <v>28107</v>
      </c>
      <c r="C49" s="40"/>
      <c r="D49" s="95">
        <f>SUM(D50:D56)</f>
        <v>1990</v>
      </c>
      <c r="E49" s="269"/>
      <c r="F49" s="95">
        <f>SUM(F50:F56)</f>
        <v>23191</v>
      </c>
      <c r="G49" s="269"/>
      <c r="H49" s="95">
        <f>SUM(H50:H56)</f>
        <v>2926</v>
      </c>
      <c r="I49" s="269"/>
      <c r="J49" s="98"/>
      <c r="K49" s="96">
        <f>SUM(K50:K55)</f>
        <v>100</v>
      </c>
      <c r="L49" s="99"/>
      <c r="M49" s="96">
        <f>SUM(M50:M55)</f>
        <v>100</v>
      </c>
      <c r="N49" s="99"/>
      <c r="O49" s="96">
        <f>SUM(O50:O55)</f>
        <v>100</v>
      </c>
      <c r="P49" s="99"/>
      <c r="Q49" s="96">
        <f>SUM(Q50:Q55)</f>
        <v>100</v>
      </c>
      <c r="R49" s="43"/>
    </row>
    <row r="50" spans="1:33" s="27" customFormat="1">
      <c r="A50" s="115" t="s">
        <v>128</v>
      </c>
      <c r="B50" s="39">
        <f>SUM(D50,F50,H50)</f>
        <v>2425</v>
      </c>
      <c r="C50" s="40"/>
      <c r="D50" s="39">
        <v>0</v>
      </c>
      <c r="E50" s="39"/>
      <c r="F50" s="39">
        <v>2037</v>
      </c>
      <c r="G50" s="39"/>
      <c r="H50" s="39">
        <v>388</v>
      </c>
      <c r="I50" s="269"/>
      <c r="J50" s="98"/>
      <c r="K50" s="99">
        <f t="shared" ref="K50:K55" si="11">B50*100/SUM($B$50:$B$55)</f>
        <v>8.7624209575429095</v>
      </c>
      <c r="L50" s="99"/>
      <c r="M50" s="99">
        <f t="shared" ref="M50:M55" si="12">D50*100/SUM($D$50:$D$55)</f>
        <v>0</v>
      </c>
      <c r="N50" s="99"/>
      <c r="O50" s="99">
        <f t="shared" ref="O50:O55" si="13">F50*100/SUM($F$50:$F$55)</f>
        <v>8.9346023948418782</v>
      </c>
      <c r="P50" s="99"/>
      <c r="Q50" s="99">
        <f t="shared" ref="Q50:Q55" si="14">H50*100/SUM($H$50:$H$55)</f>
        <v>13.444213444213444</v>
      </c>
      <c r="R50" s="43"/>
      <c r="T50" s="39"/>
      <c r="U50" s="39"/>
      <c r="V50" s="39"/>
      <c r="W50" s="39"/>
      <c r="X50" s="39"/>
      <c r="Y50" s="269"/>
      <c r="Z50" s="98"/>
      <c r="AA50" s="99"/>
      <c r="AB50" s="99"/>
      <c r="AC50" s="99"/>
      <c r="AD50" s="99"/>
      <c r="AE50" s="99"/>
      <c r="AF50" s="99"/>
      <c r="AG50" s="99"/>
    </row>
    <row r="51" spans="1:33" s="27" customFormat="1" ht="12">
      <c r="A51" s="157" t="s">
        <v>127</v>
      </c>
      <c r="B51" s="39">
        <f t="shared" si="10"/>
        <v>11786</v>
      </c>
      <c r="C51" s="40"/>
      <c r="D51" s="39">
        <v>33</v>
      </c>
      <c r="E51" s="39" t="s">
        <v>194</v>
      </c>
      <c r="F51" s="39">
        <v>9263</v>
      </c>
      <c r="G51" s="39"/>
      <c r="H51" s="39">
        <v>2490</v>
      </c>
      <c r="I51" s="271"/>
      <c r="J51" s="98"/>
      <c r="K51" s="99">
        <f t="shared" si="11"/>
        <v>42.587172538392053</v>
      </c>
      <c r="L51" s="99"/>
      <c r="M51" s="99">
        <f t="shared" si="12"/>
        <v>1.6582914572864322</v>
      </c>
      <c r="N51" s="99"/>
      <c r="O51" s="99">
        <f t="shared" si="13"/>
        <v>40.62897495504189</v>
      </c>
      <c r="P51" s="99"/>
      <c r="Q51" s="99">
        <f t="shared" si="14"/>
        <v>86.278586278586275</v>
      </c>
      <c r="R51" s="43"/>
      <c r="T51" s="39"/>
      <c r="U51" s="39"/>
      <c r="V51" s="39"/>
      <c r="W51" s="39"/>
      <c r="X51" s="39"/>
      <c r="Y51" s="271"/>
      <c r="Z51" s="98"/>
      <c r="AA51" s="99"/>
      <c r="AB51" s="99"/>
      <c r="AC51" s="99"/>
      <c r="AD51" s="99"/>
      <c r="AE51" s="99"/>
      <c r="AF51" s="99"/>
      <c r="AG51" s="99"/>
    </row>
    <row r="52" spans="1:33" s="27" customFormat="1" ht="12">
      <c r="A52" s="157" t="s">
        <v>126</v>
      </c>
      <c r="B52" s="39">
        <f t="shared" si="10"/>
        <v>7084</v>
      </c>
      <c r="C52" s="40"/>
      <c r="D52" s="39">
        <v>7</v>
      </c>
      <c r="E52" s="39" t="s">
        <v>194</v>
      </c>
      <c r="F52" s="39">
        <v>7069</v>
      </c>
      <c r="G52" s="39"/>
      <c r="H52" s="39">
        <v>8</v>
      </c>
      <c r="I52" s="269" t="s">
        <v>194</v>
      </c>
      <c r="J52" s="98"/>
      <c r="K52" s="99">
        <f t="shared" si="11"/>
        <v>25.597109304426379</v>
      </c>
      <c r="L52" s="99"/>
      <c r="M52" s="99">
        <f t="shared" si="12"/>
        <v>0.35175879396984927</v>
      </c>
      <c r="N52" s="99"/>
      <c r="O52" s="99">
        <f t="shared" si="13"/>
        <v>31.005745866046755</v>
      </c>
      <c r="P52" s="99"/>
      <c r="Q52" s="99">
        <f t="shared" si="14"/>
        <v>0.27720027720027718</v>
      </c>
      <c r="R52" s="43"/>
      <c r="T52" s="39"/>
      <c r="U52" s="39"/>
      <c r="V52" s="39"/>
      <c r="W52" s="39"/>
      <c r="X52" s="39"/>
      <c r="Y52" s="269"/>
      <c r="Z52" s="98"/>
      <c r="AA52" s="99"/>
      <c r="AB52" s="99"/>
      <c r="AC52" s="99"/>
      <c r="AD52" s="99"/>
      <c r="AE52" s="99"/>
      <c r="AF52" s="99"/>
      <c r="AG52" s="99"/>
    </row>
    <row r="53" spans="1:33" s="27" customFormat="1" ht="12">
      <c r="A53" s="157" t="s">
        <v>125</v>
      </c>
      <c r="B53" s="39">
        <f t="shared" si="10"/>
        <v>2602</v>
      </c>
      <c r="C53" s="40"/>
      <c r="D53" s="39">
        <v>0</v>
      </c>
      <c r="E53" s="39"/>
      <c r="F53" s="39">
        <v>2602</v>
      </c>
      <c r="G53" s="39"/>
      <c r="H53" s="39">
        <v>0</v>
      </c>
      <c r="I53" s="269"/>
      <c r="J53" s="98"/>
      <c r="K53" s="99">
        <f t="shared" si="11"/>
        <v>9.4019873532068647</v>
      </c>
      <c r="L53" s="99"/>
      <c r="M53" s="99">
        <f t="shared" si="12"/>
        <v>0</v>
      </c>
      <c r="N53" s="99"/>
      <c r="O53" s="99">
        <f t="shared" si="13"/>
        <v>11.412781262336066</v>
      </c>
      <c r="P53" s="99"/>
      <c r="Q53" s="99">
        <f t="shared" si="14"/>
        <v>0</v>
      </c>
      <c r="R53" s="43"/>
      <c r="T53" s="39"/>
      <c r="U53" s="39"/>
      <c r="V53" s="39"/>
      <c r="W53" s="39"/>
      <c r="X53" s="39"/>
      <c r="Y53" s="269"/>
      <c r="Z53" s="98"/>
      <c r="AA53" s="99"/>
      <c r="AB53" s="99"/>
      <c r="AC53" s="99"/>
      <c r="AD53" s="99"/>
      <c r="AE53" s="99"/>
      <c r="AF53" s="99"/>
      <c r="AG53" s="99"/>
    </row>
    <row r="54" spans="1:33" s="27" customFormat="1" ht="12">
      <c r="A54" s="157" t="s">
        <v>124</v>
      </c>
      <c r="B54" s="39">
        <f t="shared" si="10"/>
        <v>1312</v>
      </c>
      <c r="C54" s="40"/>
      <c r="D54" s="39">
        <v>9</v>
      </c>
      <c r="E54" s="39" t="s">
        <v>194</v>
      </c>
      <c r="F54" s="39">
        <v>1303</v>
      </c>
      <c r="G54" s="39"/>
      <c r="H54" s="39">
        <v>0</v>
      </c>
      <c r="I54" s="269"/>
      <c r="J54" s="98"/>
      <c r="K54" s="99">
        <f t="shared" si="11"/>
        <v>4.7407407407407405</v>
      </c>
      <c r="L54" s="99"/>
      <c r="M54" s="99">
        <f t="shared" si="12"/>
        <v>0.45226130653266333</v>
      </c>
      <c r="N54" s="99"/>
      <c r="O54" s="99">
        <f t="shared" si="13"/>
        <v>5.7151629457432342</v>
      </c>
      <c r="P54" s="99"/>
      <c r="Q54" s="99">
        <f t="shared" si="14"/>
        <v>0</v>
      </c>
      <c r="R54" s="43"/>
      <c r="T54" s="39"/>
      <c r="U54" s="39"/>
      <c r="V54" s="39"/>
      <c r="W54" s="39"/>
      <c r="X54" s="39"/>
      <c r="Y54" s="269"/>
      <c r="Z54" s="98"/>
      <c r="AA54" s="99"/>
      <c r="AB54" s="99"/>
      <c r="AC54" s="99"/>
      <c r="AD54" s="99"/>
      <c r="AE54" s="99"/>
      <c r="AF54" s="99"/>
      <c r="AG54" s="99"/>
    </row>
    <row r="55" spans="1:33" s="27" customFormat="1" ht="12">
      <c r="A55" s="157" t="s">
        <v>123</v>
      </c>
      <c r="B55" s="39">
        <f t="shared" si="10"/>
        <v>2466</v>
      </c>
      <c r="C55" s="40"/>
      <c r="D55" s="39">
        <v>1941</v>
      </c>
      <c r="E55" s="39"/>
      <c r="F55" s="39">
        <v>525</v>
      </c>
      <c r="G55" s="39" t="s">
        <v>194</v>
      </c>
      <c r="H55" s="39">
        <v>0</v>
      </c>
      <c r="I55" s="271"/>
      <c r="J55" s="98"/>
      <c r="K55" s="99">
        <f t="shared" si="11"/>
        <v>8.9105691056910565</v>
      </c>
      <c r="L55" s="99"/>
      <c r="M55" s="99">
        <f t="shared" si="12"/>
        <v>97.537688442211049</v>
      </c>
      <c r="N55" s="99"/>
      <c r="O55" s="99">
        <f t="shared" si="13"/>
        <v>2.3027325759901749</v>
      </c>
      <c r="P55" s="99"/>
      <c r="Q55" s="99">
        <f t="shared" si="14"/>
        <v>0</v>
      </c>
      <c r="R55" s="43"/>
      <c r="T55" s="39"/>
      <c r="U55" s="39"/>
      <c r="V55" s="39"/>
      <c r="W55" s="39"/>
      <c r="X55" s="39"/>
      <c r="Y55" s="271"/>
      <c r="Z55" s="98"/>
      <c r="AA55" s="99"/>
      <c r="AB55" s="99"/>
      <c r="AC55" s="99"/>
      <c r="AD55" s="99"/>
      <c r="AE55" s="99"/>
      <c r="AF55" s="99"/>
      <c r="AG55" s="99"/>
    </row>
    <row r="56" spans="1:33" s="27" customFormat="1">
      <c r="A56" s="115" t="s">
        <v>3</v>
      </c>
      <c r="B56" s="39">
        <f t="shared" si="10"/>
        <v>432</v>
      </c>
      <c r="C56" s="40" t="s">
        <v>194</v>
      </c>
      <c r="D56" s="39">
        <v>0</v>
      </c>
      <c r="E56" s="39"/>
      <c r="F56" s="39">
        <v>392</v>
      </c>
      <c r="G56" s="39" t="s">
        <v>194</v>
      </c>
      <c r="H56" s="39">
        <v>40</v>
      </c>
      <c r="I56" s="271" t="s">
        <v>194</v>
      </c>
      <c r="J56" s="98"/>
      <c r="K56" s="42" t="str">
        <f>IF(B56&gt;0,"NC",0)</f>
        <v>NC</v>
      </c>
      <c r="L56" s="99"/>
      <c r="M56" s="42">
        <f>IF(D56&gt;0,"NC",0)</f>
        <v>0</v>
      </c>
      <c r="N56" s="99"/>
      <c r="O56" s="42" t="str">
        <f>IF(F56&gt;0,"NC",0)</f>
        <v>NC</v>
      </c>
      <c r="P56" s="99"/>
      <c r="Q56" s="42" t="str">
        <f>IF(H56&gt;0,"NC",0)</f>
        <v>NC</v>
      </c>
      <c r="R56" s="43"/>
      <c r="T56" s="39"/>
      <c r="U56" s="39"/>
      <c r="V56" s="39"/>
      <c r="W56" s="39"/>
      <c r="X56" s="39"/>
      <c r="Y56" s="271"/>
      <c r="Z56" s="98"/>
      <c r="AA56" s="42"/>
      <c r="AB56" s="99"/>
      <c r="AC56" s="42"/>
      <c r="AD56" s="99"/>
      <c r="AE56" s="42"/>
      <c r="AF56" s="99"/>
      <c r="AG56" s="42"/>
    </row>
    <row r="57" spans="1:33" s="27" customFormat="1" ht="6" customHeight="1">
      <c r="A57" s="115"/>
      <c r="B57" s="39"/>
      <c r="C57" s="40"/>
      <c r="D57" s="41"/>
      <c r="E57" s="275"/>
      <c r="F57" s="93"/>
      <c r="G57" s="269"/>
      <c r="H57" s="93"/>
      <c r="I57" s="269"/>
      <c r="J57" s="98"/>
      <c r="K57" s="99"/>
      <c r="L57" s="99"/>
      <c r="M57" s="99"/>
      <c r="N57" s="99"/>
      <c r="O57" s="99"/>
      <c r="P57" s="99"/>
      <c r="Q57" s="99"/>
      <c r="R57" s="43"/>
      <c r="T57" s="298"/>
      <c r="U57" s="298"/>
      <c r="V57" s="298"/>
      <c r="W57" s="298"/>
      <c r="X57" s="298"/>
      <c r="Y57" s="298"/>
      <c r="Z57" s="296"/>
    </row>
    <row r="58" spans="1:33" s="27" customFormat="1" ht="26">
      <c r="A58" s="61" t="s">
        <v>197</v>
      </c>
      <c r="B58" s="95">
        <f t="shared" ref="B58:B63" si="15">SUM(D58,F58,H58)</f>
        <v>28110</v>
      </c>
      <c r="C58" s="40"/>
      <c r="D58" s="95">
        <f>SUM(D59:D63)</f>
        <v>1990</v>
      </c>
      <c r="E58" s="275"/>
      <c r="F58" s="95">
        <f>SUM(F59:F63)</f>
        <v>23192</v>
      </c>
      <c r="G58" s="269"/>
      <c r="H58" s="95">
        <f>SUM(H59:H63)</f>
        <v>2928</v>
      </c>
      <c r="I58" s="269"/>
      <c r="J58" s="98"/>
      <c r="K58" s="96">
        <f>SUM(K59:K62)</f>
        <v>100</v>
      </c>
      <c r="L58" s="96"/>
      <c r="M58" s="96">
        <f>SUM(M59:M62)</f>
        <v>100</v>
      </c>
      <c r="N58" s="96"/>
      <c r="O58" s="96">
        <f>SUM(O59:O62)</f>
        <v>100</v>
      </c>
      <c r="P58" s="96"/>
      <c r="Q58" s="96">
        <f>SUM(Q59:Q62)</f>
        <v>99.999999999999986</v>
      </c>
      <c r="R58" s="43"/>
    </row>
    <row r="59" spans="1:33" s="27" customFormat="1" ht="12">
      <c r="A59" s="156" t="s">
        <v>121</v>
      </c>
      <c r="B59" s="39">
        <f t="shared" si="15"/>
        <v>9320</v>
      </c>
      <c r="C59" s="40"/>
      <c r="D59" s="39">
        <v>958</v>
      </c>
      <c r="E59" s="39"/>
      <c r="F59" s="39">
        <v>7390</v>
      </c>
      <c r="G59" s="39"/>
      <c r="H59" s="39">
        <v>972</v>
      </c>
      <c r="I59" s="269"/>
      <c r="J59" s="98"/>
      <c r="K59" s="99">
        <f>B59*100/SUM($B$59:$B$62)</f>
        <v>33.167259786476869</v>
      </c>
      <c r="L59" s="99"/>
      <c r="M59" s="99">
        <f>D59*100/SUM($D$59:$D$62)</f>
        <v>48.140703517587937</v>
      </c>
      <c r="N59" s="99"/>
      <c r="O59" s="99">
        <f>F59*100/SUM($F$59:$F$62)</f>
        <v>31.864436012418075</v>
      </c>
      <c r="P59" s="99"/>
      <c r="Q59" s="99">
        <f>H59*100/SUM($H$59:$H$62)</f>
        <v>33.31048663468129</v>
      </c>
      <c r="R59" s="43"/>
    </row>
    <row r="60" spans="1:33" s="27" customFormat="1" ht="12">
      <c r="A60" s="156" t="s">
        <v>119</v>
      </c>
      <c r="B60" s="39">
        <f t="shared" si="15"/>
        <v>13466</v>
      </c>
      <c r="C60" s="40"/>
      <c r="D60" s="39">
        <v>467</v>
      </c>
      <c r="E60" s="39" t="s">
        <v>194</v>
      </c>
      <c r="F60" s="39">
        <v>11905</v>
      </c>
      <c r="G60" s="39"/>
      <c r="H60" s="39">
        <v>1094</v>
      </c>
      <c r="I60" s="269"/>
      <c r="J60" s="98"/>
      <c r="K60" s="99">
        <f>B60*100/SUM($B$59:$B$62)</f>
        <v>47.921708185053383</v>
      </c>
      <c r="L60" s="99"/>
      <c r="M60" s="99">
        <f>D60*100/SUM($D$59:$D$62)</f>
        <v>23.467336683417084</v>
      </c>
      <c r="N60" s="99"/>
      <c r="O60" s="99">
        <f>F60*100/SUM($F$59:$F$62)</f>
        <v>51.33235598482235</v>
      </c>
      <c r="P60" s="99"/>
      <c r="Q60" s="99">
        <f>H60*100/SUM($H$59:$H$62)</f>
        <v>37.491432488005486</v>
      </c>
      <c r="R60" s="43"/>
    </row>
    <row r="61" spans="1:33" s="27" customFormat="1" ht="12">
      <c r="A61" s="156" t="s">
        <v>120</v>
      </c>
      <c r="B61" s="39">
        <f t="shared" si="15"/>
        <v>4604</v>
      </c>
      <c r="C61" s="40"/>
      <c r="D61" s="39">
        <v>565</v>
      </c>
      <c r="E61" s="39" t="s">
        <v>194</v>
      </c>
      <c r="F61" s="39">
        <v>3334</v>
      </c>
      <c r="G61" s="39"/>
      <c r="H61" s="39">
        <v>705</v>
      </c>
      <c r="I61" s="269"/>
      <c r="J61" s="98"/>
      <c r="K61" s="99">
        <f>B61*100/SUM($B$59:$B$62)</f>
        <v>16.384341637010674</v>
      </c>
      <c r="L61" s="99"/>
      <c r="M61" s="99">
        <f>D61*100/SUM($D$59:$D$62)</f>
        <v>28.391959798994975</v>
      </c>
      <c r="N61" s="99"/>
      <c r="O61" s="99">
        <f>F61*100/SUM($F$59:$F$62)</f>
        <v>14.375646774749914</v>
      </c>
      <c r="P61" s="99"/>
      <c r="Q61" s="99">
        <f>H61*100/SUM($H$59:$H$62)</f>
        <v>24.160383824537355</v>
      </c>
      <c r="R61" s="43"/>
    </row>
    <row r="62" spans="1:33" s="27" customFormat="1">
      <c r="A62" s="156" t="s">
        <v>118</v>
      </c>
      <c r="B62" s="39">
        <f t="shared" si="15"/>
        <v>710</v>
      </c>
      <c r="C62" s="40"/>
      <c r="D62" s="39">
        <v>0</v>
      </c>
      <c r="E62" s="39"/>
      <c r="F62" s="39">
        <v>563</v>
      </c>
      <c r="G62" s="39" t="s">
        <v>194</v>
      </c>
      <c r="H62" s="39">
        <v>147</v>
      </c>
      <c r="I62" s="269" t="s">
        <v>194</v>
      </c>
      <c r="J62" s="98"/>
      <c r="K62" s="99">
        <f>B62*100/SUM($B$59:$B$62)</f>
        <v>2.5266903914590748</v>
      </c>
      <c r="L62" s="99"/>
      <c r="M62" s="99">
        <f>D62*100/SUM($D$59:$D$62)</f>
        <v>0</v>
      </c>
      <c r="N62" s="99"/>
      <c r="O62" s="99">
        <f>F62*100/SUM($F$59:$F$62)</f>
        <v>2.4275612280096586</v>
      </c>
      <c r="P62" s="99"/>
      <c r="Q62" s="99">
        <f>H62*100/SUM($H$59:$H$62)</f>
        <v>5.037697052775874</v>
      </c>
      <c r="R62" s="43"/>
    </row>
    <row r="63" spans="1:33" s="27" customFormat="1">
      <c r="A63" s="115" t="s">
        <v>3</v>
      </c>
      <c r="B63" s="39">
        <f t="shared" si="15"/>
        <v>10</v>
      </c>
      <c r="C63" s="277" t="s">
        <v>194</v>
      </c>
      <c r="D63" s="39">
        <v>0</v>
      </c>
      <c r="E63" s="39"/>
      <c r="F63" s="39">
        <v>0</v>
      </c>
      <c r="G63" s="39"/>
      <c r="H63" s="39">
        <v>10</v>
      </c>
      <c r="I63" s="271" t="s">
        <v>194</v>
      </c>
      <c r="J63" s="98"/>
      <c r="K63" s="42" t="s">
        <v>193</v>
      </c>
      <c r="L63" s="42"/>
      <c r="M63" s="42">
        <v>0</v>
      </c>
      <c r="N63" s="42"/>
      <c r="O63" s="42" t="s">
        <v>193</v>
      </c>
      <c r="P63" s="42"/>
      <c r="Q63" s="42" t="s">
        <v>193</v>
      </c>
      <c r="R63" s="43"/>
    </row>
    <row r="64" spans="1:33" ht="6.5" customHeight="1" thickBot="1">
      <c r="A64" s="123"/>
      <c r="B64" s="123"/>
      <c r="C64" s="122"/>
      <c r="D64" s="294"/>
      <c r="E64" s="294"/>
      <c r="F64" s="294"/>
      <c r="G64" s="294"/>
      <c r="H64" s="294"/>
      <c r="I64" s="287"/>
      <c r="J64" s="123"/>
      <c r="K64" s="261"/>
      <c r="L64" s="261"/>
      <c r="M64" s="261"/>
      <c r="N64" s="261"/>
      <c r="O64" s="261"/>
      <c r="P64" s="261"/>
      <c r="Q64" s="261"/>
      <c r="R64" s="123"/>
    </row>
    <row r="65" spans="1:18" ht="6.5" customHeight="1">
      <c r="D65" s="46"/>
    </row>
    <row r="66" spans="1:18" s="71" customFormat="1" ht="27" customHeight="1">
      <c r="A66" s="310" t="s">
        <v>211</v>
      </c>
      <c r="B66" s="310"/>
      <c r="C66" s="310"/>
      <c r="D66" s="310"/>
      <c r="E66" s="310"/>
      <c r="F66" s="310"/>
      <c r="G66" s="310"/>
      <c r="H66" s="310"/>
      <c r="I66" s="310"/>
      <c r="J66" s="310"/>
      <c r="K66" s="310"/>
      <c r="L66" s="310"/>
      <c r="M66" s="310"/>
      <c r="N66" s="310"/>
      <c r="O66" s="310"/>
      <c r="P66" s="310"/>
      <c r="Q66" s="310"/>
      <c r="R66" s="310"/>
    </row>
    <row r="67" spans="1:18" ht="12.75" customHeight="1">
      <c r="A67" s="188" t="s">
        <v>117</v>
      </c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9"/>
    </row>
    <row r="68" spans="1:18" ht="24" customHeight="1">
      <c r="A68" s="306" t="s">
        <v>163</v>
      </c>
      <c r="B68" s="306"/>
      <c r="C68" s="306"/>
      <c r="D68" s="306"/>
      <c r="E68" s="306"/>
      <c r="F68" s="306"/>
      <c r="G68" s="306"/>
      <c r="H68" s="306"/>
      <c r="I68" s="306"/>
      <c r="J68" s="306"/>
      <c r="K68" s="306"/>
      <c r="L68" s="306"/>
      <c r="M68" s="306"/>
      <c r="N68" s="306"/>
      <c r="O68" s="306"/>
      <c r="P68" s="306"/>
      <c r="Q68" s="306"/>
      <c r="R68" s="306"/>
    </row>
    <row r="69" spans="1:18">
      <c r="A69" s="198" t="s">
        <v>66</v>
      </c>
      <c r="B69" s="71"/>
      <c r="C69" s="77"/>
      <c r="D69" s="71"/>
      <c r="E69" s="77"/>
      <c r="F69" s="71"/>
      <c r="G69" s="77"/>
      <c r="H69" s="143"/>
      <c r="I69" s="77"/>
      <c r="J69" s="71"/>
      <c r="K69" s="71"/>
      <c r="L69" s="71"/>
      <c r="M69" s="71"/>
      <c r="N69" s="71"/>
      <c r="O69" s="71"/>
      <c r="P69" s="71"/>
      <c r="Q69" s="71"/>
      <c r="R69" s="71"/>
    </row>
    <row r="70" spans="1:18" s="71" customFormat="1" ht="11">
      <c r="A70" s="199" t="s">
        <v>89</v>
      </c>
      <c r="B70" s="73"/>
      <c r="C70" s="74"/>
      <c r="D70" s="73"/>
      <c r="E70" s="74"/>
      <c r="F70" s="73"/>
      <c r="G70" s="74"/>
      <c r="H70" s="144"/>
      <c r="I70" s="74"/>
      <c r="J70" s="73"/>
      <c r="K70" s="73"/>
      <c r="L70" s="73"/>
      <c r="M70" s="73"/>
      <c r="N70" s="73"/>
      <c r="O70" s="73"/>
      <c r="P70" s="73"/>
      <c r="Q70" s="73"/>
    </row>
    <row r="71" spans="1:18">
      <c r="A71" s="4" t="s">
        <v>208</v>
      </c>
      <c r="B71" s="75"/>
      <c r="C71" s="77"/>
      <c r="D71" s="71"/>
      <c r="E71" s="77"/>
      <c r="F71" s="71"/>
      <c r="G71" s="77"/>
      <c r="H71" s="143"/>
      <c r="I71" s="77"/>
      <c r="J71" s="71"/>
      <c r="K71" s="71"/>
      <c r="L71" s="71"/>
      <c r="M71" s="71"/>
      <c r="N71" s="71"/>
      <c r="O71" s="71"/>
      <c r="P71" s="71"/>
      <c r="Q71" s="71"/>
      <c r="R71" s="127"/>
    </row>
    <row r="72" spans="1:18">
      <c r="A72" s="54"/>
      <c r="B72" s="87"/>
      <c r="C72" s="111"/>
      <c r="D72" s="87"/>
      <c r="E72" s="62"/>
    </row>
    <row r="73" spans="1:18">
      <c r="A73" s="54"/>
      <c r="B73" s="87"/>
      <c r="C73" s="111"/>
      <c r="D73" s="87"/>
      <c r="E73" s="62"/>
    </row>
    <row r="74" spans="1:18">
      <c r="A74" s="54"/>
      <c r="B74" s="87"/>
      <c r="C74" s="111"/>
      <c r="D74" s="87"/>
      <c r="E74" s="62"/>
    </row>
    <row r="75" spans="1:18">
      <c r="A75" s="54"/>
      <c r="B75" s="87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54"/>
      <c r="B77" s="87"/>
      <c r="C77" s="111"/>
      <c r="D77" s="87"/>
      <c r="E77" s="62"/>
    </row>
    <row r="78" spans="1:18">
      <c r="A78" s="86"/>
      <c r="B78" s="86"/>
      <c r="C78" s="62"/>
      <c r="D78" s="86"/>
      <c r="E78" s="62"/>
    </row>
  </sheetData>
  <mergeCells count="16">
    <mergeCell ref="A68:R68"/>
    <mergeCell ref="A66:R66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5" style="90"/>
  </cols>
  <sheetData>
    <row r="1" spans="1:18" ht="25.5" customHeight="1">
      <c r="A1" s="302" t="s">
        <v>212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</row>
    <row r="2" spans="1:18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5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4" t="s">
        <v>146</v>
      </c>
      <c r="B4" s="303" t="s">
        <v>78</v>
      </c>
      <c r="C4" s="303"/>
      <c r="D4" s="303"/>
      <c r="E4" s="303"/>
      <c r="F4" s="303"/>
      <c r="G4" s="303"/>
      <c r="H4" s="303"/>
      <c r="I4" s="303"/>
      <c r="J4" s="210"/>
      <c r="K4" s="303" t="s">
        <v>87</v>
      </c>
      <c r="L4" s="303"/>
      <c r="M4" s="303"/>
      <c r="N4" s="303"/>
      <c r="O4" s="303"/>
      <c r="P4" s="303"/>
      <c r="Q4" s="303"/>
      <c r="R4" s="303"/>
    </row>
    <row r="5" spans="1:18" s="132" customFormat="1" ht="6.5" customHeight="1">
      <c r="A5" s="304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5" customHeight="1">
      <c r="A6" s="304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4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210"/>
      <c r="K7" s="308" t="s">
        <v>82</v>
      </c>
      <c r="L7" s="308"/>
      <c r="M7" s="309" t="s">
        <v>149</v>
      </c>
      <c r="N7" s="309"/>
      <c r="O7" s="309"/>
      <c r="P7" s="309"/>
      <c r="Q7" s="309"/>
      <c r="R7" s="309"/>
    </row>
    <row r="8" spans="1:18" s="132" customFormat="1" ht="6.5" customHeight="1">
      <c r="A8" s="304"/>
      <c r="B8" s="308"/>
      <c r="C8" s="308"/>
      <c r="D8" s="211"/>
      <c r="E8" s="211"/>
      <c r="F8" s="211"/>
      <c r="G8" s="211"/>
      <c r="H8" s="211"/>
      <c r="I8" s="211"/>
      <c r="J8" s="210"/>
      <c r="K8" s="308"/>
      <c r="L8" s="308"/>
      <c r="M8" s="211"/>
      <c r="N8" s="211"/>
      <c r="O8" s="211"/>
      <c r="P8" s="211"/>
      <c r="Q8" s="211"/>
      <c r="R8" s="211"/>
    </row>
    <row r="9" spans="1:18" s="132" customFormat="1" ht="6.5" customHeight="1">
      <c r="A9" s="304"/>
      <c r="B9" s="308"/>
      <c r="C9" s="308"/>
      <c r="D9" s="212"/>
      <c r="E9" s="212"/>
      <c r="F9" s="212"/>
      <c r="G9" s="212"/>
      <c r="H9" s="212"/>
      <c r="I9" s="212"/>
      <c r="J9" s="210"/>
      <c r="K9" s="308"/>
      <c r="L9" s="308"/>
      <c r="M9" s="212"/>
      <c r="N9" s="212"/>
      <c r="O9" s="212"/>
      <c r="P9" s="212"/>
      <c r="Q9" s="212"/>
      <c r="R9" s="212"/>
    </row>
    <row r="10" spans="1:18" s="132" customFormat="1" ht="12">
      <c r="A10" s="304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213"/>
      <c r="K10" s="308"/>
      <c r="L10" s="308"/>
      <c r="M10" s="305" t="s">
        <v>19</v>
      </c>
      <c r="N10" s="305"/>
      <c r="O10" s="305" t="s">
        <v>84</v>
      </c>
      <c r="P10" s="305"/>
      <c r="Q10" s="305" t="s">
        <v>80</v>
      </c>
      <c r="R10" s="305"/>
    </row>
    <row r="11" spans="1:18" s="124" customFormat="1" ht="6.5" customHeight="1">
      <c r="A11" s="214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5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>
      <c r="A13" s="226" t="s">
        <v>79</v>
      </c>
      <c r="B13" s="219">
        <f>SUM(D13,F13,H13)</f>
        <v>86224</v>
      </c>
      <c r="C13" s="220"/>
      <c r="D13" s="219">
        <f>D15</f>
        <v>31259</v>
      </c>
      <c r="E13" s="221"/>
      <c r="F13" s="219">
        <f>F15</f>
        <v>42604</v>
      </c>
      <c r="G13" s="220"/>
      <c r="H13" s="219">
        <f>H15</f>
        <v>12361</v>
      </c>
      <c r="I13" s="220"/>
      <c r="J13" s="222"/>
      <c r="K13" s="223">
        <f>SUM(M13,O13,Q13)</f>
        <v>100</v>
      </c>
      <c r="L13" s="224"/>
      <c r="M13" s="223">
        <f>D13*100/B13</f>
        <v>36.253247355724625</v>
      </c>
      <c r="N13" s="225"/>
      <c r="O13" s="223">
        <f>F13*100/B13</f>
        <v>49.410836889961033</v>
      </c>
      <c r="P13" s="224"/>
      <c r="Q13" s="223">
        <f>H13*100/B13</f>
        <v>14.335915754314344</v>
      </c>
      <c r="R13" s="227"/>
    </row>
    <row r="14" spans="1:18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6">
      <c r="A15" s="9" t="s">
        <v>111</v>
      </c>
      <c r="B15" s="95">
        <f t="shared" ref="B15:B21" si="0">SUM(D15,F15,H15)</f>
        <v>86224</v>
      </c>
      <c r="C15" s="40"/>
      <c r="D15" s="95">
        <f>D16+D20+D21</f>
        <v>31259</v>
      </c>
      <c r="E15" s="40"/>
      <c r="F15" s="95">
        <f>F16+F20+F21</f>
        <v>42604</v>
      </c>
      <c r="G15" s="64"/>
      <c r="H15" s="95">
        <f>H16+H20+H21</f>
        <v>12361</v>
      </c>
      <c r="I15" s="40"/>
      <c r="J15" s="100"/>
      <c r="K15" s="96">
        <f>SUM(K16,K20)</f>
        <v>100</v>
      </c>
      <c r="L15" s="96"/>
      <c r="M15" s="96">
        <f>SUM(M16,M20)</f>
        <v>100</v>
      </c>
      <c r="N15" s="96"/>
      <c r="O15" s="96">
        <f>SUM(O16,O20)</f>
        <v>100</v>
      </c>
      <c r="P15" s="96"/>
      <c r="Q15" s="96">
        <f>SUM(Q16,Q20)</f>
        <v>100</v>
      </c>
      <c r="R15" s="37"/>
    </row>
    <row r="16" spans="1:18" s="57" customFormat="1">
      <c r="A16" s="146" t="s">
        <v>60</v>
      </c>
      <c r="B16" s="39">
        <f>SUM(D16,F16,H16)</f>
        <v>4075</v>
      </c>
      <c r="C16" s="40"/>
      <c r="D16" s="39">
        <f>D17+D18+D19</f>
        <v>51</v>
      </c>
      <c r="E16" s="39" t="s">
        <v>194</v>
      </c>
      <c r="F16" s="39">
        <f>F17+F18+F19</f>
        <v>3914</v>
      </c>
      <c r="G16" s="271"/>
      <c r="H16" s="39">
        <f>H17+H18+H19</f>
        <v>110</v>
      </c>
      <c r="I16" s="271"/>
      <c r="J16" s="98"/>
      <c r="K16" s="99">
        <f>B16*100/(B15-B21)</f>
        <v>5.3677749091100688</v>
      </c>
      <c r="L16" s="99"/>
      <c r="M16" s="99">
        <f>D16*100/(D15-D21)</f>
        <v>0.19831240035774</v>
      </c>
      <c r="N16" s="99"/>
      <c r="O16" s="99">
        <f>F16*100/(F15-F21)</f>
        <v>10.187402394586153</v>
      </c>
      <c r="P16" s="99"/>
      <c r="Q16" s="99">
        <f>H16*100/(H15-H21)</f>
        <v>0.93386535359538159</v>
      </c>
      <c r="R16" s="56"/>
    </row>
    <row r="17" spans="1:18" s="57" customFormat="1">
      <c r="A17" s="147" t="s">
        <v>156</v>
      </c>
      <c r="B17" s="39">
        <f t="shared" si="0"/>
        <v>86</v>
      </c>
      <c r="C17" s="40" t="s">
        <v>194</v>
      </c>
      <c r="D17" s="39">
        <v>0</v>
      </c>
      <c r="E17" s="39"/>
      <c r="F17" s="39">
        <v>78</v>
      </c>
      <c r="G17" s="39" t="s">
        <v>194</v>
      </c>
      <c r="H17" s="39">
        <v>8</v>
      </c>
      <c r="I17" s="271" t="s">
        <v>194</v>
      </c>
      <c r="J17" s="98"/>
      <c r="K17" s="99">
        <f>B17*100/(B15-B21)</f>
        <v>0.11328310237631066</v>
      </c>
      <c r="L17" s="99"/>
      <c r="M17" s="99">
        <f>D17*100/(D15-D21)</f>
        <v>0</v>
      </c>
      <c r="N17" s="99"/>
      <c r="O17" s="99">
        <f>F17*100/(F15-F21)</f>
        <v>0.2030192608016658</v>
      </c>
      <c r="P17" s="99"/>
      <c r="Q17" s="99">
        <f>H17*100/(H15-H21)</f>
        <v>6.7917480261482296E-2</v>
      </c>
      <c r="R17" s="56"/>
    </row>
    <row r="18" spans="1:18" s="27" customFormat="1">
      <c r="A18" s="147" t="s">
        <v>16</v>
      </c>
      <c r="B18" s="39">
        <f t="shared" si="0"/>
        <v>2719</v>
      </c>
      <c r="C18" s="40"/>
      <c r="D18" s="39">
        <v>22</v>
      </c>
      <c r="E18" s="39" t="s">
        <v>194</v>
      </c>
      <c r="F18" s="39">
        <v>2595</v>
      </c>
      <c r="G18" s="39"/>
      <c r="H18" s="39">
        <v>102</v>
      </c>
      <c r="I18" s="271"/>
      <c r="J18" s="98"/>
      <c r="K18" s="99">
        <f>B18*100/(B15-B21)</f>
        <v>3.5815901786184732</v>
      </c>
      <c r="L18" s="99"/>
      <c r="M18" s="99">
        <f>D18*100/(D15-D21)</f>
        <v>8.5546525644515301E-2</v>
      </c>
      <c r="N18" s="99"/>
      <c r="O18" s="99">
        <f>F18*100/(F15-F21)</f>
        <v>6.7542946382092657</v>
      </c>
      <c r="P18" s="99"/>
      <c r="Q18" s="99">
        <f>H18*100/(H15-H21)</f>
        <v>0.86594787333389933</v>
      </c>
      <c r="R18" s="43"/>
    </row>
    <row r="19" spans="1:18" s="27" customFormat="1">
      <c r="A19" s="147" t="s">
        <v>17</v>
      </c>
      <c r="B19" s="39">
        <f t="shared" si="0"/>
        <v>1270</v>
      </c>
      <c r="C19" s="40"/>
      <c r="D19" s="39">
        <v>29</v>
      </c>
      <c r="E19" s="39" t="s">
        <v>194</v>
      </c>
      <c r="F19" s="39">
        <v>1241</v>
      </c>
      <c r="G19" s="39"/>
      <c r="H19" s="39">
        <v>0</v>
      </c>
      <c r="I19" s="271"/>
      <c r="J19" s="98"/>
      <c r="K19" s="99">
        <f>B19*100/(B15-B21)</f>
        <v>1.6729016281152853</v>
      </c>
      <c r="L19" s="99"/>
      <c r="M19" s="99">
        <f>D19*100/(D15-D21)</f>
        <v>0.11276587471322472</v>
      </c>
      <c r="N19" s="99"/>
      <c r="O19" s="99">
        <f>F19*100/(F15-F21)</f>
        <v>3.2300884955752212</v>
      </c>
      <c r="P19" s="99"/>
      <c r="Q19" s="99">
        <f>H19*100/(H15-H21)</f>
        <v>0</v>
      </c>
      <c r="R19" s="43"/>
    </row>
    <row r="20" spans="1:18" s="57" customFormat="1">
      <c r="A20" s="146" t="s">
        <v>59</v>
      </c>
      <c r="B20" s="39">
        <f t="shared" si="0"/>
        <v>71841</v>
      </c>
      <c r="C20" s="40"/>
      <c r="D20" s="39">
        <v>25666</v>
      </c>
      <c r="E20" s="39"/>
      <c r="F20" s="39">
        <v>34506</v>
      </c>
      <c r="G20" s="39"/>
      <c r="H20" s="39">
        <v>11669</v>
      </c>
      <c r="I20" s="271"/>
      <c r="J20" s="98"/>
      <c r="K20" s="99">
        <f>B20*100/(B15-B21)</f>
        <v>94.632225090889932</v>
      </c>
      <c r="L20" s="99"/>
      <c r="M20" s="99">
        <f>D20*100/(D15-D21)</f>
        <v>99.801687599642264</v>
      </c>
      <c r="N20" s="99"/>
      <c r="O20" s="99">
        <f>F20*100/(F15-F21)</f>
        <v>89.812597605413842</v>
      </c>
      <c r="P20" s="99"/>
      <c r="Q20" s="99">
        <f>H20*100/(H15-H21)</f>
        <v>99.06613464640462</v>
      </c>
      <c r="R20" s="56"/>
    </row>
    <row r="21" spans="1:18" s="27" customFormat="1">
      <c r="A21" s="146" t="s">
        <v>3</v>
      </c>
      <c r="B21" s="44">
        <f t="shared" si="0"/>
        <v>10308</v>
      </c>
      <c r="C21" s="40"/>
      <c r="D21" s="39">
        <v>5542</v>
      </c>
      <c r="E21" s="39"/>
      <c r="F21" s="39">
        <v>4184</v>
      </c>
      <c r="G21" s="39"/>
      <c r="H21" s="39">
        <v>582</v>
      </c>
      <c r="I21" s="271"/>
      <c r="J21" s="205"/>
      <c r="K21" s="118" t="str">
        <f>IF(B21&gt;0,"NC",0)</f>
        <v>NC</v>
      </c>
      <c r="L21" s="108"/>
      <c r="M21" s="118" t="str">
        <f>IF(D21&gt;0,"NC",0)</f>
        <v>NC</v>
      </c>
      <c r="N21" s="108"/>
      <c r="O21" s="118" t="str">
        <f>IF(F21&gt;0,"NC",0)</f>
        <v>NC</v>
      </c>
      <c r="P21" s="63"/>
      <c r="Q21" s="118" t="str">
        <f>IF(H21&gt;0,"NC",0)</f>
        <v>NC</v>
      </c>
      <c r="R21" s="141"/>
    </row>
    <row r="22" spans="1:18" s="35" customFormat="1" ht="6" customHeight="1">
      <c r="A22" s="31"/>
      <c r="B22" s="65"/>
      <c r="C22" s="64"/>
      <c r="D22" s="65"/>
      <c r="E22" s="282"/>
      <c r="F22" s="65"/>
      <c r="G22" s="278"/>
      <c r="H22" s="65"/>
      <c r="I22" s="278"/>
      <c r="J22" s="94"/>
      <c r="K22" s="34"/>
      <c r="L22" s="34"/>
      <c r="M22" s="34"/>
      <c r="N22" s="6"/>
      <c r="O22" s="34"/>
      <c r="P22" s="34"/>
      <c r="Q22" s="34"/>
      <c r="R22" s="33"/>
    </row>
    <row r="23" spans="1:18" s="30" customFormat="1" ht="40">
      <c r="A23" s="9" t="s">
        <v>113</v>
      </c>
      <c r="B23" s="95">
        <f>SUM(D23,F23,H23)</f>
        <v>86225</v>
      </c>
      <c r="C23" s="40"/>
      <c r="D23" s="95">
        <f>SUM(D24:D27)</f>
        <v>31260</v>
      </c>
      <c r="E23" s="269"/>
      <c r="F23" s="95">
        <f>SUM(F24:F27)</f>
        <v>42603</v>
      </c>
      <c r="G23" s="278"/>
      <c r="H23" s="95">
        <f>SUM(H24:H27)</f>
        <v>12362</v>
      </c>
      <c r="I23" s="269"/>
      <c r="J23" s="100"/>
      <c r="K23" s="96">
        <f>SUM(K24:K26)</f>
        <v>100.00000000000001</v>
      </c>
      <c r="L23" s="96"/>
      <c r="M23" s="96">
        <f>SUM(M24:M26)</f>
        <v>100</v>
      </c>
      <c r="N23" s="96"/>
      <c r="O23" s="96">
        <f>SUM(O24:O26)</f>
        <v>100.00000000000001</v>
      </c>
      <c r="P23" s="96"/>
      <c r="Q23" s="96">
        <f>SUM(Q24:Q26)</f>
        <v>100</v>
      </c>
      <c r="R23" s="37"/>
    </row>
    <row r="24" spans="1:18" s="27" customFormat="1">
      <c r="A24" s="146" t="s">
        <v>36</v>
      </c>
      <c r="B24" s="39">
        <f>SUM(D24,F24,H24)</f>
        <v>72144</v>
      </c>
      <c r="C24" s="40"/>
      <c r="D24" s="39">
        <v>26660</v>
      </c>
      <c r="E24" s="39"/>
      <c r="F24" s="39">
        <v>33537</v>
      </c>
      <c r="G24" s="39"/>
      <c r="H24" s="39">
        <v>11947</v>
      </c>
      <c r="I24" s="269"/>
      <c r="J24" s="98"/>
      <c r="K24" s="99">
        <f>B24*100/SUM($B$24:$B$26)</f>
        <v>91.998112702278789</v>
      </c>
      <c r="L24" s="99"/>
      <c r="M24" s="99">
        <f>D24*100/SUM($D$24:$D$26)</f>
        <v>99.80533093740641</v>
      </c>
      <c r="N24" s="99"/>
      <c r="O24" s="99">
        <f>F24*100/SUM(F$24:F$26)</f>
        <v>84.531431163986497</v>
      </c>
      <c r="P24" s="99"/>
      <c r="Q24" s="99">
        <f>H24*100/SUM($H$24:$H$26)</f>
        <v>99.285298761738559</v>
      </c>
      <c r="R24" s="43"/>
    </row>
    <row r="25" spans="1:18" s="27" customFormat="1">
      <c r="A25" s="146" t="s">
        <v>37</v>
      </c>
      <c r="B25" s="39">
        <f>SUM(D25,F25,H25)</f>
        <v>4741</v>
      </c>
      <c r="C25" s="40"/>
      <c r="D25" s="39">
        <v>42</v>
      </c>
      <c r="E25" s="39" t="s">
        <v>194</v>
      </c>
      <c r="F25" s="39">
        <v>4613</v>
      </c>
      <c r="G25" s="39"/>
      <c r="H25" s="39">
        <v>86</v>
      </c>
      <c r="I25" s="271" t="s">
        <v>194</v>
      </c>
      <c r="J25" s="98"/>
      <c r="K25" s="99">
        <f>B25*100/SUM($B$24:$B$26)</f>
        <v>6.0457287137045865</v>
      </c>
      <c r="L25" s="99"/>
      <c r="M25" s="99">
        <f>D25*100/SUM($D$24:$D$26)</f>
        <v>0.15723270440251572</v>
      </c>
      <c r="N25" s="99"/>
      <c r="O25" s="99">
        <f>F25*100/SUM(F$24:F$26)</f>
        <v>11.627262186822604</v>
      </c>
      <c r="P25" s="99"/>
      <c r="Q25" s="99">
        <f>H25*100/SUM($H$24:$H$26)</f>
        <v>0.71470123826144771</v>
      </c>
      <c r="R25" s="43"/>
    </row>
    <row r="26" spans="1:18" s="27" customFormat="1">
      <c r="A26" s="146" t="s">
        <v>68</v>
      </c>
      <c r="B26" s="39">
        <f>SUM(D26,F26,H26)</f>
        <v>1534</v>
      </c>
      <c r="C26" s="40"/>
      <c r="D26" s="39">
        <v>10</v>
      </c>
      <c r="E26" s="39" t="s">
        <v>194</v>
      </c>
      <c r="F26" s="39">
        <v>1524</v>
      </c>
      <c r="G26" s="39"/>
      <c r="H26" s="39">
        <v>0</v>
      </c>
      <c r="I26" s="271"/>
      <c r="J26" s="98"/>
      <c r="K26" s="99">
        <f>B26*100/SUM($B$24:$B$26)</f>
        <v>1.9561585840166287</v>
      </c>
      <c r="L26" s="99"/>
      <c r="M26" s="99">
        <f>D26*100/SUM($D$24:$D$26)</f>
        <v>3.7436358191075172E-2</v>
      </c>
      <c r="N26" s="99"/>
      <c r="O26" s="99">
        <f>F26*100/SUM(F$24:F$26)</f>
        <v>3.8413066491909058</v>
      </c>
      <c r="P26" s="99"/>
      <c r="Q26" s="99">
        <f>H26*100/SUM($H$24:$H$26)</f>
        <v>0</v>
      </c>
      <c r="R26" s="43"/>
    </row>
    <row r="27" spans="1:18" s="27" customFormat="1">
      <c r="A27" s="146" t="s">
        <v>3</v>
      </c>
      <c r="B27" s="44">
        <f>SUM(D27,F27,H27)</f>
        <v>7806</v>
      </c>
      <c r="C27" s="40"/>
      <c r="D27" s="39">
        <v>4548</v>
      </c>
      <c r="E27" s="39"/>
      <c r="F27" s="39">
        <v>2929</v>
      </c>
      <c r="G27" s="39"/>
      <c r="H27" s="39">
        <v>329</v>
      </c>
      <c r="I27" s="271"/>
      <c r="J27" s="205"/>
      <c r="K27" s="118" t="str">
        <f>IF(B27&gt;0,"NC",0)</f>
        <v>NC</v>
      </c>
      <c r="L27" s="108"/>
      <c r="M27" s="118" t="str">
        <f>IF(D27&gt;0,"NC",0)</f>
        <v>NC</v>
      </c>
      <c r="N27" s="108"/>
      <c r="O27" s="118" t="str">
        <f>IF(F27&gt;0,"NC",0)</f>
        <v>NC</v>
      </c>
      <c r="P27" s="63"/>
      <c r="Q27" s="118" t="str">
        <f>IF(H27&gt;0,"NC",0)</f>
        <v>NC</v>
      </c>
      <c r="R27" s="141"/>
    </row>
    <row r="28" spans="1:18" s="27" customFormat="1" ht="6" customHeight="1">
      <c r="A28" s="29"/>
      <c r="B28" s="39"/>
      <c r="C28" s="40"/>
      <c r="D28" s="39"/>
      <c r="E28" s="39"/>
      <c r="F28" s="39"/>
      <c r="G28" s="39"/>
      <c r="H28" s="39"/>
      <c r="I28" s="271"/>
      <c r="J28" s="98"/>
      <c r="K28" s="99"/>
      <c r="L28" s="99"/>
      <c r="M28" s="99"/>
      <c r="N28" s="99"/>
      <c r="O28" s="99"/>
      <c r="P28" s="99"/>
      <c r="Q28" s="99"/>
      <c r="R28" s="43"/>
    </row>
    <row r="29" spans="1:18" s="30" customFormat="1" ht="26">
      <c r="A29" s="9" t="s">
        <v>38</v>
      </c>
      <c r="B29" s="95">
        <f>SUM(D29,F29,H29)</f>
        <v>86224</v>
      </c>
      <c r="C29" s="40"/>
      <c r="D29" s="95">
        <f>SUM(D30:D32)</f>
        <v>31259</v>
      </c>
      <c r="E29" s="271"/>
      <c r="F29" s="95">
        <f>SUM(F30:F32)</f>
        <v>42604</v>
      </c>
      <c r="G29" s="271"/>
      <c r="H29" s="95">
        <f>SUM(H30:H32)</f>
        <v>12361</v>
      </c>
      <c r="I29" s="271"/>
      <c r="J29" s="100"/>
      <c r="K29" s="96">
        <f>SUM(K30:K31)</f>
        <v>100</v>
      </c>
      <c r="L29" s="96"/>
      <c r="M29" s="96">
        <f>SUM(M30:M31)</f>
        <v>100</v>
      </c>
      <c r="N29" s="96"/>
      <c r="O29" s="96">
        <f>SUM(O30:O31)</f>
        <v>100</v>
      </c>
      <c r="P29" s="96"/>
      <c r="Q29" s="96">
        <f>SUM(Q30:Q31)</f>
        <v>100</v>
      </c>
      <c r="R29" s="37"/>
    </row>
    <row r="30" spans="1:18" s="27" customFormat="1">
      <c r="A30" s="146" t="s">
        <v>39</v>
      </c>
      <c r="B30" s="39">
        <f>SUM(D30,F30,H30)</f>
        <v>72144</v>
      </c>
      <c r="C30" s="40"/>
      <c r="D30" s="39">
        <v>24625</v>
      </c>
      <c r="E30" s="39"/>
      <c r="F30" s="39">
        <v>36003</v>
      </c>
      <c r="G30" s="39"/>
      <c r="H30" s="39">
        <v>11516</v>
      </c>
      <c r="I30" s="271"/>
      <c r="J30" s="98"/>
      <c r="K30" s="99">
        <f>B30*100/SUM($B$30:$B$31)</f>
        <v>93.984002501237597</v>
      </c>
      <c r="L30" s="99"/>
      <c r="M30" s="99">
        <f>D30*100/SUM($D$30:$D$31)</f>
        <v>93.220018170805574</v>
      </c>
      <c r="N30" s="99"/>
      <c r="O30" s="99">
        <f>F30*100/SUM($F$30:$F$31)</f>
        <v>93.431774536772721</v>
      </c>
      <c r="P30" s="99"/>
      <c r="Q30" s="99">
        <f>H30*100/SUM($H$30:$H$31)</f>
        <v>97.494073823230607</v>
      </c>
      <c r="R30" s="43"/>
    </row>
    <row r="31" spans="1:18" s="27" customFormat="1">
      <c r="A31" s="146" t="s">
        <v>102</v>
      </c>
      <c r="B31" s="39">
        <f>SUM(D31,F31,H31)</f>
        <v>4618</v>
      </c>
      <c r="C31" s="40"/>
      <c r="D31" s="39">
        <v>1791</v>
      </c>
      <c r="E31" s="39"/>
      <c r="F31" s="39">
        <v>2531</v>
      </c>
      <c r="G31" s="39"/>
      <c r="H31" s="39">
        <v>296</v>
      </c>
      <c r="I31" s="271"/>
      <c r="J31" s="98"/>
      <c r="K31" s="99">
        <f>B31*100/SUM($B$30:$B$31)</f>
        <v>6.0159974987624087</v>
      </c>
      <c r="L31" s="99"/>
      <c r="M31" s="99">
        <f>D31*100/SUM($D$30:$D$31)</f>
        <v>6.779981829194428</v>
      </c>
      <c r="N31" s="99"/>
      <c r="O31" s="99">
        <f>F31*100/SUM($F$30:$F$31)</f>
        <v>6.5682254632272796</v>
      </c>
      <c r="P31" s="99"/>
      <c r="Q31" s="99">
        <f>H31*100/SUM($H$30:$H$31)</f>
        <v>2.5059261767693872</v>
      </c>
      <c r="R31" s="43"/>
    </row>
    <row r="32" spans="1:18" s="27" customFormat="1">
      <c r="A32" s="146" t="s">
        <v>3</v>
      </c>
      <c r="B32" s="44">
        <f>SUM(D32,F32,H32)</f>
        <v>9462</v>
      </c>
      <c r="C32" s="40"/>
      <c r="D32" s="39">
        <v>4843</v>
      </c>
      <c r="E32" s="39"/>
      <c r="F32" s="39">
        <v>4070</v>
      </c>
      <c r="G32" s="39"/>
      <c r="H32" s="39">
        <v>549</v>
      </c>
      <c r="I32" s="271" t="s">
        <v>194</v>
      </c>
      <c r="J32" s="205"/>
      <c r="K32" s="118" t="str">
        <f>IF(B32&gt;0,"NC",0)</f>
        <v>NC</v>
      </c>
      <c r="L32" s="108"/>
      <c r="M32" s="118" t="str">
        <f>IF(D32&gt;0,"NC",0)</f>
        <v>NC</v>
      </c>
      <c r="N32" s="108"/>
      <c r="O32" s="118" t="str">
        <f>IF(F32&gt;0,"NC",0)</f>
        <v>NC</v>
      </c>
      <c r="P32" s="63"/>
      <c r="Q32" s="118" t="str">
        <f>IF(H32&gt;0,"NC",0)</f>
        <v>NC</v>
      </c>
      <c r="R32" s="141"/>
    </row>
    <row r="33" spans="1:18" s="27" customFormat="1" ht="6" customHeight="1">
      <c r="A33" s="58"/>
      <c r="B33" s="44"/>
      <c r="C33" s="40"/>
      <c r="D33" s="44"/>
      <c r="E33" s="271"/>
      <c r="F33" s="44"/>
      <c r="G33" s="271"/>
      <c r="H33" s="44"/>
      <c r="I33" s="269"/>
      <c r="J33" s="98"/>
      <c r="K33" s="99"/>
      <c r="L33" s="99"/>
      <c r="M33" s="99"/>
      <c r="N33" s="99"/>
      <c r="O33" s="99"/>
      <c r="P33" s="99"/>
      <c r="Q33" s="99"/>
      <c r="R33" s="43"/>
    </row>
    <row r="34" spans="1:18" s="27" customFormat="1" ht="26">
      <c r="A34" s="9" t="s">
        <v>153</v>
      </c>
      <c r="B34" s="95">
        <f>SUM(D34,F34,H34)</f>
        <v>86224</v>
      </c>
      <c r="C34" s="40"/>
      <c r="D34" s="95">
        <f>SUM(D35:D37)</f>
        <v>31259</v>
      </c>
      <c r="E34" s="271"/>
      <c r="F34" s="95">
        <f>SUM(F35:F37)</f>
        <v>42604</v>
      </c>
      <c r="G34" s="271"/>
      <c r="H34" s="95">
        <f>SUM(H35:H37)</f>
        <v>12361</v>
      </c>
      <c r="I34" s="269"/>
      <c r="J34" s="100"/>
      <c r="K34" s="96">
        <f>SUM(K35:K36)</f>
        <v>100</v>
      </c>
      <c r="L34" s="96"/>
      <c r="M34" s="96">
        <f>SUM(M35:M36)</f>
        <v>100</v>
      </c>
      <c r="N34" s="96"/>
      <c r="O34" s="96">
        <f>SUM(O35:O36)</f>
        <v>100</v>
      </c>
      <c r="P34" s="96"/>
      <c r="Q34" s="96">
        <f>SUM(Q35:Q36)</f>
        <v>100</v>
      </c>
      <c r="R34" s="43"/>
    </row>
    <row r="35" spans="1:18" s="27" customFormat="1" ht="12" customHeight="1">
      <c r="A35" s="146" t="s">
        <v>188</v>
      </c>
      <c r="B35" s="39">
        <f>SUM(D35,F35,H35)</f>
        <v>4229</v>
      </c>
      <c r="C35" s="40"/>
      <c r="D35" s="39">
        <v>535</v>
      </c>
      <c r="E35" s="39" t="s">
        <v>194</v>
      </c>
      <c r="F35" s="39">
        <v>2290</v>
      </c>
      <c r="G35" s="39"/>
      <c r="H35" s="39">
        <v>1404</v>
      </c>
      <c r="I35" s="269"/>
      <c r="J35" s="98"/>
      <c r="K35" s="99">
        <f>B35*100/SUM(B35:B36)</f>
        <v>5.0501552424170049</v>
      </c>
      <c r="L35" s="99"/>
      <c r="M35" s="99">
        <f>D35*100/SUM(D35:D36)</f>
        <v>1.8039585932494857</v>
      </c>
      <c r="N35" s="99"/>
      <c r="O35" s="99">
        <f>F35*100/SUM(F35:F36)</f>
        <v>5.4872642752737644</v>
      </c>
      <c r="P35" s="99"/>
      <c r="Q35" s="99">
        <f>H35*100/SUM(H35:H36)</f>
        <v>11.368421052631579</v>
      </c>
      <c r="R35" s="43"/>
    </row>
    <row r="36" spans="1:18" s="27" customFormat="1" ht="12" customHeight="1">
      <c r="A36" s="146" t="s">
        <v>189</v>
      </c>
      <c r="B36" s="39">
        <f>SUM(D36,F36,H36)</f>
        <v>79511</v>
      </c>
      <c r="C36" s="40"/>
      <c r="D36" s="39">
        <v>29122</v>
      </c>
      <c r="E36" s="39"/>
      <c r="F36" s="39">
        <v>39443</v>
      </c>
      <c r="G36" s="39"/>
      <c r="H36" s="39">
        <v>10946</v>
      </c>
      <c r="I36" s="269"/>
      <c r="J36" s="98"/>
      <c r="K36" s="99">
        <f>B36*100/SUM(B35:B36)</f>
        <v>94.949844757582994</v>
      </c>
      <c r="L36" s="99"/>
      <c r="M36" s="99">
        <f>D36*100/SUM(D35:D36)</f>
        <v>98.19604140675051</v>
      </c>
      <c r="N36" s="99"/>
      <c r="O36" s="99">
        <f>F36*100/SUM(F35:F36)</f>
        <v>94.512735724726241</v>
      </c>
      <c r="P36" s="99"/>
      <c r="Q36" s="99">
        <f>H36*100/SUM(H35:H36)</f>
        <v>88.631578947368425</v>
      </c>
      <c r="R36" s="43"/>
    </row>
    <row r="37" spans="1:18" s="27" customFormat="1" ht="12" customHeight="1">
      <c r="A37" s="146" t="s">
        <v>3</v>
      </c>
      <c r="B37" s="39">
        <f>SUM(D37,F37,H37)</f>
        <v>2484</v>
      </c>
      <c r="C37" s="40"/>
      <c r="D37" s="39">
        <v>1602</v>
      </c>
      <c r="E37" s="39"/>
      <c r="F37" s="39">
        <v>871</v>
      </c>
      <c r="G37" s="39" t="s">
        <v>194</v>
      </c>
      <c r="H37" s="39">
        <v>11</v>
      </c>
      <c r="I37" s="269" t="s">
        <v>194</v>
      </c>
      <c r="J37" s="98"/>
      <c r="K37" s="118" t="str">
        <f>IF(B37&gt;0,"NC",0)</f>
        <v>NC</v>
      </c>
      <c r="L37" s="108"/>
      <c r="M37" s="118" t="str">
        <f>IF(D37&gt;0,"NC",0)</f>
        <v>NC</v>
      </c>
      <c r="N37" s="108"/>
      <c r="O37" s="118" t="str">
        <f>IF(F37&gt;0,"NC",0)</f>
        <v>NC</v>
      </c>
      <c r="P37" s="99"/>
      <c r="Q37" s="99">
        <v>0</v>
      </c>
      <c r="R37" s="43"/>
    </row>
    <row r="38" spans="1:18" s="27" customFormat="1" ht="6" customHeight="1">
      <c r="A38" s="58"/>
      <c r="B38" s="44"/>
      <c r="C38" s="40"/>
      <c r="D38" s="44"/>
      <c r="E38" s="269"/>
      <c r="F38" s="44"/>
      <c r="G38" s="278"/>
      <c r="H38" s="44"/>
      <c r="I38" s="269"/>
      <c r="J38" s="98"/>
      <c r="K38" s="99"/>
      <c r="L38" s="99"/>
      <c r="M38" s="99"/>
      <c r="N38" s="99"/>
      <c r="O38" s="99"/>
      <c r="P38" s="99"/>
      <c r="Q38" s="99"/>
      <c r="R38" s="43"/>
    </row>
    <row r="39" spans="1:18" s="30" customFormat="1" ht="27">
      <c r="A39" s="9" t="s">
        <v>141</v>
      </c>
      <c r="B39" s="95">
        <f t="shared" ref="B39:B44" si="1">SUM(D39,F39,H39)</f>
        <v>86224</v>
      </c>
      <c r="C39" s="40"/>
      <c r="D39" s="95">
        <f>SUM(D40,D43,D44)</f>
        <v>31259</v>
      </c>
      <c r="E39" s="269"/>
      <c r="F39" s="95">
        <f>SUM(F40,F43,F44)</f>
        <v>42603</v>
      </c>
      <c r="G39" s="278"/>
      <c r="H39" s="95">
        <f>SUM(H40,H43,H44)</f>
        <v>12362</v>
      </c>
      <c r="I39" s="269"/>
      <c r="J39" s="203"/>
      <c r="K39" s="96">
        <f>SUM(K40,K43)</f>
        <v>100</v>
      </c>
      <c r="L39" s="96"/>
      <c r="M39" s="96">
        <f>SUM(M40,M43)</f>
        <v>100</v>
      </c>
      <c r="N39" s="96"/>
      <c r="O39" s="96">
        <f>SUM(O40,O43)</f>
        <v>100</v>
      </c>
      <c r="P39" s="96"/>
      <c r="Q39" s="96">
        <f>SUM(Q40,Q43)</f>
        <v>100</v>
      </c>
      <c r="R39" s="37"/>
    </row>
    <row r="40" spans="1:18" s="57" customFormat="1">
      <c r="A40" s="146" t="s">
        <v>114</v>
      </c>
      <c r="B40" s="39">
        <f t="shared" si="1"/>
        <v>53524</v>
      </c>
      <c r="C40" s="40"/>
      <c r="D40" s="39">
        <f>SUM(D41:D42)</f>
        <v>20995</v>
      </c>
      <c r="E40" s="269"/>
      <c r="F40" s="39">
        <f>SUM(F41:F42)</f>
        <v>25398</v>
      </c>
      <c r="G40" s="278"/>
      <c r="H40" s="39">
        <f>SUM(H41:H42)</f>
        <v>7131</v>
      </c>
      <c r="I40" s="269"/>
      <c r="J40" s="204"/>
      <c r="K40" s="99">
        <f>B40*100/(B39-B44)</f>
        <v>73.114225609922684</v>
      </c>
      <c r="L40" s="99"/>
      <c r="M40" s="99">
        <f>D40*100/(D39-D44)</f>
        <v>81.033617661816351</v>
      </c>
      <c r="N40" s="99"/>
      <c r="O40" s="99">
        <f>F40*100/(F39-F44)</f>
        <v>71.170767247660152</v>
      </c>
      <c r="P40" s="99"/>
      <c r="Q40" s="99">
        <f>H40*100/(H39-H44)</f>
        <v>61.415898716734134</v>
      </c>
      <c r="R40" s="56"/>
    </row>
    <row r="41" spans="1:18" s="27" customFormat="1">
      <c r="A41" s="148" t="s">
        <v>61</v>
      </c>
      <c r="B41" s="39">
        <f t="shared" si="1"/>
        <v>8924</v>
      </c>
      <c r="C41" s="40"/>
      <c r="D41" s="39">
        <v>5745</v>
      </c>
      <c r="E41" s="39"/>
      <c r="F41" s="39">
        <v>2355</v>
      </c>
      <c r="G41" s="39"/>
      <c r="H41" s="39">
        <v>824</v>
      </c>
      <c r="I41" s="269"/>
      <c r="J41" s="204"/>
      <c r="K41" s="99">
        <f>B41*100/(B39-B44)</f>
        <v>12.190257629156081</v>
      </c>
      <c r="L41" s="99"/>
      <c r="M41" s="99">
        <f>D41*100/(D39-D44)</f>
        <v>22.173762013200047</v>
      </c>
      <c r="N41" s="99"/>
      <c r="O41" s="99">
        <f>F41*100/(F39-F44)</f>
        <v>6.5992265874572658</v>
      </c>
      <c r="P41" s="99"/>
      <c r="Q41" s="99">
        <f>H41*100/(H39-H44)</f>
        <v>7.0967186288864008</v>
      </c>
      <c r="R41" s="43"/>
    </row>
    <row r="42" spans="1:18" s="27" customFormat="1">
      <c r="A42" s="148" t="s">
        <v>62</v>
      </c>
      <c r="B42" s="39">
        <f t="shared" si="1"/>
        <v>44600</v>
      </c>
      <c r="C42" s="40"/>
      <c r="D42" s="39">
        <v>15250</v>
      </c>
      <c r="E42" s="39"/>
      <c r="F42" s="39">
        <v>23043</v>
      </c>
      <c r="G42" s="39"/>
      <c r="H42" s="39">
        <v>6307</v>
      </c>
      <c r="I42" s="269"/>
      <c r="J42" s="98"/>
      <c r="K42" s="99">
        <f>B42*100/(B39-B44)</f>
        <v>60.923967980766605</v>
      </c>
      <c r="L42" s="99"/>
      <c r="M42" s="99">
        <f>D42*100/(D39-D44)</f>
        <v>58.85985564861631</v>
      </c>
      <c r="N42" s="99"/>
      <c r="O42" s="99">
        <f>F42*100/(F39-F44)</f>
        <v>64.571540660202885</v>
      </c>
      <c r="P42" s="99"/>
      <c r="Q42" s="99">
        <f>H42*100/(H39-H44)</f>
        <v>54.319180087847734</v>
      </c>
      <c r="R42" s="43"/>
    </row>
    <row r="43" spans="1:18" s="57" customFormat="1">
      <c r="A43" s="146" t="s">
        <v>115</v>
      </c>
      <c r="B43" s="39">
        <f t="shared" si="1"/>
        <v>19682</v>
      </c>
      <c r="C43" s="40"/>
      <c r="D43" s="39">
        <v>4914</v>
      </c>
      <c r="E43" s="39"/>
      <c r="F43" s="39">
        <v>10288</v>
      </c>
      <c r="G43" s="39"/>
      <c r="H43" s="39">
        <v>4480</v>
      </c>
      <c r="I43" s="269"/>
      <c r="J43" s="98"/>
      <c r="K43" s="99">
        <f>B43*100/(B39-B44)</f>
        <v>26.885774390077316</v>
      </c>
      <c r="L43" s="99"/>
      <c r="M43" s="108">
        <f>D43*100/(D39-D44)</f>
        <v>18.966382338183642</v>
      </c>
      <c r="N43" s="99"/>
      <c r="O43" s="108">
        <f>F43*100/(F39-F44)</f>
        <v>28.829232752339852</v>
      </c>
      <c r="P43" s="99"/>
      <c r="Q43" s="99">
        <f>H43*100/(H39-H44)</f>
        <v>38.584101283265866</v>
      </c>
      <c r="R43" s="56"/>
    </row>
    <row r="44" spans="1:18" s="158" customFormat="1">
      <c r="A44" s="146" t="s">
        <v>3</v>
      </c>
      <c r="B44" s="44">
        <f t="shared" si="1"/>
        <v>13018</v>
      </c>
      <c r="C44" s="40"/>
      <c r="D44" s="39">
        <v>5350</v>
      </c>
      <c r="E44" s="39"/>
      <c r="F44" s="39">
        <v>6917</v>
      </c>
      <c r="G44" s="39"/>
      <c r="H44" s="39">
        <v>751</v>
      </c>
      <c r="I44" s="271"/>
      <c r="J44" s="205"/>
      <c r="K44" s="42" t="str">
        <f>IF(B44&gt;0,"NC",0)</f>
        <v>NC</v>
      </c>
      <c r="L44" s="108"/>
      <c r="M44" s="118" t="str">
        <f>IF(D44&gt;0,"NC",0)</f>
        <v>NC</v>
      </c>
      <c r="N44" s="108"/>
      <c r="O44" s="118" t="str">
        <f>IF(F44&gt;0,"NC",0)</f>
        <v>NC</v>
      </c>
      <c r="P44" s="63"/>
      <c r="Q44" s="118" t="str">
        <f>IF(H44&gt;0,"NC",0)</f>
        <v>NC</v>
      </c>
      <c r="R44" s="141"/>
    </row>
    <row r="45" spans="1:18" s="27" customFormat="1" ht="6" customHeight="1">
      <c r="A45" s="29"/>
      <c r="B45" s="39"/>
      <c r="C45" s="40"/>
      <c r="D45" s="39"/>
      <c r="E45" s="269"/>
      <c r="F45" s="39"/>
      <c r="G45" s="278"/>
      <c r="H45" s="39"/>
      <c r="I45" s="271"/>
      <c r="J45" s="98"/>
      <c r="K45" s="99"/>
      <c r="L45" s="99"/>
      <c r="M45" s="99"/>
      <c r="N45" s="99"/>
      <c r="O45" s="99"/>
      <c r="P45" s="99"/>
      <c r="Q45" s="99"/>
      <c r="R45" s="43"/>
    </row>
    <row r="46" spans="1:18" s="30" customFormat="1" ht="39">
      <c r="A46" s="9" t="s">
        <v>112</v>
      </c>
      <c r="B46" s="95">
        <f t="shared" ref="B46:B51" si="2">SUM(D46,F46,H46)</f>
        <v>86223</v>
      </c>
      <c r="C46" s="40"/>
      <c r="D46" s="95">
        <f>SUM(D47,D50,D51)</f>
        <v>31259</v>
      </c>
      <c r="E46" s="269"/>
      <c r="F46" s="95">
        <f>SUM(F47,F50,F51)</f>
        <v>42603</v>
      </c>
      <c r="G46" s="278"/>
      <c r="H46" s="95">
        <f>SUM(H47,H50,H51)</f>
        <v>12361</v>
      </c>
      <c r="I46" s="271"/>
      <c r="J46" s="100"/>
      <c r="K46" s="96">
        <f>SUM(K48:K50)</f>
        <v>100</v>
      </c>
      <c r="L46" s="96"/>
      <c r="M46" s="96">
        <f>SUM(M48:M50)</f>
        <v>100</v>
      </c>
      <c r="N46" s="96"/>
      <c r="O46" s="96">
        <f>SUM(O48:O50)</f>
        <v>100</v>
      </c>
      <c r="P46" s="96"/>
      <c r="Q46" s="96">
        <f>SUM(Q48:Q50)</f>
        <v>100</v>
      </c>
      <c r="R46" s="37"/>
    </row>
    <row r="47" spans="1:18" s="57" customFormat="1">
      <c r="A47" s="146" t="s">
        <v>60</v>
      </c>
      <c r="B47" s="39">
        <f t="shared" si="2"/>
        <v>10185</v>
      </c>
      <c r="C47" s="40"/>
      <c r="D47" s="39">
        <f>SUM(D48:D49)</f>
        <v>66</v>
      </c>
      <c r="E47" s="271" t="s">
        <v>194</v>
      </c>
      <c r="F47" s="39">
        <f>SUM(F48:F49)</f>
        <v>9584</v>
      </c>
      <c r="G47" s="278"/>
      <c r="H47" s="39">
        <f>SUM(H48:H49)</f>
        <v>535</v>
      </c>
      <c r="I47" s="271"/>
      <c r="J47" s="98"/>
      <c r="K47" s="99">
        <f>B47*100/(B46-B51)</f>
        <v>13.376674546887314</v>
      </c>
      <c r="L47" s="99"/>
      <c r="M47" s="99">
        <f>D47*100/(D46-D51)</f>
        <v>0.2545608824777259</v>
      </c>
      <c r="N47" s="99"/>
      <c r="O47" s="99">
        <f>F47*100/(F46-F51)</f>
        <v>24.936254358120415</v>
      </c>
      <c r="P47" s="99"/>
      <c r="Q47" s="99">
        <f>H47*100/(H46-H51)</f>
        <v>4.5419814924866291</v>
      </c>
      <c r="R47" s="56"/>
    </row>
    <row r="48" spans="1:18" s="27" customFormat="1">
      <c r="A48" s="147" t="s">
        <v>16</v>
      </c>
      <c r="B48" s="39">
        <f t="shared" si="2"/>
        <v>8449</v>
      </c>
      <c r="C48" s="40"/>
      <c r="D48" s="39">
        <v>66</v>
      </c>
      <c r="E48" s="39"/>
      <c r="F48" s="39">
        <v>7848</v>
      </c>
      <c r="G48" s="39"/>
      <c r="H48" s="39">
        <v>535</v>
      </c>
      <c r="I48" s="271"/>
      <c r="J48" s="98"/>
      <c r="K48" s="99">
        <f>B48*100/(B46-B51)</f>
        <v>11.096664039926452</v>
      </c>
      <c r="L48" s="99"/>
      <c r="M48" s="99">
        <f>D48*100/(D46-D51)</f>
        <v>0.2545608824777259</v>
      </c>
      <c r="N48" s="99"/>
      <c r="O48" s="99">
        <f>F48*100/(F46-F51)</f>
        <v>20.419420304938335</v>
      </c>
      <c r="P48" s="99"/>
      <c r="Q48" s="99">
        <f>H48*100/(H46-H51)</f>
        <v>4.5419814924866291</v>
      </c>
      <c r="R48" s="43"/>
    </row>
    <row r="49" spans="1:18" s="27" customFormat="1">
      <c r="A49" s="147" t="s">
        <v>17</v>
      </c>
      <c r="B49" s="39">
        <f t="shared" si="2"/>
        <v>1736</v>
      </c>
      <c r="C49" s="40"/>
      <c r="D49" s="39">
        <v>0</v>
      </c>
      <c r="E49" s="39"/>
      <c r="F49" s="39">
        <v>1736</v>
      </c>
      <c r="G49" s="39"/>
      <c r="H49" s="39">
        <v>0</v>
      </c>
      <c r="I49" s="271"/>
      <c r="J49" s="98"/>
      <c r="K49" s="99">
        <f>B49*100/(B46-B51)</f>
        <v>2.2800105069608616</v>
      </c>
      <c r="L49" s="99"/>
      <c r="M49" s="99">
        <f>D49*100/(D46-D51)</f>
        <v>0</v>
      </c>
      <c r="N49" s="99"/>
      <c r="O49" s="99">
        <f>F49*100/(F46-F51)</f>
        <v>4.5168340531820785</v>
      </c>
      <c r="P49" s="99"/>
      <c r="Q49" s="99">
        <f>H49*100/(H46-H51)</f>
        <v>0</v>
      </c>
      <c r="R49" s="43"/>
    </row>
    <row r="50" spans="1:18" s="57" customFormat="1">
      <c r="A50" s="146" t="s">
        <v>59</v>
      </c>
      <c r="B50" s="39">
        <f t="shared" si="2"/>
        <v>65955</v>
      </c>
      <c r="C50" s="40"/>
      <c r="D50" s="39">
        <v>25861</v>
      </c>
      <c r="E50" s="39"/>
      <c r="F50" s="39">
        <v>28850</v>
      </c>
      <c r="G50" s="39"/>
      <c r="H50" s="39">
        <v>11244</v>
      </c>
      <c r="I50" s="271"/>
      <c r="J50" s="98"/>
      <c r="K50" s="99">
        <f>B50*100/(B46-B51)</f>
        <v>86.623325453112685</v>
      </c>
      <c r="L50" s="99"/>
      <c r="M50" s="99">
        <f>D50*100/(D46-D51)</f>
        <v>99.745439117522281</v>
      </c>
      <c r="N50" s="99"/>
      <c r="O50" s="99">
        <f>F50*100/(F46-F51)</f>
        <v>75.063745641879592</v>
      </c>
      <c r="P50" s="99"/>
      <c r="Q50" s="99">
        <f>H50*100/(H46-H51)</f>
        <v>95.458018507513373</v>
      </c>
      <c r="R50" s="56"/>
    </row>
    <row r="51" spans="1:18" s="158" customFormat="1">
      <c r="A51" s="146" t="s">
        <v>3</v>
      </c>
      <c r="B51" s="44">
        <f t="shared" si="2"/>
        <v>10083</v>
      </c>
      <c r="C51" s="40"/>
      <c r="D51" s="39">
        <v>5332</v>
      </c>
      <c r="E51" s="39"/>
      <c r="F51" s="39">
        <v>4169</v>
      </c>
      <c r="G51" s="39"/>
      <c r="H51" s="39">
        <v>582</v>
      </c>
      <c r="I51" s="271"/>
      <c r="J51" s="205"/>
      <c r="K51" s="42" t="str">
        <f>IF(B51&gt;0,"NC",0)</f>
        <v>NC</v>
      </c>
      <c r="L51" s="108"/>
      <c r="M51" s="118" t="str">
        <f>IF(D51&gt;0,"NC",0)</f>
        <v>NC</v>
      </c>
      <c r="N51" s="108"/>
      <c r="O51" s="118" t="str">
        <f>IF(F51&gt;0,"NC",0)</f>
        <v>NC</v>
      </c>
      <c r="P51" s="63"/>
      <c r="Q51" s="118" t="str">
        <f>IF(H51&gt;0,"NC",0)</f>
        <v>NC</v>
      </c>
      <c r="R51" s="141"/>
    </row>
    <row r="52" spans="1:18" s="27" customFormat="1" ht="7.5" customHeight="1">
      <c r="A52" s="29"/>
      <c r="B52" s="39"/>
      <c r="C52" s="40"/>
      <c r="D52" s="39"/>
      <c r="E52" s="271"/>
      <c r="F52" s="39"/>
      <c r="G52" s="278"/>
      <c r="H52" s="39"/>
      <c r="I52" s="271"/>
      <c r="J52" s="98"/>
      <c r="K52" s="99"/>
      <c r="L52" s="99"/>
      <c r="M52" s="99"/>
      <c r="N52" s="99"/>
      <c r="O52" s="99"/>
      <c r="P52" s="99"/>
      <c r="Q52" s="99"/>
      <c r="R52" s="43"/>
    </row>
    <row r="53" spans="1:18" s="30" customFormat="1" ht="26">
      <c r="A53" s="9" t="s">
        <v>65</v>
      </c>
      <c r="B53" s="95">
        <f>SUM(D53,F53,H53)</f>
        <v>86224</v>
      </c>
      <c r="C53" s="40"/>
      <c r="D53" s="95">
        <f>SUM(D54:D56)</f>
        <v>31259</v>
      </c>
      <c r="E53" s="271"/>
      <c r="F53" s="95">
        <f>SUM(F54:F56)</f>
        <v>42604</v>
      </c>
      <c r="G53" s="278"/>
      <c r="H53" s="95">
        <f>SUM(H54:H56)</f>
        <v>12361</v>
      </c>
      <c r="I53" s="271"/>
      <c r="J53" s="100"/>
      <c r="K53" s="96">
        <f>SUM(K54:K55)</f>
        <v>100</v>
      </c>
      <c r="L53" s="96"/>
      <c r="M53" s="96">
        <f>SUM(M54:M55)</f>
        <v>100</v>
      </c>
      <c r="N53" s="96"/>
      <c r="O53" s="96">
        <f>SUM(O54:O55)</f>
        <v>100</v>
      </c>
      <c r="P53" s="96"/>
      <c r="Q53" s="96">
        <f>SUM(Q54:Q55)</f>
        <v>100</v>
      </c>
      <c r="R53" s="37"/>
    </row>
    <row r="54" spans="1:18" s="57" customFormat="1">
      <c r="A54" s="146" t="s">
        <v>60</v>
      </c>
      <c r="B54" s="39">
        <f>SUM(D54,F54,H54)</f>
        <v>4025</v>
      </c>
      <c r="C54" s="40"/>
      <c r="D54" s="39">
        <v>53</v>
      </c>
      <c r="E54" s="39" t="s">
        <v>194</v>
      </c>
      <c r="F54" s="39">
        <v>3792</v>
      </c>
      <c r="G54" s="39"/>
      <c r="H54" s="39">
        <v>180</v>
      </c>
      <c r="I54" s="271" t="s">
        <v>194</v>
      </c>
      <c r="J54" s="98"/>
      <c r="K54" s="99">
        <f>B54*100/SUM(B54:B55)</f>
        <v>5.2968889824709162</v>
      </c>
      <c r="L54" s="99"/>
      <c r="M54" s="99">
        <f>D54*100/SUM(D54:D55)</f>
        <v>0.20457001698317123</v>
      </c>
      <c r="N54" s="99"/>
      <c r="O54" s="99">
        <f>F54*100/SUM(F54:F55)</f>
        <v>9.9005247904754441</v>
      </c>
      <c r="P54" s="99"/>
      <c r="Q54" s="99">
        <f>H54*100/SUM(H54:H55)</f>
        <v>1.5281433058833518</v>
      </c>
      <c r="R54" s="56"/>
    </row>
    <row r="55" spans="1:18" s="57" customFormat="1">
      <c r="A55" s="146" t="s">
        <v>59</v>
      </c>
      <c r="B55" s="39">
        <f>SUM(D55,F55,H55)</f>
        <v>71963</v>
      </c>
      <c r="C55" s="40"/>
      <c r="D55" s="39">
        <v>25855</v>
      </c>
      <c r="E55" s="39"/>
      <c r="F55" s="39">
        <v>34509</v>
      </c>
      <c r="G55" s="39"/>
      <c r="H55" s="39">
        <v>11599</v>
      </c>
      <c r="I55" s="271"/>
      <c r="J55" s="98"/>
      <c r="K55" s="99">
        <f>B55*100/SUM(B54:B55)</f>
        <v>94.703111017529082</v>
      </c>
      <c r="L55" s="99"/>
      <c r="M55" s="99">
        <f>D55*100/SUM(D54:D55)</f>
        <v>99.795429983016831</v>
      </c>
      <c r="N55" s="99"/>
      <c r="O55" s="99">
        <f>F55*100/SUM(F54:F55)</f>
        <v>90.099475209524556</v>
      </c>
      <c r="P55" s="99"/>
      <c r="Q55" s="99">
        <f>H55*100/SUM(H54:H55)</f>
        <v>98.471856694116653</v>
      </c>
      <c r="R55" s="56"/>
    </row>
    <row r="56" spans="1:18" s="158" customFormat="1">
      <c r="A56" s="146" t="s">
        <v>3</v>
      </c>
      <c r="B56" s="44">
        <f>SUM(D56,F56,H56)</f>
        <v>10236</v>
      </c>
      <c r="C56" s="40"/>
      <c r="D56" s="39">
        <v>5351</v>
      </c>
      <c r="E56" s="39"/>
      <c r="F56" s="39">
        <v>4303</v>
      </c>
      <c r="G56" s="39"/>
      <c r="H56" s="39">
        <v>582</v>
      </c>
      <c r="I56" s="271"/>
      <c r="J56" s="205"/>
      <c r="K56" s="118" t="str">
        <f>IF(B56&gt;0,"NC",0)</f>
        <v>NC</v>
      </c>
      <c r="L56" s="118"/>
      <c r="M56" s="118" t="str">
        <f>IF(D56&gt;0,"NC",0)</f>
        <v>NC</v>
      </c>
      <c r="N56" s="118"/>
      <c r="O56" s="118" t="str">
        <f>IF(F56&gt;0,"NC",0)</f>
        <v>NC</v>
      </c>
      <c r="P56" s="206"/>
      <c r="Q56" s="118" t="str">
        <f>IF(H56&gt;0,"NC",0)</f>
        <v>NC</v>
      </c>
      <c r="R56" s="141"/>
    </row>
    <row r="57" spans="1:18" ht="6" customHeight="1" thickBot="1">
      <c r="A57" s="149"/>
      <c r="B57" s="149"/>
      <c r="C57" s="150"/>
      <c r="D57" s="149"/>
      <c r="E57" s="288"/>
      <c r="F57" s="149"/>
      <c r="G57" s="150"/>
      <c r="H57" s="149"/>
      <c r="I57" s="150"/>
      <c r="J57" s="123"/>
      <c r="K57" s="123"/>
      <c r="L57" s="123"/>
      <c r="M57" s="123"/>
      <c r="N57" s="123"/>
      <c r="O57" s="123"/>
      <c r="P57" s="123"/>
      <c r="Q57" s="123"/>
      <c r="R57" s="123"/>
    </row>
    <row r="58" spans="1:18" ht="6" customHeight="1">
      <c r="A58" s="68"/>
      <c r="B58" s="68"/>
      <c r="C58" s="69"/>
      <c r="D58" s="68"/>
      <c r="E58" s="69"/>
      <c r="F58" s="68"/>
      <c r="G58" s="69"/>
      <c r="H58" s="68"/>
      <c r="I58" s="69"/>
    </row>
    <row r="59" spans="1:18" s="71" customFormat="1">
      <c r="A59" s="70" t="s">
        <v>165</v>
      </c>
      <c r="B59" s="76"/>
      <c r="C59" s="126"/>
      <c r="D59" s="76"/>
      <c r="E59" s="126"/>
      <c r="F59" s="76"/>
      <c r="G59" s="126"/>
      <c r="H59" s="76"/>
      <c r="I59" s="126"/>
    </row>
    <row r="60" spans="1:18" s="71" customFormat="1" ht="22.5" customHeight="1">
      <c r="A60" s="306" t="s">
        <v>163</v>
      </c>
      <c r="B60" s="306"/>
      <c r="C60" s="306"/>
      <c r="D60" s="306"/>
      <c r="E60" s="306"/>
      <c r="F60" s="306"/>
      <c r="G60" s="306"/>
      <c r="H60" s="306"/>
      <c r="I60" s="306"/>
      <c r="J60" s="306"/>
      <c r="K60" s="306"/>
      <c r="L60" s="306"/>
      <c r="M60" s="306"/>
      <c r="N60" s="306"/>
      <c r="O60" s="306"/>
      <c r="P60" s="306"/>
      <c r="Q60" s="306"/>
      <c r="R60" s="306"/>
    </row>
    <row r="61" spans="1:18" s="71" customFormat="1" ht="11">
      <c r="A61" s="198" t="s">
        <v>66</v>
      </c>
      <c r="C61" s="77"/>
      <c r="E61" s="77"/>
      <c r="G61" s="77"/>
      <c r="H61" s="143"/>
      <c r="I61" s="77"/>
    </row>
    <row r="62" spans="1:18" s="71" customFormat="1" ht="11">
      <c r="A62" s="199" t="s">
        <v>89</v>
      </c>
      <c r="B62" s="73"/>
      <c r="C62" s="74"/>
      <c r="D62" s="73"/>
      <c r="E62" s="74"/>
      <c r="F62" s="73"/>
      <c r="G62" s="74"/>
      <c r="H62" s="144"/>
      <c r="I62" s="74"/>
      <c r="J62" s="73"/>
      <c r="K62" s="73"/>
      <c r="L62" s="73"/>
      <c r="M62" s="73"/>
      <c r="N62" s="73"/>
      <c r="O62" s="73"/>
      <c r="P62" s="73"/>
      <c r="Q62" s="73"/>
    </row>
    <row r="63" spans="1:18" s="71" customFormat="1" ht="11">
      <c r="A63" s="4" t="s">
        <v>208</v>
      </c>
      <c r="B63" s="75"/>
      <c r="C63" s="77"/>
      <c r="E63" s="77"/>
      <c r="G63" s="77"/>
      <c r="H63" s="143"/>
      <c r="I63" s="77"/>
      <c r="R63" s="12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5">
    <mergeCell ref="A60:R60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2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sqref="A1:N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5" style="90"/>
  </cols>
  <sheetData>
    <row r="1" spans="1:14" ht="25.5" customHeight="1">
      <c r="A1" s="302" t="s">
        <v>213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</row>
    <row r="2" spans="1:14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5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4" t="s">
        <v>143</v>
      </c>
      <c r="B4" s="303" t="s">
        <v>78</v>
      </c>
      <c r="C4" s="303"/>
      <c r="D4" s="303"/>
      <c r="E4" s="303"/>
      <c r="F4" s="303"/>
      <c r="G4" s="303"/>
      <c r="H4" s="210"/>
      <c r="I4" s="303" t="s">
        <v>87</v>
      </c>
      <c r="J4" s="303"/>
      <c r="K4" s="303"/>
      <c r="L4" s="303"/>
      <c r="M4" s="303"/>
      <c r="N4" s="303"/>
    </row>
    <row r="5" spans="1:14" s="132" customFormat="1" ht="6.5" customHeight="1">
      <c r="A5" s="304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5" customHeight="1">
      <c r="A6" s="304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4"/>
      <c r="B7" s="313" t="s">
        <v>82</v>
      </c>
      <c r="C7" s="313"/>
      <c r="D7" s="308" t="s">
        <v>152</v>
      </c>
      <c r="E7" s="308"/>
      <c r="F7" s="308"/>
      <c r="G7" s="308"/>
      <c r="H7" s="236"/>
      <c r="I7" s="313" t="s">
        <v>82</v>
      </c>
      <c r="J7" s="313"/>
      <c r="K7" s="308" t="s">
        <v>152</v>
      </c>
      <c r="L7" s="308"/>
      <c r="M7" s="308"/>
      <c r="N7" s="308"/>
    </row>
    <row r="8" spans="1:14" s="132" customFormat="1" ht="6.5" customHeight="1">
      <c r="A8" s="304"/>
      <c r="B8" s="313"/>
      <c r="C8" s="313"/>
      <c r="D8" s="211"/>
      <c r="E8" s="211"/>
      <c r="F8" s="211"/>
      <c r="G8" s="211"/>
      <c r="H8" s="210"/>
      <c r="I8" s="313"/>
      <c r="J8" s="313"/>
      <c r="K8" s="211"/>
      <c r="L8" s="211"/>
      <c r="M8" s="211"/>
      <c r="N8" s="211"/>
    </row>
    <row r="9" spans="1:14" s="132" customFormat="1" ht="6.5" customHeight="1">
      <c r="A9" s="304"/>
      <c r="B9" s="313"/>
      <c r="C9" s="313"/>
      <c r="D9" s="212"/>
      <c r="E9" s="212"/>
      <c r="F9" s="212"/>
      <c r="G9" s="212"/>
      <c r="H9" s="210"/>
      <c r="I9" s="313"/>
      <c r="J9" s="313"/>
      <c r="K9" s="212"/>
      <c r="L9" s="212"/>
      <c r="M9" s="212"/>
      <c r="N9" s="212"/>
    </row>
    <row r="10" spans="1:14" s="132" customFormat="1" ht="24" customHeight="1">
      <c r="A10" s="304"/>
      <c r="B10" s="313"/>
      <c r="C10" s="313"/>
      <c r="D10" s="313" t="s">
        <v>147</v>
      </c>
      <c r="E10" s="313"/>
      <c r="F10" s="314" t="s">
        <v>148</v>
      </c>
      <c r="G10" s="314"/>
      <c r="H10" s="213"/>
      <c r="I10" s="313"/>
      <c r="J10" s="313"/>
      <c r="K10" s="313" t="s">
        <v>147</v>
      </c>
      <c r="L10" s="313"/>
      <c r="M10" s="314" t="s">
        <v>148</v>
      </c>
      <c r="N10" s="314"/>
    </row>
    <row r="11" spans="1:14" s="124" customFormat="1" ht="6.5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6"/>
      <c r="K11" s="215"/>
      <c r="L11" s="216"/>
      <c r="M11" s="215"/>
      <c r="N11" s="216"/>
    </row>
    <row r="12" spans="1:14" s="125" customFormat="1" ht="6.5" customHeight="1">
      <c r="A12" s="133"/>
      <c r="B12" s="134"/>
      <c r="C12" s="135"/>
      <c r="D12" s="136"/>
      <c r="E12" s="135"/>
      <c r="F12" s="136"/>
      <c r="G12" s="135"/>
      <c r="H12" s="136"/>
      <c r="I12" s="136"/>
      <c r="J12" s="136"/>
      <c r="K12" s="136"/>
      <c r="L12" s="136"/>
      <c r="M12" s="136"/>
      <c r="N12" s="136"/>
    </row>
    <row r="13" spans="1:14" s="30" customFormat="1">
      <c r="A13" s="226" t="s">
        <v>79</v>
      </c>
      <c r="B13" s="219">
        <f>SUM(D13,F13)</f>
        <v>86224</v>
      </c>
      <c r="C13" s="280"/>
      <c r="D13" s="219">
        <f>D20</f>
        <v>23589</v>
      </c>
      <c r="E13" s="221"/>
      <c r="F13" s="219">
        <f>F20</f>
        <v>62635</v>
      </c>
      <c r="G13" s="220"/>
      <c r="H13" s="222"/>
      <c r="I13" s="223">
        <f>SUM(K13,M13)</f>
        <v>100</v>
      </c>
      <c r="J13" s="224"/>
      <c r="K13" s="223">
        <f>D13*100/B13</f>
        <v>27.357812210057524</v>
      </c>
      <c r="L13" s="225"/>
      <c r="M13" s="223">
        <f>F13*100/B13</f>
        <v>72.642187789942469</v>
      </c>
      <c r="N13" s="224"/>
    </row>
    <row r="14" spans="1:14" s="35" customFormat="1" ht="6.5" customHeight="1">
      <c r="A14" s="31"/>
      <c r="B14" s="65"/>
      <c r="C14" s="281"/>
      <c r="D14" s="65"/>
      <c r="E14" s="282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>
      <c r="A15" s="195" t="s">
        <v>64</v>
      </c>
      <c r="B15" s="95">
        <f>SUM(D15,F15)</f>
        <v>86225</v>
      </c>
      <c r="C15" s="275"/>
      <c r="D15" s="95">
        <f>D16+D17</f>
        <v>23589</v>
      </c>
      <c r="E15" s="269"/>
      <c r="F15" s="95">
        <f>F16+F17</f>
        <v>62636</v>
      </c>
      <c r="G15" s="40"/>
      <c r="H15" s="92"/>
      <c r="I15" s="97">
        <f>(B15/B15)*100</f>
        <v>100</v>
      </c>
      <c r="J15" s="97"/>
      <c r="K15" s="97">
        <f>(D15/D15)*100</f>
        <v>100</v>
      </c>
      <c r="L15" s="97"/>
      <c r="M15" s="97">
        <f>(F15/F15)*100</f>
        <v>100</v>
      </c>
      <c r="N15" s="96"/>
    </row>
    <row r="16" spans="1:14" s="30" customFormat="1">
      <c r="A16" s="297" t="s">
        <v>198</v>
      </c>
      <c r="B16" s="295" t="s">
        <v>200</v>
      </c>
      <c r="C16" s="275"/>
      <c r="D16" s="295">
        <v>12001</v>
      </c>
      <c r="E16" s="295"/>
      <c r="F16" s="295">
        <v>34939</v>
      </c>
      <c r="G16" s="40"/>
      <c r="H16" s="92"/>
      <c r="I16" s="295" t="s">
        <v>200</v>
      </c>
      <c r="J16" s="101"/>
      <c r="K16" s="295" t="s">
        <v>200</v>
      </c>
      <c r="L16" s="101"/>
      <c r="M16" s="295" t="s">
        <v>200</v>
      </c>
      <c r="N16" s="99"/>
    </row>
    <row r="17" spans="1:14" s="30" customFormat="1">
      <c r="A17" s="297" t="s">
        <v>199</v>
      </c>
      <c r="B17" s="295" t="s">
        <v>200</v>
      </c>
      <c r="C17" s="275"/>
      <c r="D17" s="295">
        <v>11588</v>
      </c>
      <c r="E17" s="295"/>
      <c r="F17" s="295">
        <v>27697</v>
      </c>
      <c r="G17" s="40"/>
      <c r="H17" s="92"/>
      <c r="I17" s="295" t="s">
        <v>200</v>
      </c>
      <c r="J17" s="101"/>
      <c r="K17" s="295" t="s">
        <v>200</v>
      </c>
      <c r="L17" s="101"/>
      <c r="M17" s="295" t="s">
        <v>200</v>
      </c>
      <c r="N17" s="99"/>
    </row>
    <row r="18" spans="1:14" s="27" customFormat="1" ht="12">
      <c r="B18" s="39"/>
      <c r="C18" s="275"/>
      <c r="D18" s="39"/>
      <c r="E18" s="39"/>
      <c r="F18" s="39"/>
      <c r="G18" s="40"/>
      <c r="H18" s="98"/>
      <c r="I18" s="39"/>
      <c r="J18" s="99"/>
      <c r="K18" s="39"/>
      <c r="L18" s="99"/>
      <c r="M18" s="39"/>
      <c r="N18" s="99"/>
    </row>
    <row r="19" spans="1:14" s="27" customFormat="1" ht="6.5" customHeight="1">
      <c r="A19" s="1"/>
      <c r="B19" s="44"/>
      <c r="C19" s="275"/>
      <c r="D19" s="44"/>
      <c r="E19" s="269"/>
      <c r="F19" s="44"/>
      <c r="G19" s="40"/>
      <c r="H19" s="98"/>
      <c r="I19" s="99"/>
      <c r="J19" s="99"/>
      <c r="K19" s="99"/>
      <c r="L19" s="99"/>
      <c r="M19" s="99"/>
      <c r="N19" s="99"/>
    </row>
    <row r="20" spans="1:14" s="30" customFormat="1">
      <c r="A20" s="61" t="s">
        <v>18</v>
      </c>
      <c r="B20" s="95">
        <f t="shared" ref="B20:B29" si="0">SUM(D20,F20)</f>
        <v>86224</v>
      </c>
      <c r="C20" s="276"/>
      <c r="D20" s="95">
        <f>SUM(D21:D29)</f>
        <v>23589</v>
      </c>
      <c r="E20" s="270"/>
      <c r="F20" s="95">
        <f>SUM(F21:F29)</f>
        <v>62635</v>
      </c>
      <c r="G20" s="162"/>
      <c r="H20" s="100"/>
      <c r="I20" s="96">
        <f>SUM(I21:I27)</f>
        <v>99.893437527750635</v>
      </c>
      <c r="J20" s="96"/>
      <c r="K20" s="96">
        <f>SUM(K21:K27)</f>
        <v>99.908228816151734</v>
      </c>
      <c r="L20" s="96"/>
      <c r="M20" s="96">
        <f>SUM(M21:M27)</f>
        <v>99.887387387387378</v>
      </c>
      <c r="N20" s="96"/>
    </row>
    <row r="21" spans="1:14" s="27" customFormat="1">
      <c r="A21" s="197" t="s">
        <v>92</v>
      </c>
      <c r="B21" s="39">
        <f t="shared" si="0"/>
        <v>32830</v>
      </c>
      <c r="C21" s="275"/>
      <c r="D21" s="39">
        <v>13230</v>
      </c>
      <c r="E21" s="39"/>
      <c r="F21" s="39">
        <v>19600</v>
      </c>
      <c r="G21" s="269"/>
      <c r="H21" s="98"/>
      <c r="I21" s="99">
        <f>B21*100/(B20-B29)</f>
        <v>41.648166237456707</v>
      </c>
      <c r="J21" s="99"/>
      <c r="K21" s="99">
        <f>D21*100/(D20-D29)</f>
        <v>57.815845824411134</v>
      </c>
      <c r="L21" s="99"/>
      <c r="M21" s="99">
        <f>F21*100/(F20-F29)</f>
        <v>35.035035035035037</v>
      </c>
      <c r="N21" s="99"/>
    </row>
    <row r="22" spans="1:14" s="27" customFormat="1">
      <c r="A22" s="197" t="s">
        <v>93</v>
      </c>
      <c r="B22" s="39">
        <f t="shared" si="0"/>
        <v>2719</v>
      </c>
      <c r="C22" s="275"/>
      <c r="D22" s="39">
        <v>1958</v>
      </c>
      <c r="E22" s="39"/>
      <c r="F22" s="39">
        <v>761</v>
      </c>
      <c r="G22" s="278"/>
      <c r="H22" s="98"/>
      <c r="I22" s="99">
        <f>B22*100/(B20-B29)</f>
        <v>3.4493257386428509</v>
      </c>
      <c r="J22" s="99"/>
      <c r="K22" s="99">
        <f>D22*100/(D20-D29)</f>
        <v>8.5565703797578987</v>
      </c>
      <c r="L22" s="99"/>
      <c r="M22" s="99">
        <f>F22*100/(F20-F29)</f>
        <v>1.3602888602888603</v>
      </c>
      <c r="N22" s="99"/>
    </row>
    <row r="23" spans="1:14" s="27" customFormat="1">
      <c r="A23" s="197" t="s">
        <v>94</v>
      </c>
      <c r="B23" s="39">
        <f t="shared" si="0"/>
        <v>11121</v>
      </c>
      <c r="C23" s="275"/>
      <c r="D23" s="39">
        <v>2461</v>
      </c>
      <c r="E23" s="39"/>
      <c r="F23" s="39">
        <v>8660</v>
      </c>
      <c r="G23" s="269"/>
      <c r="H23" s="98"/>
      <c r="I23" s="99">
        <f>B23*100/(B20-B29)</f>
        <v>14.108110165298692</v>
      </c>
      <c r="J23" s="99"/>
      <c r="K23" s="99">
        <f>D23*100/(D20-D29)</f>
        <v>10.754708735742691</v>
      </c>
      <c r="L23" s="99"/>
      <c r="M23" s="99">
        <f>F23*100/(F20-F29)</f>
        <v>15.479765479765479</v>
      </c>
      <c r="N23" s="99"/>
    </row>
    <row r="24" spans="1:14" s="27" customFormat="1">
      <c r="A24" s="197" t="s">
        <v>95</v>
      </c>
      <c r="B24" s="39">
        <f t="shared" si="0"/>
        <v>5920</v>
      </c>
      <c r="C24" s="275"/>
      <c r="D24" s="39">
        <v>605</v>
      </c>
      <c r="E24" s="39" t="s">
        <v>194</v>
      </c>
      <c r="F24" s="39">
        <v>5315</v>
      </c>
      <c r="G24" s="278"/>
      <c r="H24" s="98"/>
      <c r="I24" s="99">
        <f>B24*100/(B20-B29)</f>
        <v>7.5101170918593887</v>
      </c>
      <c r="J24" s="99"/>
      <c r="K24" s="99">
        <f>D24*100/(D20-D29)</f>
        <v>2.6438841061049687</v>
      </c>
      <c r="L24" s="99"/>
      <c r="M24" s="99">
        <f>F24*100/(F20-F29)</f>
        <v>9.5005720005720011</v>
      </c>
      <c r="N24" s="99"/>
    </row>
    <row r="25" spans="1:14" s="27" customFormat="1">
      <c r="A25" s="197" t="s">
        <v>96</v>
      </c>
      <c r="B25" s="39">
        <f t="shared" si="0"/>
        <v>138</v>
      </c>
      <c r="C25" s="273" t="s">
        <v>194</v>
      </c>
      <c r="D25" s="39">
        <v>57</v>
      </c>
      <c r="E25" s="39" t="s">
        <v>194</v>
      </c>
      <c r="F25" s="39">
        <v>81</v>
      </c>
      <c r="G25" s="271" t="s">
        <v>194</v>
      </c>
      <c r="H25" s="98"/>
      <c r="I25" s="99">
        <f>B25*100/(B20-B29)</f>
        <v>0.17506691869537089</v>
      </c>
      <c r="J25" s="99"/>
      <c r="K25" s="99">
        <f>D25*100/(D20-D29)</f>
        <v>0.2490932133024516</v>
      </c>
      <c r="L25" s="99"/>
      <c r="M25" s="99">
        <f>F25*100/(F20-F29)</f>
        <v>0.14478764478764478</v>
      </c>
      <c r="N25" s="99"/>
    </row>
    <row r="26" spans="1:14" s="27" customFormat="1">
      <c r="A26" s="197" t="s">
        <v>97</v>
      </c>
      <c r="B26" s="39">
        <f t="shared" si="0"/>
        <v>7413</v>
      </c>
      <c r="C26" s="275"/>
      <c r="D26" s="39">
        <v>1329</v>
      </c>
      <c r="E26" s="39"/>
      <c r="F26" s="39">
        <v>6084</v>
      </c>
      <c r="G26" s="269"/>
      <c r="H26" s="98"/>
      <c r="I26" s="99">
        <f>B26*100/(B20-B29)</f>
        <v>9.4041381760056826</v>
      </c>
      <c r="J26" s="99"/>
      <c r="K26" s="99">
        <f>D26*100/(D20-D29)</f>
        <v>5.807804920683477</v>
      </c>
      <c r="L26" s="99"/>
      <c r="M26" s="99">
        <f>F26*100/(F20-F29)</f>
        <v>10.875160875160875</v>
      </c>
      <c r="N26" s="99"/>
    </row>
    <row r="27" spans="1:14" s="27" customFormat="1">
      <c r="A27" s="197" t="s">
        <v>98</v>
      </c>
      <c r="B27" s="39">
        <f>SUM(D27,F27)</f>
        <v>18602</v>
      </c>
      <c r="C27" s="275"/>
      <c r="D27" s="39">
        <v>3222</v>
      </c>
      <c r="E27" s="39"/>
      <c r="F27" s="39">
        <v>15380</v>
      </c>
      <c r="G27" s="269"/>
      <c r="H27" s="98"/>
      <c r="I27" s="99">
        <f>B27*100/(B20-B29)</f>
        <v>23.598513199791949</v>
      </c>
      <c r="J27" s="99"/>
      <c r="K27" s="99">
        <f>D27*100/(D20-D29)</f>
        <v>14.080321636149106</v>
      </c>
      <c r="L27" s="99"/>
      <c r="M27" s="99">
        <f>F27*100/(F20-F29)</f>
        <v>27.491777491777491</v>
      </c>
      <c r="N27" s="99"/>
    </row>
    <row r="28" spans="1:14" s="27" customFormat="1">
      <c r="A28" s="197" t="s">
        <v>195</v>
      </c>
      <c r="B28" s="39">
        <f>SUM(D28,F28)</f>
        <v>84</v>
      </c>
      <c r="C28" s="275" t="s">
        <v>194</v>
      </c>
      <c r="D28" s="39">
        <v>21</v>
      </c>
      <c r="E28" s="39" t="s">
        <v>194</v>
      </c>
      <c r="F28" s="39">
        <v>63</v>
      </c>
      <c r="G28" s="269" t="s">
        <v>194</v>
      </c>
      <c r="H28" s="98"/>
      <c r="I28" s="99"/>
      <c r="J28" s="99"/>
      <c r="K28" s="99"/>
      <c r="L28" s="99"/>
      <c r="M28" s="99"/>
      <c r="N28" s="99"/>
    </row>
    <row r="29" spans="1:14" s="27" customFormat="1">
      <c r="A29" s="115" t="s">
        <v>3</v>
      </c>
      <c r="B29" s="39">
        <f t="shared" si="0"/>
        <v>7397</v>
      </c>
      <c r="C29" s="275"/>
      <c r="D29" s="39">
        <v>706</v>
      </c>
      <c r="E29" s="39"/>
      <c r="F29" s="39">
        <v>6691</v>
      </c>
      <c r="G29" s="269"/>
      <c r="H29" s="98"/>
      <c r="I29" s="42" t="str">
        <f>IF(B29&gt;0,"NC",0)</f>
        <v>NC</v>
      </c>
      <c r="J29" s="99"/>
      <c r="K29" s="42" t="str">
        <f>IF(D29&gt;0,"NC",0)</f>
        <v>NC</v>
      </c>
      <c r="L29" s="99"/>
      <c r="M29" s="42" t="str">
        <f>IF(F29&gt;0,"NC",0)</f>
        <v>NC</v>
      </c>
      <c r="N29" s="99"/>
    </row>
    <row r="30" spans="1:14" s="29" customFormat="1" ht="6.5" customHeight="1">
      <c r="A30" s="115"/>
      <c r="B30" s="39"/>
      <c r="C30" s="275"/>
      <c r="D30" s="44"/>
      <c r="E30" s="269"/>
      <c r="F30" s="44"/>
      <c r="G30" s="269"/>
      <c r="H30" s="55"/>
      <c r="I30" s="191"/>
      <c r="J30" s="101"/>
      <c r="K30" s="191"/>
      <c r="L30" s="101"/>
      <c r="M30" s="191"/>
      <c r="N30" s="101"/>
    </row>
    <row r="31" spans="1:14" s="27" customFormat="1">
      <c r="A31" s="61" t="s">
        <v>149</v>
      </c>
      <c r="B31" s="65">
        <f>SUM(D31,F31)</f>
        <v>86225</v>
      </c>
      <c r="C31" s="275"/>
      <c r="D31" s="65">
        <f>SUM(D32:D34)</f>
        <v>23589</v>
      </c>
      <c r="E31" s="269"/>
      <c r="F31" s="65">
        <f>SUM(F32:F34)</f>
        <v>62636</v>
      </c>
      <c r="G31" s="269"/>
      <c r="H31" s="98"/>
      <c r="I31" s="190">
        <f>SUM(I32:I35)</f>
        <v>100</v>
      </c>
      <c r="J31" s="96"/>
      <c r="K31" s="190">
        <f>SUM(K32:K35)</f>
        <v>100.00000000000001</v>
      </c>
      <c r="L31" s="96"/>
      <c r="M31" s="190">
        <f>SUM(M32:M35)</f>
        <v>100</v>
      </c>
      <c r="N31" s="99"/>
    </row>
    <row r="32" spans="1:14" s="27" customFormat="1">
      <c r="A32" s="115" t="s">
        <v>19</v>
      </c>
      <c r="B32" s="39">
        <f>SUM(D32,F32)</f>
        <v>31259</v>
      </c>
      <c r="C32" s="275"/>
      <c r="D32" s="39">
        <v>11221</v>
      </c>
      <c r="E32" s="39"/>
      <c r="F32" s="39">
        <v>20038</v>
      </c>
      <c r="G32" s="269"/>
      <c r="H32" s="98"/>
      <c r="I32" s="99">
        <f>B32*100/B31</f>
        <v>36.252826906349668</v>
      </c>
      <c r="J32" s="99"/>
      <c r="K32" s="99">
        <f>D32*100/D31</f>
        <v>47.568782059434483</v>
      </c>
      <c r="L32" s="99"/>
      <c r="M32" s="99">
        <f>F32*100/F31</f>
        <v>31.991187176703495</v>
      </c>
      <c r="N32" s="99"/>
    </row>
    <row r="33" spans="1:14" s="27" customFormat="1">
      <c r="A33" s="115" t="s">
        <v>84</v>
      </c>
      <c r="B33" s="39">
        <f>SUM(D33,F33)</f>
        <v>42604</v>
      </c>
      <c r="C33" s="275"/>
      <c r="D33" s="39">
        <v>9731</v>
      </c>
      <c r="E33" s="39"/>
      <c r="F33" s="39">
        <v>32873</v>
      </c>
      <c r="G33" s="269"/>
      <c r="H33" s="98"/>
      <c r="I33" s="99">
        <f>B33*100/B31</f>
        <v>49.410263844592635</v>
      </c>
      <c r="J33" s="99"/>
      <c r="K33" s="99">
        <f>D33*100/D31</f>
        <v>41.252278604434274</v>
      </c>
      <c r="L33" s="99"/>
      <c r="M33" s="99">
        <f>F33*100/F31</f>
        <v>52.482597867041321</v>
      </c>
      <c r="N33" s="99"/>
    </row>
    <row r="34" spans="1:14" s="27" customFormat="1">
      <c r="A34" s="115" t="s">
        <v>80</v>
      </c>
      <c r="B34" s="39">
        <f>SUM(D34,F34)</f>
        <v>12362</v>
      </c>
      <c r="C34" s="275"/>
      <c r="D34" s="39">
        <v>2637</v>
      </c>
      <c r="E34" s="39"/>
      <c r="F34" s="39">
        <v>9725</v>
      </c>
      <c r="G34" s="269"/>
      <c r="H34" s="98"/>
      <c r="I34" s="99">
        <f>B34*100/B31</f>
        <v>14.336909249057697</v>
      </c>
      <c r="J34" s="99"/>
      <c r="K34" s="99">
        <f>D34*100/D31</f>
        <v>11.178939336131247</v>
      </c>
      <c r="L34" s="99"/>
      <c r="M34" s="99">
        <f>F34*100/F31</f>
        <v>15.526214956255188</v>
      </c>
      <c r="N34" s="99"/>
    </row>
    <row r="35" spans="1:14" s="27" customFormat="1" ht="6.5" customHeight="1">
      <c r="A35" s="29"/>
      <c r="B35" s="39"/>
      <c r="C35" s="275"/>
      <c r="D35" s="39"/>
      <c r="E35" s="269"/>
      <c r="F35" s="39"/>
      <c r="G35" s="269"/>
      <c r="H35" s="98"/>
      <c r="I35" s="99"/>
      <c r="J35" s="99"/>
      <c r="K35" s="99"/>
      <c r="L35" s="99"/>
      <c r="M35" s="99"/>
      <c r="N35" s="99"/>
    </row>
    <row r="36" spans="1:14" s="30" customFormat="1">
      <c r="A36" s="61" t="s">
        <v>151</v>
      </c>
      <c r="B36" s="95">
        <f>SUM(D36,F36)</f>
        <v>86225</v>
      </c>
      <c r="C36" s="276"/>
      <c r="D36" s="95">
        <f>SUM(D37:D39)</f>
        <v>23589</v>
      </c>
      <c r="E36" s="270"/>
      <c r="F36" s="95">
        <f>SUM(F37:F39)</f>
        <v>62636</v>
      </c>
      <c r="G36" s="270"/>
      <c r="H36" s="100"/>
      <c r="I36" s="96">
        <f>SUM(I37:I38)</f>
        <v>100</v>
      </c>
      <c r="J36" s="96"/>
      <c r="K36" s="96">
        <f>SUM(K37:K38)</f>
        <v>100</v>
      </c>
      <c r="L36" s="96"/>
      <c r="M36" s="96">
        <f>SUM(M37:M38)</f>
        <v>100</v>
      </c>
      <c r="N36" s="96"/>
    </row>
    <row r="37" spans="1:14" s="27" customFormat="1">
      <c r="A37" s="115" t="s">
        <v>22</v>
      </c>
      <c r="B37" s="39">
        <f>SUM(D37,F37)</f>
        <v>35964</v>
      </c>
      <c r="C37" s="275"/>
      <c r="D37" s="39">
        <v>11076</v>
      </c>
      <c r="E37" s="39"/>
      <c r="F37" s="39">
        <v>24888</v>
      </c>
      <c r="G37" s="269"/>
      <c r="H37" s="98"/>
      <c r="I37" s="99">
        <f>B37*100/SUM(B37:B38)</f>
        <v>45.825688073394495</v>
      </c>
      <c r="J37" s="99"/>
      <c r="K37" s="99">
        <f>D37*100/SUM($D$37:$D$38)</f>
        <v>52.428287418347061</v>
      </c>
      <c r="L37" s="99"/>
      <c r="M37" s="99">
        <f>F37*100/SUM($F$37:$F$38)</f>
        <v>43.393660424730619</v>
      </c>
      <c r="N37" s="99"/>
    </row>
    <row r="38" spans="1:14" s="27" customFormat="1">
      <c r="A38" s="115" t="s">
        <v>23</v>
      </c>
      <c r="B38" s="39">
        <f>SUM(D38,F38)</f>
        <v>42516</v>
      </c>
      <c r="C38" s="275"/>
      <c r="D38" s="39">
        <v>10050</v>
      </c>
      <c r="E38" s="39"/>
      <c r="F38" s="39">
        <v>32466</v>
      </c>
      <c r="G38" s="269"/>
      <c r="H38" s="98"/>
      <c r="I38" s="99">
        <f>B38*100/SUM(B37:B38)</f>
        <v>54.174311926605505</v>
      </c>
      <c r="J38" s="99"/>
      <c r="K38" s="99">
        <f>D38*100/SUM($D$37:$D$38)</f>
        <v>47.571712581652939</v>
      </c>
      <c r="L38" s="99"/>
      <c r="M38" s="99">
        <f>F38*100/SUM($F$37:$F$38)</f>
        <v>56.606339575269381</v>
      </c>
      <c r="N38" s="99"/>
    </row>
    <row r="39" spans="1:14" s="27" customFormat="1">
      <c r="A39" s="115" t="s">
        <v>3</v>
      </c>
      <c r="B39" s="39">
        <f>SUM(D39,F39)</f>
        <v>7745</v>
      </c>
      <c r="C39" s="275"/>
      <c r="D39" s="39">
        <v>2463</v>
      </c>
      <c r="E39" s="39"/>
      <c r="F39" s="39">
        <v>5282</v>
      </c>
      <c r="G39" s="269"/>
      <c r="H39" s="98"/>
      <c r="I39" s="42" t="str">
        <f>IF(B39&gt;0,"NC",0)</f>
        <v>NC</v>
      </c>
      <c r="J39" s="99"/>
      <c r="K39" s="42" t="str">
        <f>IF(D39&gt;0,"NC",0)</f>
        <v>NC</v>
      </c>
      <c r="L39" s="99"/>
      <c r="M39" s="42" t="str">
        <f>IF(F39&gt;0,"NC",0)</f>
        <v>NC</v>
      </c>
      <c r="N39" s="99"/>
    </row>
    <row r="40" spans="1:14" s="27" customFormat="1" ht="6.5" customHeight="1">
      <c r="A40" s="58"/>
      <c r="B40" s="39"/>
      <c r="C40" s="275"/>
      <c r="D40" s="39"/>
      <c r="E40" s="269"/>
      <c r="F40" s="39"/>
      <c r="G40" s="269"/>
      <c r="H40" s="98"/>
      <c r="I40" s="99"/>
      <c r="J40" s="99"/>
      <c r="K40" s="99"/>
      <c r="L40" s="99"/>
      <c r="M40" s="99"/>
      <c r="N40" s="99"/>
    </row>
    <row r="41" spans="1:14" s="30" customFormat="1">
      <c r="A41" s="61" t="s">
        <v>106</v>
      </c>
      <c r="B41" s="95">
        <f>SUM(D41,F41)</f>
        <v>86224</v>
      </c>
      <c r="C41" s="291"/>
      <c r="D41" s="95">
        <f>SUM(D42:D45)</f>
        <v>23588</v>
      </c>
      <c r="E41" s="289"/>
      <c r="F41" s="95">
        <f>SUM(F42:F45)</f>
        <v>62636</v>
      </c>
      <c r="G41" s="269"/>
      <c r="H41" s="100"/>
      <c r="I41" s="96">
        <f>SUM(I42:I44)</f>
        <v>99.999999999999986</v>
      </c>
      <c r="J41" s="96"/>
      <c r="K41" s="96">
        <f>SUM(K42:K44)</f>
        <v>100</v>
      </c>
      <c r="L41" s="96"/>
      <c r="M41" s="96">
        <f>SUM(M42:M44)</f>
        <v>100</v>
      </c>
      <c r="N41" s="96"/>
    </row>
    <row r="42" spans="1:14" s="27" customFormat="1" ht="12" customHeight="1">
      <c r="A42" s="151" t="s">
        <v>116</v>
      </c>
      <c r="B42" s="39">
        <f>SUM(D42,F42)</f>
        <v>16614</v>
      </c>
      <c r="C42" s="273"/>
      <c r="D42" s="39">
        <v>16614</v>
      </c>
      <c r="E42" s="39"/>
      <c r="F42" s="39">
        <v>0</v>
      </c>
      <c r="G42" s="269"/>
      <c r="H42" s="98"/>
      <c r="I42" s="99">
        <f>B42*100/SUM($B$42:$B$44)</f>
        <v>21.861676930364755</v>
      </c>
      <c r="J42" s="99"/>
      <c r="K42" s="99">
        <f>D42*100/SUM($D$42:$D$44)</f>
        <v>77.726315789473688</v>
      </c>
      <c r="L42" s="99"/>
      <c r="M42" s="99">
        <f>F42*100/SUM($F$42:$F$44)</f>
        <v>0</v>
      </c>
      <c r="N42" s="99"/>
    </row>
    <row r="43" spans="1:14" s="27" customFormat="1" ht="26">
      <c r="A43" s="115" t="s">
        <v>88</v>
      </c>
      <c r="B43" s="39">
        <f>SUM(D43,F43)</f>
        <v>50099</v>
      </c>
      <c r="C43" s="273"/>
      <c r="D43" s="39">
        <v>0</v>
      </c>
      <c r="E43" s="39"/>
      <c r="F43" s="39">
        <v>50099</v>
      </c>
      <c r="G43" s="269"/>
      <c r="H43" s="98"/>
      <c r="I43" s="99">
        <f>B43*100/SUM($B$42:$B$44)</f>
        <v>65.923206484551812</v>
      </c>
      <c r="J43" s="99"/>
      <c r="K43" s="99">
        <f>D43*100/SUM($D$42:$D$44)</f>
        <v>0</v>
      </c>
      <c r="L43" s="99"/>
      <c r="M43" s="99">
        <f>F43*100/SUM($F$42:$F$44)</f>
        <v>91.721132897603482</v>
      </c>
      <c r="N43" s="99"/>
    </row>
    <row r="44" spans="1:14" s="27" customFormat="1">
      <c r="A44" s="115" t="s">
        <v>150</v>
      </c>
      <c r="B44" s="39">
        <f>SUM(D44,F44)</f>
        <v>9283</v>
      </c>
      <c r="C44" s="273"/>
      <c r="D44" s="39">
        <v>4761</v>
      </c>
      <c r="E44" s="39"/>
      <c r="F44" s="39">
        <v>4522</v>
      </c>
      <c r="G44" s="269"/>
      <c r="H44" s="98"/>
      <c r="I44" s="99">
        <f>B44*100/SUM($B$42:$B$44)</f>
        <v>12.215116585083425</v>
      </c>
      <c r="J44" s="99"/>
      <c r="K44" s="99">
        <f>D44*100/SUM($D$42:$D$44)</f>
        <v>22.273684210526316</v>
      </c>
      <c r="L44" s="99"/>
      <c r="M44" s="99">
        <f>F44*100/SUM($F$42:$F$44)</f>
        <v>8.2788671023965144</v>
      </c>
      <c r="N44" s="99"/>
    </row>
    <row r="45" spans="1:14" s="27" customFormat="1">
      <c r="A45" s="115" t="s">
        <v>3</v>
      </c>
      <c r="B45" s="39">
        <f>SUM(D45,F45)</f>
        <v>10228</v>
      </c>
      <c r="C45" s="273"/>
      <c r="D45" s="39">
        <v>2213</v>
      </c>
      <c r="E45" s="39"/>
      <c r="F45" s="39">
        <v>8015</v>
      </c>
      <c r="G45" s="269"/>
      <c r="H45" s="98"/>
      <c r="I45" s="42" t="str">
        <f>IF(B45&gt;0,"NC",0)</f>
        <v>NC</v>
      </c>
      <c r="J45" s="42"/>
      <c r="K45" s="42" t="str">
        <f>IF(D45&gt;0,"NC",0)</f>
        <v>NC</v>
      </c>
      <c r="L45" s="42"/>
      <c r="M45" s="42" t="str">
        <f>IF(F45&gt;0,"NC",0)</f>
        <v>NC</v>
      </c>
      <c r="N45" s="99"/>
    </row>
    <row r="46" spans="1:14" s="27" customFormat="1" ht="6.5" customHeight="1">
      <c r="A46" s="29"/>
      <c r="B46" s="39"/>
      <c r="C46" s="275"/>
      <c r="D46" s="39"/>
      <c r="E46" s="269"/>
      <c r="F46" s="39"/>
      <c r="G46" s="269"/>
      <c r="H46" s="98"/>
      <c r="I46" s="99"/>
      <c r="J46" s="99"/>
      <c r="K46" s="99"/>
      <c r="L46" s="99"/>
      <c r="M46" s="99"/>
      <c r="N46" s="99"/>
    </row>
    <row r="47" spans="1:14" s="30" customFormat="1" ht="27">
      <c r="A47" s="61" t="s">
        <v>158</v>
      </c>
      <c r="B47" s="95">
        <f t="shared" ref="B47:B52" si="1">SUM(D47,F47)</f>
        <v>86224</v>
      </c>
      <c r="C47" s="275"/>
      <c r="D47" s="95">
        <f>D48+D51+D52</f>
        <v>23589</v>
      </c>
      <c r="E47" s="269"/>
      <c r="F47" s="95">
        <f>F48+F51+F52</f>
        <v>62635</v>
      </c>
      <c r="G47" s="269"/>
      <c r="H47" s="100"/>
      <c r="I47" s="96">
        <f>SUM(I48,I51)</f>
        <v>100</v>
      </c>
      <c r="J47" s="96"/>
      <c r="K47" s="96">
        <f>SUM(K48,K51)</f>
        <v>100</v>
      </c>
      <c r="L47" s="96"/>
      <c r="M47" s="96">
        <f>SUM(M48,M51)</f>
        <v>100</v>
      </c>
      <c r="N47" s="96"/>
    </row>
    <row r="48" spans="1:14" s="50" customFormat="1">
      <c r="A48" s="115" t="s">
        <v>52</v>
      </c>
      <c r="B48" s="41">
        <f t="shared" si="1"/>
        <v>1382</v>
      </c>
      <c r="C48" s="275"/>
      <c r="D48" s="41">
        <f>SUM(D49:D50)</f>
        <v>524</v>
      </c>
      <c r="E48" s="269"/>
      <c r="F48" s="41">
        <f>SUM(F49:F50)</f>
        <v>858</v>
      </c>
      <c r="G48" s="271"/>
      <c r="H48" s="55"/>
      <c r="I48" s="101">
        <f>B48*100/(B47-B52)</f>
        <v>1.6152785245096892</v>
      </c>
      <c r="J48" s="101"/>
      <c r="K48" s="101">
        <f>D48*100/(D47-D52)</f>
        <v>2.2317815920609907</v>
      </c>
      <c r="L48" s="101"/>
      <c r="M48" s="101">
        <f>F48*100/(F47-F52)</f>
        <v>1.3821098922340889</v>
      </c>
      <c r="N48" s="101"/>
    </row>
    <row r="49" spans="1:14" s="27" customFormat="1">
      <c r="A49" s="51" t="s">
        <v>159</v>
      </c>
      <c r="B49" s="39">
        <f t="shared" si="1"/>
        <v>853</v>
      </c>
      <c r="C49" s="273"/>
      <c r="D49" s="39">
        <v>386</v>
      </c>
      <c r="E49" s="39" t="s">
        <v>194</v>
      </c>
      <c r="F49" s="39">
        <v>467</v>
      </c>
      <c r="G49" s="271" t="s">
        <v>194</v>
      </c>
      <c r="H49" s="98"/>
      <c r="I49" s="101">
        <f>B49*100/(B47-B52)</f>
        <v>0.99698450174150866</v>
      </c>
      <c r="J49" s="99"/>
      <c r="K49" s="101">
        <f>D49*100/(D47-D52)</f>
        <v>1.6440223178159206</v>
      </c>
      <c r="L49" s="99"/>
      <c r="M49" s="101">
        <f>F49*100/(F47-F52)</f>
        <v>0.75226727234652624</v>
      </c>
      <c r="N49" s="99"/>
    </row>
    <row r="50" spans="1:14" s="27" customFormat="1">
      <c r="A50" s="51" t="s">
        <v>160</v>
      </c>
      <c r="B50" s="39">
        <f t="shared" si="1"/>
        <v>529</v>
      </c>
      <c r="C50" s="275" t="s">
        <v>194</v>
      </c>
      <c r="D50" s="39">
        <v>138</v>
      </c>
      <c r="E50" s="39" t="s">
        <v>194</v>
      </c>
      <c r="F50" s="39">
        <v>391</v>
      </c>
      <c r="G50" s="271" t="s">
        <v>194</v>
      </c>
      <c r="H50" s="98"/>
      <c r="I50" s="101">
        <f>B50*100/(B47-B52)</f>
        <v>0.61829402276818068</v>
      </c>
      <c r="J50" s="99"/>
      <c r="K50" s="101">
        <f>D50*100/(D47-D52)</f>
        <v>0.58775927424507002</v>
      </c>
      <c r="L50" s="99"/>
      <c r="M50" s="101">
        <f>F50*100/(F47-F52)</f>
        <v>0.62984261988756263</v>
      </c>
      <c r="N50" s="99"/>
    </row>
    <row r="51" spans="1:14" s="57" customFormat="1">
      <c r="A51" s="115" t="s">
        <v>51</v>
      </c>
      <c r="B51" s="39">
        <f t="shared" si="1"/>
        <v>84176</v>
      </c>
      <c r="C51" s="275"/>
      <c r="D51" s="39">
        <v>22955</v>
      </c>
      <c r="E51" s="39"/>
      <c r="F51" s="39">
        <v>61221</v>
      </c>
      <c r="G51" s="269"/>
      <c r="H51" s="98"/>
      <c r="I51" s="101">
        <f>B51*100/(B47-B52)</f>
        <v>98.384721475490309</v>
      </c>
      <c r="J51" s="99"/>
      <c r="K51" s="101">
        <f>D51*100/(D47-D52)</f>
        <v>97.768218407939003</v>
      </c>
      <c r="L51" s="99"/>
      <c r="M51" s="101">
        <f>F51*100/(F47-F52)</f>
        <v>98.617890107765916</v>
      </c>
      <c r="N51" s="99"/>
    </row>
    <row r="52" spans="1:14" s="27" customFormat="1">
      <c r="A52" s="115" t="s">
        <v>3</v>
      </c>
      <c r="B52" s="39">
        <f t="shared" si="1"/>
        <v>666</v>
      </c>
      <c r="C52" s="273"/>
      <c r="D52" s="39">
        <v>110</v>
      </c>
      <c r="E52" s="39" t="s">
        <v>194</v>
      </c>
      <c r="F52" s="39">
        <v>556</v>
      </c>
      <c r="G52" s="271" t="s">
        <v>194</v>
      </c>
      <c r="H52" s="98"/>
      <c r="I52" s="42" t="str">
        <f>IF(B52&gt;0,"NC",0)</f>
        <v>NC</v>
      </c>
      <c r="J52" s="99"/>
      <c r="K52" s="42" t="str">
        <f>IF(D52&gt;0,"NC",0)</f>
        <v>NC</v>
      </c>
      <c r="L52" s="99"/>
      <c r="M52" s="42" t="str">
        <f>IF(F52&gt;0,"NC",0)</f>
        <v>NC</v>
      </c>
      <c r="N52" s="99"/>
    </row>
    <row r="53" spans="1:14" s="27" customFormat="1" ht="6.5" customHeight="1">
      <c r="A53" s="29"/>
      <c r="B53" s="39"/>
      <c r="C53" s="275"/>
      <c r="D53" s="39"/>
      <c r="E53" s="269"/>
      <c r="F53" s="39"/>
      <c r="G53" s="269"/>
      <c r="H53" s="98"/>
      <c r="I53" s="99"/>
      <c r="J53" s="99"/>
      <c r="K53" s="99"/>
      <c r="L53" s="99"/>
      <c r="M53" s="99"/>
      <c r="N53" s="99"/>
    </row>
    <row r="54" spans="1:14" s="30" customFormat="1" ht="26">
      <c r="A54" s="61" t="s">
        <v>83</v>
      </c>
      <c r="B54" s="95">
        <f t="shared" ref="B54:B60" si="2">SUM(D54,F54)</f>
        <v>86225</v>
      </c>
      <c r="C54" s="275"/>
      <c r="D54" s="95">
        <f>SUM(D55:D60)</f>
        <v>23589</v>
      </c>
      <c r="E54" s="269"/>
      <c r="F54" s="95">
        <f>SUM(F55:F60)</f>
        <v>62636</v>
      </c>
      <c r="G54" s="269"/>
      <c r="H54" s="100"/>
      <c r="I54" s="96">
        <f>SUM(I55:I59)</f>
        <v>99.999999999999986</v>
      </c>
      <c r="J54" s="99"/>
      <c r="K54" s="96">
        <f>SUM(K55:K59)</f>
        <v>100</v>
      </c>
      <c r="L54" s="99"/>
      <c r="M54" s="96">
        <f>SUM(M55:M59)</f>
        <v>100</v>
      </c>
      <c r="N54" s="96"/>
    </row>
    <row r="55" spans="1:14" s="27" customFormat="1">
      <c r="A55" s="115" t="s">
        <v>71</v>
      </c>
      <c r="B55" s="39">
        <f t="shared" si="2"/>
        <v>23842</v>
      </c>
      <c r="C55" s="275"/>
      <c r="D55" s="39">
        <v>6265</v>
      </c>
      <c r="E55" s="39"/>
      <c r="F55" s="39">
        <v>17577</v>
      </c>
      <c r="G55" s="269"/>
      <c r="H55" s="98"/>
      <c r="I55" s="63">
        <f>B55*100/SUM($B$55:$B$59)</f>
        <v>28.411745078411744</v>
      </c>
      <c r="J55" s="99"/>
      <c r="K55" s="63">
        <f>D55*100/SUM($D$55:$D$59)</f>
        <v>26.78495083368961</v>
      </c>
      <c r="L55" s="99"/>
      <c r="M55" s="63">
        <f>F55*100/SUM($F$55:$F$59)</f>
        <v>29.04041238476027</v>
      </c>
      <c r="N55" s="99"/>
    </row>
    <row r="56" spans="1:14" s="27" customFormat="1">
      <c r="A56" s="115" t="s">
        <v>73</v>
      </c>
      <c r="B56" s="39">
        <f t="shared" si="2"/>
        <v>13126</v>
      </c>
      <c r="C56" s="275"/>
      <c r="D56" s="39">
        <v>7311</v>
      </c>
      <c r="E56" s="39"/>
      <c r="F56" s="39">
        <v>5815</v>
      </c>
      <c r="G56" s="269"/>
      <c r="H56" s="98"/>
      <c r="I56" s="63">
        <f>B56*100/SUM($B$55:$B$59)</f>
        <v>15.641832308498975</v>
      </c>
      <c r="J56" s="99"/>
      <c r="K56" s="63">
        <f>D56*100/SUM($D$55:$D$59)</f>
        <v>31.256947413424541</v>
      </c>
      <c r="L56" s="99"/>
      <c r="M56" s="63">
        <f>F56*100/SUM($F$55:$F$59)</f>
        <v>9.6074414301292013</v>
      </c>
      <c r="N56" s="99"/>
    </row>
    <row r="57" spans="1:14" s="29" customFormat="1">
      <c r="A57" s="115" t="s">
        <v>85</v>
      </c>
      <c r="B57" s="39">
        <f t="shared" si="2"/>
        <v>2606</v>
      </c>
      <c r="C57" s="275"/>
      <c r="D57" s="39">
        <v>582</v>
      </c>
      <c r="E57" s="39" t="s">
        <v>194</v>
      </c>
      <c r="F57" s="39">
        <v>2024</v>
      </c>
      <c r="G57" s="269" t="s">
        <v>194</v>
      </c>
      <c r="H57" s="55"/>
      <c r="I57" s="63">
        <f>B57*100/SUM($B$55:$B$59)</f>
        <v>3.105486438819772</v>
      </c>
      <c r="J57" s="101"/>
      <c r="K57" s="63">
        <f>D57*100/SUM($D$55:$D$59)</f>
        <v>2.4882428388200086</v>
      </c>
      <c r="L57" s="101"/>
      <c r="M57" s="63">
        <f>F57*100/SUM($F$55:$F$59)</f>
        <v>3.3440174470475497</v>
      </c>
      <c r="N57" s="101"/>
    </row>
    <row r="58" spans="1:14" s="27" customFormat="1">
      <c r="A58" s="115" t="s">
        <v>157</v>
      </c>
      <c r="B58" s="39">
        <f t="shared" si="2"/>
        <v>43716</v>
      </c>
      <c r="C58" s="275"/>
      <c r="D58" s="39">
        <v>9068</v>
      </c>
      <c r="E58" s="39"/>
      <c r="F58" s="39">
        <v>34648</v>
      </c>
      <c r="G58" s="269"/>
      <c r="H58" s="98"/>
      <c r="I58" s="63">
        <f>B58*100/SUM($B$55:$B$59)</f>
        <v>52.094952094952092</v>
      </c>
      <c r="J58" s="99"/>
      <c r="K58" s="63">
        <f>D58*100/SUM($D$55:$D$59)</f>
        <v>38.768704574604534</v>
      </c>
      <c r="L58" s="99"/>
      <c r="M58" s="63">
        <f>F58*100/SUM($F$55:$F$59)</f>
        <v>57.244820407758652</v>
      </c>
      <c r="N58" s="99"/>
    </row>
    <row r="59" spans="1:14" s="29" customFormat="1">
      <c r="A59" s="115" t="s">
        <v>100</v>
      </c>
      <c r="B59" s="39">
        <f t="shared" si="2"/>
        <v>626</v>
      </c>
      <c r="C59" s="275" t="s">
        <v>194</v>
      </c>
      <c r="D59" s="39">
        <v>164</v>
      </c>
      <c r="E59" s="39" t="s">
        <v>194</v>
      </c>
      <c r="F59" s="39">
        <v>462</v>
      </c>
      <c r="G59" s="269" t="s">
        <v>194</v>
      </c>
      <c r="H59" s="55"/>
      <c r="I59" s="63">
        <f>B59*100/SUM($B$55:$B$59)</f>
        <v>0.74598407931741262</v>
      </c>
      <c r="J59" s="101"/>
      <c r="K59" s="63">
        <f>D59*100/SUM($D$55:$D$59)</f>
        <v>0.70115433946130823</v>
      </c>
      <c r="L59" s="101"/>
      <c r="M59" s="63">
        <f>F59*100/SUM($F$55:$F$59)</f>
        <v>0.76330833030433198</v>
      </c>
      <c r="N59" s="101"/>
    </row>
    <row r="60" spans="1:14" s="29" customFormat="1">
      <c r="A60" s="115" t="s">
        <v>3</v>
      </c>
      <c r="B60" s="39">
        <f t="shared" si="2"/>
        <v>2309</v>
      </c>
      <c r="C60" s="273"/>
      <c r="D60" s="39">
        <v>199</v>
      </c>
      <c r="E60" s="39" t="s">
        <v>194</v>
      </c>
      <c r="F60" s="39">
        <v>2110</v>
      </c>
      <c r="G60" s="271"/>
      <c r="H60" s="55"/>
      <c r="I60" s="262" t="str">
        <f>IF(B60&gt;0,"NC",0)</f>
        <v>NC</v>
      </c>
      <c r="J60" s="266"/>
      <c r="K60" s="267" t="str">
        <f>IF(D60&gt;0,"NC",0)</f>
        <v>NC</v>
      </c>
      <c r="L60" s="266"/>
      <c r="M60" s="267" t="str">
        <f>IF(F60&gt;0,"NC",0)</f>
        <v>NC</v>
      </c>
      <c r="N60" s="101"/>
    </row>
    <row r="61" spans="1:14" s="27" customFormat="1" ht="6.5" customHeight="1">
      <c r="A61" s="58"/>
      <c r="B61" s="44"/>
      <c r="C61" s="275"/>
      <c r="D61" s="44"/>
      <c r="E61" s="269"/>
      <c r="F61" s="44"/>
      <c r="G61" s="269"/>
      <c r="H61" s="98"/>
      <c r="I61" s="99"/>
      <c r="J61" s="99"/>
      <c r="K61" s="99"/>
      <c r="L61" s="99"/>
      <c r="M61" s="99"/>
      <c r="N61" s="99"/>
    </row>
    <row r="62" spans="1:14" s="30" customFormat="1" ht="26">
      <c r="A62" s="61" t="s">
        <v>30</v>
      </c>
      <c r="B62" s="65">
        <f>SUM(D62,F62)</f>
        <v>86224</v>
      </c>
      <c r="C62" s="275"/>
      <c r="D62" s="65">
        <f>SUM(D63,D75:D83,D84)</f>
        <v>23588</v>
      </c>
      <c r="E62" s="269"/>
      <c r="F62" s="65">
        <f>SUM(F63,F75:F83,F84)</f>
        <v>62636</v>
      </c>
      <c r="G62" s="269"/>
      <c r="H62" s="100"/>
      <c r="I62" s="96">
        <f>SUM(I63,I75:I83)</f>
        <v>100</v>
      </c>
      <c r="J62" s="96"/>
      <c r="K62" s="96">
        <f>SUM(K63,K75:K83)</f>
        <v>100</v>
      </c>
      <c r="L62" s="96"/>
      <c r="M62" s="96">
        <f>SUM(M63,M75:M83)</f>
        <v>100</v>
      </c>
      <c r="N62" s="96"/>
    </row>
    <row r="63" spans="1:14" s="50" customFormat="1">
      <c r="A63" s="115" t="s">
        <v>24</v>
      </c>
      <c r="B63" s="41">
        <f t="shared" ref="B63:B84" si="3">SUM(D63,F63)</f>
        <v>34637</v>
      </c>
      <c r="C63" s="275"/>
      <c r="D63" s="41">
        <f>SUM(D64:D74)</f>
        <v>14492</v>
      </c>
      <c r="E63" s="269"/>
      <c r="F63" s="41">
        <f>SUM(F64:F74)</f>
        <v>20145</v>
      </c>
      <c r="G63" s="269"/>
      <c r="H63" s="55"/>
      <c r="I63" s="101">
        <f>B63*100/($B$62-$B$84)</f>
        <v>44.296804061744659</v>
      </c>
      <c r="J63" s="101"/>
      <c r="K63" s="101">
        <f>D63*100/($D$62-$D$84)</f>
        <v>65.998724838327718</v>
      </c>
      <c r="L63" s="101"/>
      <c r="M63" s="101">
        <f>F63*100/($F$62-$F$84)</f>
        <v>35.822886102960787</v>
      </c>
      <c r="N63" s="63"/>
    </row>
    <row r="64" spans="1:14" s="27" customFormat="1" ht="12">
      <c r="A64" s="51" t="s">
        <v>57</v>
      </c>
      <c r="B64" s="39">
        <f t="shared" si="3"/>
        <v>3885</v>
      </c>
      <c r="C64" s="275"/>
      <c r="D64" s="39">
        <v>1447</v>
      </c>
      <c r="E64" s="39"/>
      <c r="F64" s="39">
        <v>2438</v>
      </c>
      <c r="G64" s="269"/>
      <c r="H64" s="98"/>
      <c r="I64" s="101">
        <f t="shared" ref="I64:I83" si="4">B64*100/($B$62-$B$84)</f>
        <v>4.9684754389779133</v>
      </c>
      <c r="J64" s="99"/>
      <c r="K64" s="101">
        <f>D64*100/($D$62-$D$84)</f>
        <v>6.5898533564076871</v>
      </c>
      <c r="L64" s="99"/>
      <c r="M64" s="101">
        <f>F64*100/($F$62-$F$84)</f>
        <v>4.3353783231083849</v>
      </c>
      <c r="N64" s="108"/>
    </row>
    <row r="65" spans="1:14" s="27" customFormat="1" ht="12">
      <c r="A65" s="51" t="s">
        <v>53</v>
      </c>
      <c r="B65" s="39">
        <f t="shared" si="3"/>
        <v>13208</v>
      </c>
      <c r="C65" s="275"/>
      <c r="D65" s="39">
        <v>6915</v>
      </c>
      <c r="E65" s="39"/>
      <c r="F65" s="39">
        <v>6293</v>
      </c>
      <c r="G65" s="269"/>
      <c r="H65" s="98"/>
      <c r="I65" s="101">
        <f>B65*100/($B$62-$B$84)</f>
        <v>16.891537605668027</v>
      </c>
      <c r="J65" s="99"/>
      <c r="K65" s="101">
        <f t="shared" ref="K65:K83" si="5">D65*100/($D$62-$D$84)</f>
        <v>31.491939156571636</v>
      </c>
      <c r="L65" s="99"/>
      <c r="M65" s="101">
        <f t="shared" ref="M65:M83" si="6">F65*100/($F$62-$F$84)</f>
        <v>11.190539699475416</v>
      </c>
      <c r="N65" s="108"/>
    </row>
    <row r="66" spans="1:14" s="27" customFormat="1" ht="12">
      <c r="A66" s="51" t="s">
        <v>55</v>
      </c>
      <c r="B66" s="39">
        <f t="shared" si="3"/>
        <v>2595</v>
      </c>
      <c r="C66" s="275"/>
      <c r="D66" s="39">
        <v>871</v>
      </c>
      <c r="E66" s="39"/>
      <c r="F66" s="39">
        <v>1724</v>
      </c>
      <c r="G66" s="269"/>
      <c r="H66" s="98"/>
      <c r="I66" s="101">
        <f t="shared" si="4"/>
        <v>3.3187113936030079</v>
      </c>
      <c r="J66" s="99"/>
      <c r="K66" s="101">
        <f t="shared" si="5"/>
        <v>3.9666636305674468</v>
      </c>
      <c r="L66" s="99"/>
      <c r="M66" s="101">
        <f t="shared" si="6"/>
        <v>3.065706410598382</v>
      </c>
      <c r="N66" s="108"/>
    </row>
    <row r="67" spans="1:14" s="27" customFormat="1" ht="12">
      <c r="A67" s="51" t="s">
        <v>180</v>
      </c>
      <c r="B67" s="39">
        <f t="shared" si="3"/>
        <v>1382</v>
      </c>
      <c r="C67" s="275"/>
      <c r="D67" s="39">
        <v>743</v>
      </c>
      <c r="E67" s="39"/>
      <c r="F67" s="39">
        <v>639</v>
      </c>
      <c r="G67" s="269"/>
      <c r="H67" s="98"/>
      <c r="I67" s="101">
        <f t="shared" si="4"/>
        <v>1.7674216362078448</v>
      </c>
      <c r="J67" s="99"/>
      <c r="K67" s="101">
        <f t="shared" si="5"/>
        <v>3.3837325803807268</v>
      </c>
      <c r="L67" s="99"/>
      <c r="M67" s="101">
        <f t="shared" si="6"/>
        <v>1.1363030141371033</v>
      </c>
      <c r="N67" s="108"/>
    </row>
    <row r="68" spans="1:14" s="27" customFormat="1" ht="12">
      <c r="A68" s="51" t="s">
        <v>181</v>
      </c>
      <c r="B68" s="39">
        <f t="shared" si="3"/>
        <v>802</v>
      </c>
      <c r="C68" s="275"/>
      <c r="D68" s="39">
        <v>289</v>
      </c>
      <c r="E68" s="39" t="s">
        <v>194</v>
      </c>
      <c r="F68" s="39">
        <v>513</v>
      </c>
      <c r="G68" s="271" t="s">
        <v>194</v>
      </c>
      <c r="H68" s="98"/>
      <c r="I68" s="101">
        <f t="shared" si="4"/>
        <v>1.0256672592175771</v>
      </c>
      <c r="J68" s="99"/>
      <c r="K68" s="101">
        <f t="shared" si="5"/>
        <v>1.3161490117497039</v>
      </c>
      <c r="L68" s="99"/>
      <c r="M68" s="101">
        <f t="shared" si="6"/>
        <v>0.91224326487063212</v>
      </c>
      <c r="N68" s="108"/>
    </row>
    <row r="69" spans="1:14" s="27" customFormat="1" ht="12">
      <c r="A69" s="51" t="s">
        <v>54</v>
      </c>
      <c r="B69" s="39">
        <f t="shared" si="3"/>
        <v>5646</v>
      </c>
      <c r="C69" s="275"/>
      <c r="D69" s="39">
        <v>1814</v>
      </c>
      <c r="E69" s="39"/>
      <c r="F69" s="39">
        <v>3832</v>
      </c>
      <c r="G69" s="269"/>
      <c r="H69" s="98"/>
      <c r="I69" s="101">
        <f t="shared" si="4"/>
        <v>7.2205951939431916</v>
      </c>
      <c r="J69" s="99"/>
      <c r="K69" s="101">
        <f t="shared" si="5"/>
        <v>8.2612259768649245</v>
      </c>
      <c r="L69" s="99"/>
      <c r="M69" s="101">
        <f t="shared" si="6"/>
        <v>6.8142615808660087</v>
      </c>
      <c r="N69" s="108"/>
    </row>
    <row r="70" spans="1:14" s="27" customFormat="1" ht="12">
      <c r="A70" s="51" t="s">
        <v>182</v>
      </c>
      <c r="B70" s="39">
        <f t="shared" si="3"/>
        <v>1713</v>
      </c>
      <c r="C70" s="273"/>
      <c r="D70" s="39">
        <v>729</v>
      </c>
      <c r="E70" s="39"/>
      <c r="F70" s="39">
        <v>984</v>
      </c>
      <c r="G70" s="271"/>
      <c r="H70" s="98"/>
      <c r="I70" s="101">
        <f t="shared" si="4"/>
        <v>2.1907331858350494</v>
      </c>
      <c r="J70" s="99"/>
      <c r="K70" s="101">
        <f t="shared" si="5"/>
        <v>3.3199744967665543</v>
      </c>
      <c r="L70" s="99"/>
      <c r="M70" s="101">
        <f t="shared" si="6"/>
        <v>1.7497999466524405</v>
      </c>
      <c r="N70" s="108"/>
    </row>
    <row r="71" spans="1:14" s="27" customFormat="1" ht="12">
      <c r="A71" s="51" t="s">
        <v>56</v>
      </c>
      <c r="B71" s="39">
        <f t="shared" si="3"/>
        <v>26</v>
      </c>
      <c r="C71" s="273" t="s">
        <v>194</v>
      </c>
      <c r="D71" s="39">
        <v>0</v>
      </c>
      <c r="E71" s="39"/>
      <c r="F71" s="39">
        <v>26</v>
      </c>
      <c r="G71" s="271" t="s">
        <v>194</v>
      </c>
      <c r="H71" s="98"/>
      <c r="I71" s="101">
        <f t="shared" si="4"/>
        <v>3.325105827887407E-2</v>
      </c>
      <c r="J71" s="99"/>
      <c r="K71" s="101">
        <f t="shared" si="5"/>
        <v>0</v>
      </c>
      <c r="L71" s="99"/>
      <c r="M71" s="101">
        <f t="shared" si="6"/>
        <v>4.6234551435938472E-2</v>
      </c>
      <c r="N71" s="108"/>
    </row>
    <row r="72" spans="1:14" s="27" customFormat="1" ht="12">
      <c r="A72" s="51" t="s">
        <v>183</v>
      </c>
      <c r="B72" s="39">
        <f t="shared" si="3"/>
        <v>17</v>
      </c>
      <c r="C72" s="273" t="s">
        <v>194</v>
      </c>
      <c r="D72" s="39">
        <v>17</v>
      </c>
      <c r="E72" s="39" t="s">
        <v>194</v>
      </c>
      <c r="F72" s="39">
        <v>0</v>
      </c>
      <c r="G72" s="271"/>
      <c r="H72" s="98"/>
      <c r="I72" s="101">
        <f t="shared" si="4"/>
        <v>2.1741076566956122E-2</v>
      </c>
      <c r="J72" s="99"/>
      <c r="K72" s="101">
        <f t="shared" si="5"/>
        <v>7.7420530102923768E-2</v>
      </c>
      <c r="L72" s="99"/>
      <c r="M72" s="101">
        <f t="shared" si="6"/>
        <v>0</v>
      </c>
      <c r="N72" s="108"/>
    </row>
    <row r="73" spans="1:14" s="27" customFormat="1" ht="12">
      <c r="A73" s="51" t="s">
        <v>184</v>
      </c>
      <c r="B73" s="39">
        <f t="shared" si="3"/>
        <v>855</v>
      </c>
      <c r="C73" s="273" t="s">
        <v>194</v>
      </c>
      <c r="D73" s="39">
        <v>120</v>
      </c>
      <c r="E73" s="39" t="s">
        <v>194</v>
      </c>
      <c r="F73" s="39">
        <v>735</v>
      </c>
      <c r="G73" s="271" t="s">
        <v>194</v>
      </c>
      <c r="H73" s="98"/>
      <c r="I73" s="101">
        <f t="shared" si="4"/>
        <v>1.0934482626322048</v>
      </c>
      <c r="J73" s="99"/>
      <c r="K73" s="101">
        <f t="shared" si="5"/>
        <v>0.54649785955005015</v>
      </c>
      <c r="L73" s="99"/>
      <c r="M73" s="101">
        <f t="shared" si="6"/>
        <v>1.3070152040544145</v>
      </c>
      <c r="N73" s="108"/>
    </row>
    <row r="74" spans="1:14" s="27" customFormat="1" ht="12">
      <c r="A74" s="51" t="s">
        <v>58</v>
      </c>
      <c r="B74" s="39">
        <f t="shared" si="3"/>
        <v>4508</v>
      </c>
      <c r="C74" s="275"/>
      <c r="D74" s="39">
        <v>1547</v>
      </c>
      <c r="E74" s="39"/>
      <c r="F74" s="39">
        <v>2961</v>
      </c>
      <c r="G74" s="269"/>
      <c r="H74" s="98"/>
      <c r="I74" s="101">
        <f t="shared" si="4"/>
        <v>5.7652219508140119</v>
      </c>
      <c r="J74" s="99"/>
      <c r="K74" s="101">
        <f t="shared" si="5"/>
        <v>7.0452682393660622</v>
      </c>
      <c r="L74" s="99"/>
      <c r="M74" s="101">
        <f t="shared" si="6"/>
        <v>5.2654041077620697</v>
      </c>
      <c r="N74" s="108"/>
    </row>
    <row r="75" spans="1:14" s="57" customFormat="1">
      <c r="A75" s="115" t="s">
        <v>29</v>
      </c>
      <c r="B75" s="39">
        <f t="shared" si="3"/>
        <v>9579</v>
      </c>
      <c r="C75" s="275"/>
      <c r="D75" s="39">
        <v>1560</v>
      </c>
      <c r="E75" s="39"/>
      <c r="F75" s="39">
        <v>8019</v>
      </c>
      <c r="G75" s="269"/>
      <c r="H75" s="98"/>
      <c r="I75" s="101">
        <f t="shared" si="4"/>
        <v>12.250457202051335</v>
      </c>
      <c r="J75" s="99"/>
      <c r="K75" s="101">
        <f t="shared" si="5"/>
        <v>7.1044721741506516</v>
      </c>
      <c r="L75" s="99"/>
      <c r="M75" s="101">
        <f t="shared" si="6"/>
        <v>14.259802614030407</v>
      </c>
      <c r="N75" s="108"/>
    </row>
    <row r="76" spans="1:14" s="57" customFormat="1">
      <c r="A76" s="115" t="s">
        <v>26</v>
      </c>
      <c r="B76" s="39">
        <f t="shared" si="3"/>
        <v>2193</v>
      </c>
      <c r="C76" s="275"/>
      <c r="D76" s="39">
        <v>374</v>
      </c>
      <c r="E76" s="39" t="s">
        <v>194</v>
      </c>
      <c r="F76" s="39">
        <v>1819</v>
      </c>
      <c r="G76" s="269"/>
      <c r="H76" s="98"/>
      <c r="I76" s="101">
        <f t="shared" si="4"/>
        <v>2.8045988771373396</v>
      </c>
      <c r="J76" s="99"/>
      <c r="K76" s="101">
        <f t="shared" si="5"/>
        <v>1.7032516622643228</v>
      </c>
      <c r="L76" s="99"/>
      <c r="M76" s="101">
        <f t="shared" si="6"/>
        <v>3.2346403485373876</v>
      </c>
      <c r="N76" s="108"/>
    </row>
    <row r="77" spans="1:14" s="57" customFormat="1">
      <c r="A77" s="115" t="s">
        <v>27</v>
      </c>
      <c r="B77" s="39">
        <f t="shared" si="3"/>
        <v>8574</v>
      </c>
      <c r="C77" s="275"/>
      <c r="D77" s="39">
        <v>2631</v>
      </c>
      <c r="E77" s="39"/>
      <c r="F77" s="39">
        <v>5943</v>
      </c>
      <c r="G77" s="269"/>
      <c r="H77" s="98"/>
      <c r="I77" s="101">
        <f t="shared" si="4"/>
        <v>10.965175910887163</v>
      </c>
      <c r="J77" s="99"/>
      <c r="K77" s="101">
        <f t="shared" si="5"/>
        <v>11.981965570634848</v>
      </c>
      <c r="L77" s="99"/>
      <c r="M77" s="101">
        <f t="shared" si="6"/>
        <v>10.568151507068551</v>
      </c>
      <c r="N77" s="108"/>
    </row>
    <row r="78" spans="1:14" s="57" customFormat="1">
      <c r="A78" s="115" t="s">
        <v>25</v>
      </c>
      <c r="B78" s="39">
        <f t="shared" si="3"/>
        <v>2453</v>
      </c>
      <c r="C78" s="275"/>
      <c r="D78" s="39">
        <v>342</v>
      </c>
      <c r="E78" s="39" t="s">
        <v>194</v>
      </c>
      <c r="F78" s="39">
        <v>2111</v>
      </c>
      <c r="G78" s="269"/>
      <c r="H78" s="98"/>
      <c r="I78" s="101">
        <f t="shared" si="4"/>
        <v>3.1371094599260805</v>
      </c>
      <c r="J78" s="99"/>
      <c r="K78" s="101">
        <f t="shared" si="5"/>
        <v>1.5575188997176428</v>
      </c>
      <c r="L78" s="99"/>
      <c r="M78" s="101">
        <f t="shared" si="6"/>
        <v>3.7538899262025427</v>
      </c>
      <c r="N78" s="108"/>
    </row>
    <row r="79" spans="1:14" s="57" customFormat="1">
      <c r="A79" s="115" t="s">
        <v>28</v>
      </c>
      <c r="B79" s="39">
        <f t="shared" si="3"/>
        <v>2401</v>
      </c>
      <c r="C79" s="275"/>
      <c r="D79" s="39">
        <v>252</v>
      </c>
      <c r="E79" s="39" t="s">
        <v>194</v>
      </c>
      <c r="F79" s="39">
        <v>2149</v>
      </c>
      <c r="G79" s="269"/>
      <c r="H79" s="98"/>
      <c r="I79" s="101">
        <f t="shared" si="4"/>
        <v>3.0706073433683323</v>
      </c>
      <c r="J79" s="99"/>
      <c r="K79" s="101">
        <f t="shared" si="5"/>
        <v>1.1476455050551051</v>
      </c>
      <c r="L79" s="99"/>
      <c r="M79" s="101">
        <f t="shared" si="6"/>
        <v>3.8214635013781453</v>
      </c>
      <c r="N79" s="108"/>
    </row>
    <row r="80" spans="1:14" s="57" customFormat="1">
      <c r="A80" s="115" t="s">
        <v>185</v>
      </c>
      <c r="B80" s="39">
        <f t="shared" si="3"/>
        <v>1772</v>
      </c>
      <c r="C80" s="292"/>
      <c r="D80" s="39">
        <v>170</v>
      </c>
      <c r="E80" s="39" t="s">
        <v>194</v>
      </c>
      <c r="F80" s="39">
        <v>1602</v>
      </c>
      <c r="G80" s="269"/>
      <c r="H80" s="98"/>
      <c r="I80" s="101">
        <f t="shared" si="4"/>
        <v>2.2661875103909557</v>
      </c>
      <c r="J80" s="99"/>
      <c r="K80" s="101">
        <f t="shared" si="5"/>
        <v>0.77420530102923768</v>
      </c>
      <c r="L80" s="99"/>
      <c r="M80" s="101">
        <f t="shared" si="6"/>
        <v>2.848759669245132</v>
      </c>
      <c r="N80" s="108"/>
    </row>
    <row r="81" spans="1:14" s="57" customFormat="1">
      <c r="A81" s="115" t="s">
        <v>186</v>
      </c>
      <c r="B81" s="39">
        <f t="shared" si="3"/>
        <v>529</v>
      </c>
      <c r="C81" s="292"/>
      <c r="D81" s="39">
        <v>118</v>
      </c>
      <c r="E81" s="39" t="s">
        <v>194</v>
      </c>
      <c r="F81" s="39">
        <v>411</v>
      </c>
      <c r="G81" s="269" t="s">
        <v>194</v>
      </c>
      <c r="H81" s="98"/>
      <c r="I81" s="101">
        <f t="shared" si="4"/>
        <v>0.67653114728939934</v>
      </c>
      <c r="J81" s="99"/>
      <c r="K81" s="101">
        <f t="shared" si="5"/>
        <v>0.53738956189088261</v>
      </c>
      <c r="L81" s="99"/>
      <c r="M81" s="101">
        <f t="shared" si="6"/>
        <v>0.73086156308348893</v>
      </c>
      <c r="N81" s="108"/>
    </row>
    <row r="82" spans="1:14" s="57" customFormat="1">
      <c r="A82" s="115" t="s">
        <v>147</v>
      </c>
      <c r="B82" s="39">
        <f t="shared" si="3"/>
        <v>959</v>
      </c>
      <c r="C82" s="292"/>
      <c r="D82" s="39">
        <v>207</v>
      </c>
      <c r="E82" s="39" t="s">
        <v>194</v>
      </c>
      <c r="F82" s="39">
        <v>752</v>
      </c>
      <c r="G82" s="271" t="s">
        <v>194</v>
      </c>
      <c r="H82" s="98"/>
      <c r="I82" s="101">
        <f t="shared" si="4"/>
        <v>1.2264524957477012</v>
      </c>
      <c r="J82" s="99"/>
      <c r="K82" s="101">
        <f t="shared" si="5"/>
        <v>0.94270880772383636</v>
      </c>
      <c r="L82" s="99"/>
      <c r="M82" s="101">
        <f t="shared" si="6"/>
        <v>1.337245487685605</v>
      </c>
      <c r="N82" s="108"/>
    </row>
    <row r="83" spans="1:14" s="57" customFormat="1">
      <c r="A83" s="115" t="s">
        <v>69</v>
      </c>
      <c r="B83" s="39">
        <f t="shared" si="3"/>
        <v>15096</v>
      </c>
      <c r="C83" s="275"/>
      <c r="D83" s="39">
        <v>1812</v>
      </c>
      <c r="E83" s="39"/>
      <c r="F83" s="39">
        <v>13284</v>
      </c>
      <c r="G83" s="269"/>
      <c r="H83" s="98"/>
      <c r="I83" s="101">
        <f t="shared" si="4"/>
        <v>19.306075991457035</v>
      </c>
      <c r="J83" s="99"/>
      <c r="K83" s="101">
        <f t="shared" si="5"/>
        <v>8.2521176792057567</v>
      </c>
      <c r="L83" s="99"/>
      <c r="M83" s="101">
        <f t="shared" si="6"/>
        <v>23.622299279807947</v>
      </c>
      <c r="N83" s="108"/>
    </row>
    <row r="84" spans="1:14" s="57" customFormat="1">
      <c r="A84" s="116" t="s">
        <v>3</v>
      </c>
      <c r="B84" s="39">
        <f t="shared" si="3"/>
        <v>8031</v>
      </c>
      <c r="C84" s="275"/>
      <c r="D84" s="39">
        <v>1630</v>
      </c>
      <c r="E84" s="39"/>
      <c r="F84" s="39">
        <v>6401</v>
      </c>
      <c r="G84" s="269"/>
      <c r="H84" s="98"/>
      <c r="I84" s="42" t="str">
        <f>IF(B84&gt;0,"NC",0)</f>
        <v>NC</v>
      </c>
      <c r="J84" s="99"/>
      <c r="K84" s="42" t="str">
        <f>IF(D84&gt;0,"NC",0)</f>
        <v>NC</v>
      </c>
      <c r="L84" s="99"/>
      <c r="M84" s="42" t="str">
        <f>IF(F84&gt;0,"NC",0)</f>
        <v>NC</v>
      </c>
      <c r="N84" s="108"/>
    </row>
    <row r="85" spans="1:14" s="27" customFormat="1" ht="6.5" customHeight="1">
      <c r="A85" s="55"/>
      <c r="B85" s="39"/>
      <c r="C85" s="275"/>
      <c r="D85" s="39"/>
      <c r="E85" s="269"/>
      <c r="F85" s="39"/>
      <c r="G85" s="269"/>
      <c r="H85" s="98"/>
      <c r="I85" s="99"/>
      <c r="J85" s="99"/>
      <c r="K85" s="99"/>
      <c r="L85" s="99"/>
      <c r="M85" s="99"/>
      <c r="N85" s="99"/>
    </row>
    <row r="86" spans="1:14" s="30" customFormat="1">
      <c r="A86" s="61" t="s">
        <v>31</v>
      </c>
      <c r="B86" s="65">
        <f>SUM(D86,F86)</f>
        <v>86225</v>
      </c>
      <c r="C86" s="290"/>
      <c r="D86" s="65">
        <f>D87+D88+D93</f>
        <v>23589</v>
      </c>
      <c r="E86" s="274"/>
      <c r="F86" s="65">
        <f>F87+F88+F93</f>
        <v>62636</v>
      </c>
      <c r="G86" s="272"/>
      <c r="H86" s="94"/>
      <c r="I86" s="48">
        <f>SUM(I87:I88)</f>
        <v>100</v>
      </c>
      <c r="J86" s="48"/>
      <c r="K86" s="48">
        <f>SUM(K87:K88)</f>
        <v>100</v>
      </c>
      <c r="L86" s="19"/>
      <c r="M86" s="48">
        <f>SUM(M87:M88)</f>
        <v>100</v>
      </c>
      <c r="N86" s="48"/>
    </row>
    <row r="87" spans="1:14" s="57" customFormat="1">
      <c r="A87" s="115" t="s">
        <v>76</v>
      </c>
      <c r="B87" s="39">
        <f t="shared" ref="B87:B93" si="7">SUM(D87,F87)</f>
        <v>9467</v>
      </c>
      <c r="C87" s="275"/>
      <c r="D87" s="39">
        <v>6215</v>
      </c>
      <c r="E87" s="39"/>
      <c r="F87" s="39">
        <v>3252</v>
      </c>
      <c r="G87" s="269"/>
      <c r="H87" s="102"/>
      <c r="I87" s="99">
        <f t="shared" ref="I87:I92" si="8">B87*100/($B$86-$B$93)</f>
        <v>12.18670751644504</v>
      </c>
      <c r="J87" s="103"/>
      <c r="K87" s="99">
        <f t="shared" ref="K87:K92" si="9">D87*100/($D$86-$D$93)</f>
        <v>28.727928261070538</v>
      </c>
      <c r="L87" s="103"/>
      <c r="M87" s="99">
        <f t="shared" ref="M87:M92" si="10">F87*100/($F$86-$F$93)</f>
        <v>5.8020660493496763</v>
      </c>
      <c r="N87" s="103"/>
    </row>
    <row r="88" spans="1:14" s="50" customFormat="1">
      <c r="A88" s="115" t="s">
        <v>72</v>
      </c>
      <c r="B88" s="41">
        <f t="shared" si="7"/>
        <v>68216</v>
      </c>
      <c r="C88" s="275"/>
      <c r="D88" s="39">
        <f>SUM(D89:D92)</f>
        <v>15419</v>
      </c>
      <c r="E88" s="39"/>
      <c r="F88" s="39">
        <f>SUM(F89:F92)</f>
        <v>52797</v>
      </c>
      <c r="G88" s="269"/>
      <c r="H88" s="105"/>
      <c r="I88" s="99">
        <f t="shared" si="8"/>
        <v>87.81329248355496</v>
      </c>
      <c r="J88" s="106"/>
      <c r="K88" s="99">
        <f t="shared" si="9"/>
        <v>71.272071738929469</v>
      </c>
      <c r="L88" s="106"/>
      <c r="M88" s="99">
        <f t="shared" si="10"/>
        <v>94.197933950650324</v>
      </c>
      <c r="N88" s="106"/>
    </row>
    <row r="89" spans="1:14" s="27" customFormat="1" ht="12">
      <c r="A89" s="11" t="s">
        <v>32</v>
      </c>
      <c r="B89" s="39">
        <f t="shared" si="7"/>
        <v>25322</v>
      </c>
      <c r="C89" s="275"/>
      <c r="D89" s="39">
        <v>6509</v>
      </c>
      <c r="E89" s="39"/>
      <c r="F89" s="39">
        <v>18813</v>
      </c>
      <c r="G89" s="269"/>
      <c r="H89" s="98"/>
      <c r="I89" s="99">
        <f t="shared" si="8"/>
        <v>32.596578401966966</v>
      </c>
      <c r="J89" s="99"/>
      <c r="K89" s="99">
        <f t="shared" si="9"/>
        <v>30.086900249607101</v>
      </c>
      <c r="L89" s="99"/>
      <c r="M89" s="99">
        <f t="shared" si="10"/>
        <v>33.565273243055181</v>
      </c>
      <c r="N89" s="99"/>
    </row>
    <row r="90" spans="1:14" s="27" customFormat="1" ht="12">
      <c r="A90" s="11" t="s">
        <v>33</v>
      </c>
      <c r="B90" s="39">
        <f t="shared" si="7"/>
        <v>35485</v>
      </c>
      <c r="C90" s="275"/>
      <c r="D90" s="39">
        <v>7160</v>
      </c>
      <c r="E90" s="39"/>
      <c r="F90" s="39">
        <v>28325</v>
      </c>
      <c r="G90" s="269"/>
      <c r="H90" s="98"/>
      <c r="I90" s="99">
        <f t="shared" si="8"/>
        <v>45.67923483902527</v>
      </c>
      <c r="J90" s="99"/>
      <c r="K90" s="99">
        <f t="shared" si="9"/>
        <v>33.096052509938062</v>
      </c>
      <c r="L90" s="99"/>
      <c r="M90" s="99">
        <f t="shared" si="10"/>
        <v>50.536138022087819</v>
      </c>
      <c r="N90" s="99"/>
    </row>
    <row r="91" spans="1:14" s="27" customFormat="1" ht="12">
      <c r="A91" s="11" t="s">
        <v>34</v>
      </c>
      <c r="B91" s="39">
        <f t="shared" si="7"/>
        <v>6662</v>
      </c>
      <c r="C91" s="275"/>
      <c r="D91" s="39">
        <v>1543</v>
      </c>
      <c r="E91" s="39"/>
      <c r="F91" s="39">
        <v>5119</v>
      </c>
      <c r="G91" s="269"/>
      <c r="H91" s="98"/>
      <c r="I91" s="99">
        <f t="shared" si="8"/>
        <v>8.5758788924217662</v>
      </c>
      <c r="J91" s="99"/>
      <c r="K91" s="99">
        <f t="shared" si="9"/>
        <v>7.1322917629657026</v>
      </c>
      <c r="L91" s="99"/>
      <c r="M91" s="99">
        <f t="shared" si="10"/>
        <v>9.133079983585791</v>
      </c>
      <c r="N91" s="99"/>
    </row>
    <row r="92" spans="1:14" s="27" customFormat="1" ht="12">
      <c r="A92" s="11" t="s">
        <v>35</v>
      </c>
      <c r="B92" s="39">
        <f t="shared" si="7"/>
        <v>747</v>
      </c>
      <c r="C92" s="273"/>
      <c r="D92" s="39">
        <v>207</v>
      </c>
      <c r="E92" s="39" t="s">
        <v>194</v>
      </c>
      <c r="F92" s="39">
        <v>540</v>
      </c>
      <c r="G92" s="271" t="s">
        <v>194</v>
      </c>
      <c r="H92" s="98"/>
      <c r="I92" s="99">
        <f t="shared" si="8"/>
        <v>0.96160035014095746</v>
      </c>
      <c r="J92" s="99"/>
      <c r="K92" s="99">
        <f t="shared" si="9"/>
        <v>0.95682721641860036</v>
      </c>
      <c r="L92" s="99"/>
      <c r="M92" s="99">
        <f t="shared" si="10"/>
        <v>0.96344270192153292</v>
      </c>
      <c r="N92" s="99"/>
    </row>
    <row r="93" spans="1:14" s="27" customFormat="1">
      <c r="A93" s="115" t="s">
        <v>3</v>
      </c>
      <c r="B93" s="39">
        <f t="shared" si="7"/>
        <v>8542</v>
      </c>
      <c r="C93" s="275"/>
      <c r="D93" s="39">
        <v>1955</v>
      </c>
      <c r="E93" s="39"/>
      <c r="F93" s="39">
        <v>6587</v>
      </c>
      <c r="G93" s="269"/>
      <c r="H93" s="98"/>
      <c r="I93" s="42" t="str">
        <f>IF(B93&gt;0,"NC",0)</f>
        <v>NC</v>
      </c>
      <c r="J93" s="99"/>
      <c r="K93" s="42" t="str">
        <f>IF(D93&gt;0,"NC",0)</f>
        <v>NC</v>
      </c>
      <c r="L93" s="99"/>
      <c r="M93" s="42" t="str">
        <f>IF(F93&gt;0,"NC",0)</f>
        <v>NC</v>
      </c>
      <c r="N93" s="99"/>
    </row>
    <row r="94" spans="1:14" ht="6.5" customHeight="1" thickBot="1">
      <c r="A94" s="120"/>
      <c r="B94" s="121" t="s">
        <v>70</v>
      </c>
      <c r="C94" s="122"/>
      <c r="D94" s="120"/>
      <c r="E94" s="112"/>
      <c r="F94" s="120"/>
      <c r="G94" s="112"/>
      <c r="H94" s="123"/>
      <c r="I94" s="123"/>
      <c r="J94" s="123"/>
      <c r="K94" s="123"/>
      <c r="L94" s="123"/>
      <c r="M94" s="123"/>
      <c r="N94" s="123"/>
    </row>
    <row r="95" spans="1:14" ht="6.5" customHeight="1">
      <c r="A95" s="29"/>
      <c r="B95" s="67"/>
      <c r="D95" s="29"/>
      <c r="E95" s="40"/>
      <c r="F95" s="29"/>
      <c r="G95" s="40"/>
    </row>
    <row r="96" spans="1:14" ht="25.5" customHeight="1">
      <c r="A96" s="315" t="s">
        <v>187</v>
      </c>
      <c r="B96" s="315"/>
      <c r="C96" s="315"/>
      <c r="D96" s="315"/>
      <c r="E96" s="315"/>
      <c r="F96" s="315"/>
      <c r="G96" s="315"/>
      <c r="H96" s="315"/>
      <c r="I96" s="315"/>
      <c r="J96" s="315"/>
      <c r="K96" s="315"/>
      <c r="L96" s="315"/>
      <c r="M96" s="315"/>
      <c r="N96" s="315"/>
    </row>
    <row r="97" spans="1:14" s="71" customFormat="1">
      <c r="A97" s="5" t="s">
        <v>161</v>
      </c>
      <c r="B97" s="76"/>
      <c r="C97" s="126"/>
      <c r="D97" s="76"/>
      <c r="E97" s="126"/>
      <c r="F97" s="76"/>
      <c r="G97" s="126"/>
      <c r="H97" s="154"/>
      <c r="I97" s="126"/>
    </row>
    <row r="98" spans="1:14" s="4" customFormat="1">
      <c r="A98" s="3" t="s">
        <v>173</v>
      </c>
      <c r="B98" s="22"/>
      <c r="C98" s="23"/>
      <c r="D98" s="24"/>
      <c r="E98" s="23"/>
      <c r="G98" s="25"/>
      <c r="H98" s="155"/>
      <c r="I98" s="25"/>
      <c r="J98" s="23"/>
      <c r="K98" s="23"/>
      <c r="M98" s="22"/>
      <c r="N98" s="21"/>
    </row>
    <row r="99" spans="1:14" s="4" customFormat="1">
      <c r="A99" s="3" t="s">
        <v>162</v>
      </c>
      <c r="B99" s="22"/>
      <c r="C99" s="23"/>
      <c r="D99" s="24"/>
      <c r="E99" s="23"/>
      <c r="G99" s="25"/>
      <c r="I99" s="25"/>
      <c r="J99" s="23"/>
      <c r="K99" s="23"/>
      <c r="M99" s="22"/>
      <c r="N99" s="21"/>
    </row>
    <row r="100" spans="1:14" s="71" customFormat="1" ht="22.5" customHeight="1">
      <c r="A100" s="312" t="s">
        <v>163</v>
      </c>
      <c r="B100" s="312"/>
      <c r="C100" s="312"/>
      <c r="D100" s="312"/>
      <c r="E100" s="312"/>
      <c r="F100" s="312"/>
      <c r="G100" s="312"/>
      <c r="H100" s="312"/>
      <c r="I100" s="312"/>
      <c r="J100" s="312"/>
      <c r="K100" s="312"/>
      <c r="L100" s="312"/>
      <c r="M100" s="312"/>
      <c r="N100" s="312"/>
    </row>
    <row r="101" spans="1:14" s="71" customFormat="1" ht="11.25" customHeight="1">
      <c r="A101" s="186" t="s">
        <v>66</v>
      </c>
      <c r="C101" s="77"/>
      <c r="E101" s="77"/>
      <c r="F101" s="76"/>
      <c r="G101" s="77"/>
    </row>
    <row r="102" spans="1:14" s="71" customFormat="1" ht="11">
      <c r="A102" s="187" t="s">
        <v>89</v>
      </c>
      <c r="B102" s="73"/>
      <c r="C102" s="74"/>
      <c r="D102" s="73"/>
      <c r="E102" s="74"/>
      <c r="F102" s="73"/>
      <c r="G102" s="74"/>
      <c r="H102" s="73"/>
      <c r="I102" s="73"/>
      <c r="J102" s="73"/>
      <c r="K102" s="73"/>
      <c r="L102" s="73"/>
      <c r="M102" s="73"/>
      <c r="N102" s="73"/>
    </row>
    <row r="103" spans="1:14" s="71" customFormat="1" ht="11">
      <c r="A103" s="4" t="s">
        <v>208</v>
      </c>
      <c r="B103" s="75"/>
      <c r="C103" s="77"/>
      <c r="E103" s="77"/>
      <c r="F103" s="76"/>
      <c r="G103" s="77"/>
    </row>
    <row r="104" spans="1:14">
      <c r="A104" s="68"/>
      <c r="B104" s="68"/>
      <c r="C104" s="40"/>
      <c r="D104" s="68"/>
      <c r="E104" s="40"/>
      <c r="G104" s="69"/>
    </row>
    <row r="105" spans="1:14" ht="12.75" customHeight="1">
      <c r="A105" s="68"/>
      <c r="B105" s="68"/>
      <c r="C105" s="40"/>
      <c r="D105" s="68"/>
      <c r="E105" s="40"/>
      <c r="G105" s="69"/>
    </row>
    <row r="106" spans="1:14">
      <c r="A106" s="139"/>
      <c r="B106" s="140"/>
      <c r="D106" s="140"/>
      <c r="F106" s="140"/>
      <c r="G106" s="69"/>
    </row>
    <row r="107" spans="1:14">
      <c r="E107" s="111"/>
      <c r="F107" s="140"/>
      <c r="G107" s="69"/>
    </row>
    <row r="108" spans="1:14">
      <c r="E108" s="111"/>
      <c r="F108" s="114"/>
      <c r="G108" s="69"/>
    </row>
    <row r="109" spans="1:14">
      <c r="E109" s="111"/>
      <c r="F109" s="114"/>
      <c r="G109" s="69"/>
    </row>
    <row r="110" spans="1:14">
      <c r="E110" s="111"/>
      <c r="F110" s="114"/>
      <c r="G110" s="69"/>
    </row>
    <row r="111" spans="1:14">
      <c r="E111" s="111"/>
      <c r="F111" s="114"/>
      <c r="G111" s="69"/>
    </row>
    <row r="112" spans="1:14">
      <c r="E112" s="111"/>
      <c r="F112" s="114"/>
      <c r="G112" s="69"/>
    </row>
    <row r="113" spans="1:9">
      <c r="E113" s="111"/>
      <c r="F113" s="114"/>
      <c r="G113" s="69"/>
    </row>
    <row r="114" spans="1:9">
      <c r="E114" s="111"/>
      <c r="F114" s="114"/>
      <c r="G114" s="69"/>
    </row>
    <row r="115" spans="1:9">
      <c r="E115" s="111"/>
      <c r="F115" s="114"/>
      <c r="G115" s="69"/>
      <c r="I115" s="78"/>
    </row>
    <row r="116" spans="1:9">
      <c r="E116" s="111"/>
      <c r="F116" s="114"/>
      <c r="G116" s="69"/>
    </row>
    <row r="117" spans="1:9">
      <c r="F117" s="114"/>
      <c r="G117" s="69"/>
    </row>
    <row r="118" spans="1:9">
      <c r="A118" s="14"/>
      <c r="B118" s="52"/>
      <c r="D118" s="47"/>
      <c r="F118" s="114"/>
      <c r="G118" s="69"/>
    </row>
    <row r="119" spans="1:9">
      <c r="A119" s="14"/>
      <c r="B119" s="52"/>
      <c r="D119" s="47"/>
      <c r="F119" s="114"/>
      <c r="G119" s="69"/>
    </row>
    <row r="120" spans="1:9">
      <c r="A120" s="14"/>
      <c r="B120" s="52"/>
      <c r="D120" s="47"/>
      <c r="F120" s="114"/>
      <c r="G120" s="69"/>
    </row>
    <row r="121" spans="1:9">
      <c r="A121" s="14"/>
      <c r="B121" s="52"/>
      <c r="D121" s="47"/>
      <c r="F121" s="114"/>
      <c r="G121" s="69"/>
    </row>
    <row r="122" spans="1:9">
      <c r="A122" s="14"/>
      <c r="B122" s="52"/>
      <c r="D122" s="47"/>
      <c r="F122" s="114"/>
      <c r="G122" s="69"/>
    </row>
    <row r="123" spans="1:9">
      <c r="A123" s="14"/>
      <c r="B123" s="52"/>
      <c r="D123" s="47"/>
      <c r="F123" s="114"/>
      <c r="G123" s="69"/>
    </row>
    <row r="124" spans="1:9">
      <c r="A124" s="14"/>
      <c r="B124" s="52"/>
      <c r="D124" s="47"/>
      <c r="F124" s="114"/>
      <c r="G124" s="69"/>
    </row>
    <row r="125" spans="1:9">
      <c r="A125" s="14"/>
      <c r="B125" s="52"/>
      <c r="D125" s="47"/>
      <c r="F125" s="114"/>
      <c r="G125" s="69"/>
    </row>
    <row r="126" spans="1:9">
      <c r="A126" s="139"/>
      <c r="B126" s="87"/>
      <c r="C126" s="111"/>
      <c r="D126" s="87"/>
      <c r="F126" s="87"/>
      <c r="G126" s="69"/>
    </row>
    <row r="127" spans="1:9">
      <c r="A127" s="139"/>
      <c r="B127" s="87"/>
      <c r="C127" s="111"/>
      <c r="D127" s="87"/>
      <c r="F127" s="87"/>
      <c r="G127" s="69"/>
    </row>
    <row r="128" spans="1:9">
      <c r="A128" s="68"/>
      <c r="B128" s="68"/>
      <c r="C128" s="40"/>
      <c r="D128" s="68"/>
      <c r="E128" s="40"/>
      <c r="G128" s="69"/>
    </row>
    <row r="129" spans="1:7">
      <c r="A129" s="68"/>
      <c r="B129" s="68"/>
      <c r="C129" s="40"/>
      <c r="D129" s="68"/>
      <c r="E129" s="40"/>
      <c r="G129" s="69"/>
    </row>
    <row r="130" spans="1:7">
      <c r="A130" s="68"/>
      <c r="B130" s="68"/>
      <c r="C130" s="40"/>
      <c r="D130" s="68"/>
      <c r="E130" s="40"/>
      <c r="G130" s="69"/>
    </row>
    <row r="131" spans="1:7">
      <c r="A131" s="68"/>
      <c r="B131" s="68"/>
      <c r="C131" s="40"/>
      <c r="D131" s="68"/>
      <c r="E131" s="40"/>
      <c r="G131" s="69"/>
    </row>
    <row r="132" spans="1:7">
      <c r="A132" s="68"/>
      <c r="B132" s="68"/>
      <c r="C132" s="40"/>
      <c r="D132" s="68"/>
      <c r="E132" s="40"/>
      <c r="G132" s="69"/>
    </row>
    <row r="133" spans="1:7">
      <c r="A133" s="68"/>
      <c r="B133" s="68"/>
      <c r="C133" s="40"/>
      <c r="D133" s="68"/>
      <c r="E133" s="40"/>
      <c r="G133" s="69"/>
    </row>
    <row r="134" spans="1:7">
      <c r="A134" s="68"/>
      <c r="B134" s="68"/>
      <c r="C134" s="40"/>
      <c r="D134" s="68"/>
      <c r="E134" s="40"/>
      <c r="G134" s="69"/>
    </row>
    <row r="135" spans="1:7">
      <c r="A135" s="68"/>
      <c r="B135" s="68"/>
      <c r="C135" s="40"/>
      <c r="D135" s="68"/>
      <c r="E135" s="40"/>
      <c r="G135" s="69"/>
    </row>
    <row r="136" spans="1:7">
      <c r="A136" s="68"/>
      <c r="B136" s="68"/>
      <c r="C136" s="40"/>
      <c r="D136" s="68"/>
      <c r="E136" s="40"/>
      <c r="G136" s="69"/>
    </row>
    <row r="137" spans="1:7">
      <c r="A137" s="68"/>
      <c r="B137" s="68"/>
      <c r="C137" s="40"/>
      <c r="D137" s="68"/>
      <c r="E137" s="40"/>
      <c r="G137" s="69"/>
    </row>
    <row r="138" spans="1:7">
      <c r="A138" s="68"/>
      <c r="B138" s="68"/>
      <c r="C138" s="40"/>
      <c r="D138" s="68"/>
      <c r="E138" s="40"/>
      <c r="G138" s="69"/>
    </row>
    <row r="139" spans="1:7">
      <c r="A139" s="68"/>
      <c r="B139" s="68"/>
      <c r="C139" s="40"/>
      <c r="D139" s="68"/>
      <c r="E139" s="40"/>
      <c r="G139" s="69"/>
    </row>
    <row r="140" spans="1:7">
      <c r="A140" s="68"/>
      <c r="B140" s="68"/>
      <c r="C140" s="40"/>
      <c r="D140" s="68"/>
      <c r="E140" s="40"/>
      <c r="G140" s="69"/>
    </row>
    <row r="141" spans="1:7">
      <c r="A141" s="68"/>
      <c r="B141" s="68"/>
      <c r="C141" s="40"/>
      <c r="D141" s="68"/>
      <c r="E141" s="40"/>
      <c r="G141" s="69"/>
    </row>
    <row r="142" spans="1:7">
      <c r="A142" s="68"/>
      <c r="B142" s="68"/>
      <c r="C142" s="40"/>
      <c r="D142" s="68"/>
      <c r="E142" s="40"/>
      <c r="G142" s="69"/>
    </row>
    <row r="143" spans="1:7">
      <c r="A143" s="68"/>
      <c r="B143" s="68"/>
      <c r="C143" s="40"/>
      <c r="D143" s="68"/>
      <c r="E143" s="40"/>
      <c r="G143" s="69"/>
    </row>
    <row r="144" spans="1:7">
      <c r="A144" s="68"/>
      <c r="B144" s="68"/>
      <c r="C144" s="40"/>
      <c r="D144" s="68"/>
      <c r="E144" s="40"/>
      <c r="G144" s="69"/>
    </row>
    <row r="145" spans="1:7">
      <c r="A145" s="68"/>
      <c r="B145" s="68"/>
      <c r="C145" s="40"/>
      <c r="D145" s="68"/>
      <c r="E145" s="40"/>
      <c r="G145" s="69"/>
    </row>
    <row r="146" spans="1:7">
      <c r="A146" s="68"/>
      <c r="B146" s="68"/>
      <c r="C146" s="40"/>
      <c r="D146" s="68"/>
      <c r="E146" s="40"/>
      <c r="G146" s="69"/>
    </row>
    <row r="147" spans="1:7">
      <c r="A147" s="68"/>
      <c r="B147" s="68"/>
      <c r="C147" s="40"/>
      <c r="D147" s="68"/>
      <c r="E147" s="40"/>
      <c r="G147" s="69"/>
    </row>
    <row r="148" spans="1:7">
      <c r="A148" s="68"/>
      <c r="B148" s="68"/>
      <c r="C148" s="40"/>
      <c r="D148" s="68"/>
      <c r="E148" s="40"/>
      <c r="G148" s="69"/>
    </row>
    <row r="149" spans="1:7">
      <c r="A149" s="68"/>
      <c r="B149" s="68"/>
      <c r="C149" s="40"/>
      <c r="D149" s="68"/>
      <c r="E149" s="40"/>
      <c r="G149" s="69"/>
    </row>
    <row r="150" spans="1:7">
      <c r="A150" s="68"/>
      <c r="B150" s="68"/>
      <c r="C150" s="40"/>
      <c r="D150" s="68"/>
      <c r="E150" s="40"/>
      <c r="G150" s="69"/>
    </row>
    <row r="151" spans="1:7">
      <c r="A151" s="68"/>
      <c r="B151" s="68"/>
      <c r="C151" s="40"/>
      <c r="D151" s="68"/>
      <c r="E151" s="40"/>
      <c r="G151" s="69"/>
    </row>
    <row r="152" spans="1:7">
      <c r="A152" s="68"/>
      <c r="B152" s="68"/>
      <c r="C152" s="40"/>
      <c r="D152" s="68"/>
      <c r="E152" s="40"/>
      <c r="G152" s="69"/>
    </row>
    <row r="153" spans="1:7">
      <c r="A153" s="68"/>
      <c r="B153" s="68"/>
      <c r="C153" s="40"/>
      <c r="D153" s="68"/>
      <c r="E153" s="40"/>
      <c r="G153" s="69"/>
    </row>
    <row r="154" spans="1:7">
      <c r="A154" s="68"/>
      <c r="B154" s="68"/>
      <c r="C154" s="40"/>
      <c r="D154" s="68"/>
      <c r="E154" s="40"/>
      <c r="G154" s="69"/>
    </row>
    <row r="155" spans="1:7">
      <c r="A155" s="68"/>
      <c r="B155" s="68"/>
      <c r="C155" s="40"/>
      <c r="D155" s="68"/>
      <c r="E155" s="40"/>
      <c r="G155" s="69"/>
    </row>
    <row r="156" spans="1:7">
      <c r="A156" s="68"/>
      <c r="B156" s="68"/>
      <c r="C156" s="40"/>
      <c r="D156" s="68"/>
      <c r="E156" s="40"/>
      <c r="G156" s="69"/>
    </row>
    <row r="157" spans="1:7">
      <c r="A157" s="68"/>
      <c r="B157" s="68"/>
      <c r="C157" s="40"/>
      <c r="D157" s="68"/>
      <c r="E157" s="40"/>
      <c r="G157" s="69"/>
    </row>
    <row r="158" spans="1:7">
      <c r="A158" s="68"/>
      <c r="B158" s="68"/>
      <c r="C158" s="40"/>
      <c r="D158" s="68"/>
      <c r="E158" s="40"/>
      <c r="G158" s="69"/>
    </row>
    <row r="159" spans="1:7">
      <c r="A159" s="68"/>
      <c r="B159" s="68"/>
      <c r="C159" s="40"/>
      <c r="D159" s="68"/>
      <c r="E159" s="40"/>
      <c r="G159" s="69"/>
    </row>
    <row r="160" spans="1:7">
      <c r="A160" s="68"/>
      <c r="B160" s="68"/>
      <c r="C160" s="40"/>
      <c r="D160" s="68"/>
      <c r="E160" s="40"/>
      <c r="G160" s="69"/>
    </row>
    <row r="161" spans="1:7">
      <c r="A161" s="68"/>
      <c r="B161" s="68"/>
      <c r="C161" s="40"/>
      <c r="D161" s="68"/>
      <c r="E161" s="40"/>
      <c r="G161" s="69"/>
    </row>
    <row r="162" spans="1:7">
      <c r="A162" s="68"/>
      <c r="B162" s="68"/>
      <c r="C162" s="40"/>
      <c r="D162" s="68"/>
      <c r="E162" s="40"/>
      <c r="G162" s="69"/>
    </row>
    <row r="163" spans="1:7">
      <c r="A163" s="68"/>
      <c r="B163" s="68"/>
      <c r="C163" s="40"/>
      <c r="D163" s="68"/>
      <c r="E163" s="40"/>
      <c r="G163" s="69"/>
    </row>
    <row r="164" spans="1:7">
      <c r="A164" s="68"/>
      <c r="B164" s="68"/>
      <c r="C164" s="40"/>
      <c r="D164" s="68"/>
      <c r="E164" s="40"/>
      <c r="G164" s="69"/>
    </row>
    <row r="165" spans="1:7">
      <c r="A165" s="68"/>
      <c r="B165" s="68"/>
      <c r="C165" s="40"/>
      <c r="D165" s="68"/>
      <c r="E165" s="40"/>
      <c r="G165" s="69"/>
    </row>
    <row r="166" spans="1:7">
      <c r="A166" s="68"/>
      <c r="B166" s="68"/>
      <c r="C166" s="40"/>
      <c r="D166" s="68"/>
      <c r="E166" s="40"/>
      <c r="G166" s="69"/>
    </row>
    <row r="167" spans="1:7">
      <c r="A167" s="68"/>
      <c r="B167" s="68"/>
      <c r="C167" s="40"/>
      <c r="D167" s="68"/>
      <c r="E167" s="40"/>
      <c r="G167" s="69"/>
    </row>
    <row r="168" spans="1:7">
      <c r="A168" s="68"/>
      <c r="B168" s="68"/>
      <c r="C168" s="40"/>
      <c r="D168" s="68"/>
      <c r="E168" s="40"/>
      <c r="G168" s="69"/>
    </row>
    <row r="169" spans="1:7">
      <c r="A169" s="68"/>
      <c r="B169" s="68"/>
      <c r="C169" s="40"/>
      <c r="D169" s="68"/>
      <c r="E169" s="40"/>
      <c r="G169" s="69"/>
    </row>
    <row r="170" spans="1:7">
      <c r="A170" s="68"/>
      <c r="B170" s="68"/>
      <c r="C170" s="40"/>
      <c r="D170" s="68"/>
      <c r="E170" s="40"/>
      <c r="G170" s="69"/>
    </row>
    <row r="171" spans="1:7">
      <c r="A171" s="68"/>
      <c r="B171" s="68"/>
      <c r="C171" s="40"/>
      <c r="D171" s="68"/>
      <c r="E171" s="40"/>
      <c r="G171" s="69"/>
    </row>
    <row r="172" spans="1:7">
      <c r="A172" s="68"/>
      <c r="B172" s="68"/>
      <c r="C172" s="40"/>
      <c r="D172" s="68"/>
      <c r="E172" s="40"/>
      <c r="G172" s="69"/>
    </row>
    <row r="173" spans="1:7">
      <c r="A173" s="68"/>
      <c r="B173" s="68"/>
      <c r="C173" s="40"/>
      <c r="D173" s="68"/>
      <c r="E173" s="40"/>
      <c r="G173" s="69"/>
    </row>
    <row r="174" spans="1:7">
      <c r="A174" s="68"/>
      <c r="B174" s="68"/>
      <c r="C174" s="40"/>
      <c r="D174" s="68"/>
      <c r="E174" s="40"/>
      <c r="G174" s="69"/>
    </row>
    <row r="175" spans="1:7">
      <c r="A175" s="68"/>
      <c r="B175" s="68"/>
      <c r="C175" s="40"/>
      <c r="D175" s="68"/>
      <c r="E175" s="40"/>
      <c r="G175" s="69"/>
    </row>
    <row r="176" spans="1:7">
      <c r="A176" s="68"/>
      <c r="B176" s="68"/>
      <c r="C176" s="40"/>
      <c r="D176" s="68"/>
      <c r="E176" s="40"/>
      <c r="G176" s="69"/>
    </row>
    <row r="177" spans="1:7">
      <c r="A177" s="68"/>
      <c r="B177" s="68"/>
      <c r="C177" s="40"/>
      <c r="D177" s="68"/>
      <c r="E177" s="40"/>
      <c r="G177" s="69"/>
    </row>
    <row r="178" spans="1:7">
      <c r="A178" s="68"/>
      <c r="B178" s="68"/>
      <c r="C178" s="40"/>
      <c r="D178" s="68"/>
      <c r="E178" s="40"/>
      <c r="G178" s="69"/>
    </row>
    <row r="179" spans="1:7">
      <c r="A179" s="68"/>
      <c r="B179" s="68"/>
      <c r="C179" s="40"/>
      <c r="D179" s="68"/>
      <c r="E179" s="40"/>
      <c r="G179" s="69"/>
    </row>
    <row r="180" spans="1:7">
      <c r="A180" s="68"/>
      <c r="B180" s="68"/>
      <c r="C180" s="40"/>
      <c r="D180" s="68"/>
      <c r="E180" s="40"/>
      <c r="G180" s="69"/>
    </row>
    <row r="181" spans="1:7">
      <c r="A181" s="68"/>
      <c r="B181" s="68"/>
      <c r="C181" s="40"/>
      <c r="D181" s="68"/>
      <c r="E181" s="40"/>
      <c r="G181" s="69"/>
    </row>
    <row r="182" spans="1:7">
      <c r="A182" s="68"/>
      <c r="B182" s="68"/>
      <c r="C182" s="40"/>
      <c r="D182" s="68"/>
      <c r="E182" s="40"/>
      <c r="G182" s="69"/>
    </row>
    <row r="183" spans="1:7">
      <c r="A183" s="68"/>
      <c r="B183" s="68"/>
      <c r="C183" s="40"/>
      <c r="D183" s="68"/>
      <c r="E183" s="40"/>
      <c r="G183" s="69"/>
    </row>
    <row r="184" spans="1:7">
      <c r="A184" s="68"/>
      <c r="B184" s="68"/>
      <c r="C184" s="40"/>
      <c r="D184" s="68"/>
      <c r="E184" s="40"/>
      <c r="G184" s="69"/>
    </row>
    <row r="185" spans="1:7">
      <c r="A185" s="68"/>
      <c r="B185" s="68"/>
      <c r="C185" s="40"/>
      <c r="D185" s="68"/>
      <c r="E185" s="40"/>
      <c r="G185" s="69"/>
    </row>
    <row r="186" spans="1:7">
      <c r="A186" s="68"/>
      <c r="B186" s="68"/>
      <c r="C186" s="40"/>
      <c r="D186" s="68"/>
      <c r="E186" s="40"/>
      <c r="G186" s="69"/>
    </row>
    <row r="187" spans="1:7">
      <c r="A187" s="68"/>
      <c r="B187" s="68"/>
      <c r="C187" s="40"/>
      <c r="D187" s="68"/>
      <c r="E187" s="40"/>
      <c r="G187" s="69"/>
    </row>
    <row r="188" spans="1:7">
      <c r="A188" s="68"/>
      <c r="B188" s="68"/>
      <c r="C188" s="40"/>
      <c r="D188" s="68"/>
      <c r="E188" s="40"/>
      <c r="G188" s="69"/>
    </row>
    <row r="189" spans="1:7">
      <c r="A189" s="68"/>
      <c r="B189" s="68"/>
      <c r="C189" s="40"/>
      <c r="D189" s="68"/>
      <c r="E189" s="40"/>
      <c r="G189" s="69"/>
    </row>
    <row r="190" spans="1:7">
      <c r="A190" s="68"/>
      <c r="B190" s="68"/>
      <c r="C190" s="40"/>
      <c r="D190" s="68"/>
      <c r="E190" s="40"/>
      <c r="G190" s="69"/>
    </row>
    <row r="191" spans="1:7">
      <c r="A191" s="68"/>
      <c r="B191" s="68"/>
      <c r="C191" s="40"/>
      <c r="D191" s="68"/>
      <c r="E191" s="40"/>
      <c r="G191" s="69"/>
    </row>
    <row r="192" spans="1:7">
      <c r="A192" s="68"/>
      <c r="B192" s="68"/>
      <c r="C192" s="40"/>
      <c r="D192" s="68"/>
      <c r="E192" s="40"/>
      <c r="G192" s="69"/>
    </row>
    <row r="193" spans="1:7">
      <c r="A193" s="68"/>
      <c r="B193" s="68"/>
      <c r="C193" s="40"/>
      <c r="D193" s="68"/>
      <c r="E193" s="40"/>
      <c r="G193" s="69"/>
    </row>
    <row r="194" spans="1:7">
      <c r="A194" s="68"/>
      <c r="B194" s="68"/>
      <c r="C194" s="40"/>
      <c r="D194" s="68"/>
      <c r="E194" s="40"/>
      <c r="G194" s="69"/>
    </row>
    <row r="195" spans="1:7">
      <c r="A195" s="68"/>
      <c r="B195" s="68"/>
      <c r="C195" s="40"/>
      <c r="D195" s="68"/>
      <c r="E195" s="40"/>
      <c r="G195" s="69"/>
    </row>
    <row r="196" spans="1:7">
      <c r="A196" s="68"/>
      <c r="B196" s="68"/>
      <c r="C196" s="40"/>
      <c r="D196" s="68"/>
      <c r="E196" s="40"/>
      <c r="G196" s="69"/>
    </row>
    <row r="197" spans="1:7">
      <c r="A197" s="68"/>
      <c r="B197" s="68"/>
      <c r="C197" s="40"/>
      <c r="D197" s="68"/>
      <c r="E197" s="40"/>
      <c r="G197" s="69"/>
    </row>
    <row r="198" spans="1:7">
      <c r="A198" s="68"/>
      <c r="B198" s="68"/>
      <c r="C198" s="40"/>
      <c r="D198" s="68"/>
      <c r="E198" s="40"/>
      <c r="G198" s="69"/>
    </row>
    <row r="199" spans="1:7">
      <c r="A199" s="68"/>
      <c r="B199" s="68"/>
      <c r="C199" s="40"/>
      <c r="D199" s="68"/>
      <c r="E199" s="40"/>
      <c r="G199" s="69"/>
    </row>
    <row r="200" spans="1:7">
      <c r="A200" s="68"/>
      <c r="B200" s="68"/>
      <c r="C200" s="40"/>
      <c r="D200" s="68"/>
      <c r="E200" s="40"/>
      <c r="G200" s="69"/>
    </row>
    <row r="201" spans="1:7">
      <c r="A201" s="68"/>
      <c r="B201" s="68"/>
      <c r="C201" s="40"/>
      <c r="D201" s="68"/>
      <c r="E201" s="40"/>
      <c r="G201" s="69"/>
    </row>
    <row r="202" spans="1:7">
      <c r="A202" s="68"/>
      <c r="B202" s="68"/>
      <c r="C202" s="40"/>
      <c r="D202" s="68"/>
      <c r="E202" s="40"/>
      <c r="G202" s="69"/>
    </row>
    <row r="203" spans="1:7">
      <c r="A203" s="68"/>
      <c r="B203" s="68"/>
      <c r="C203" s="40"/>
      <c r="D203" s="68"/>
      <c r="E203" s="40"/>
      <c r="G203" s="69"/>
    </row>
    <row r="204" spans="1:7">
      <c r="A204" s="68"/>
      <c r="B204" s="68"/>
      <c r="C204" s="40"/>
      <c r="D204" s="68"/>
      <c r="E204" s="40"/>
      <c r="G204" s="69"/>
    </row>
    <row r="205" spans="1:7">
      <c r="A205" s="68"/>
      <c r="B205" s="68"/>
      <c r="C205" s="40"/>
      <c r="D205" s="68"/>
      <c r="E205" s="40"/>
      <c r="G205" s="69"/>
    </row>
    <row r="206" spans="1:7">
      <c r="A206" s="68"/>
      <c r="B206" s="68"/>
      <c r="C206" s="40"/>
      <c r="D206" s="68"/>
      <c r="E206" s="40"/>
      <c r="G206" s="69"/>
    </row>
    <row r="207" spans="1:7">
      <c r="A207" s="68"/>
      <c r="B207" s="68"/>
      <c r="C207" s="40"/>
      <c r="D207" s="68"/>
      <c r="E207" s="40"/>
      <c r="G207" s="69"/>
    </row>
    <row r="208" spans="1:7">
      <c r="A208" s="68"/>
      <c r="B208" s="68"/>
      <c r="C208" s="40"/>
      <c r="D208" s="68"/>
      <c r="E208" s="40"/>
      <c r="G208" s="69"/>
    </row>
    <row r="209" spans="1:7">
      <c r="A209" s="68"/>
      <c r="B209" s="68"/>
      <c r="C209" s="40"/>
      <c r="D209" s="68"/>
      <c r="E209" s="40"/>
      <c r="G209" s="69"/>
    </row>
    <row r="210" spans="1:7">
      <c r="A210" s="68"/>
      <c r="B210" s="68"/>
      <c r="C210" s="40"/>
      <c r="D210" s="68"/>
      <c r="E210" s="40"/>
      <c r="G210" s="69"/>
    </row>
    <row r="211" spans="1:7">
      <c r="A211" s="68"/>
      <c r="B211" s="68"/>
      <c r="C211" s="40"/>
      <c r="D211" s="68"/>
      <c r="E211" s="40"/>
      <c r="G211" s="69"/>
    </row>
    <row r="212" spans="1:7">
      <c r="A212" s="68"/>
      <c r="B212" s="68"/>
      <c r="C212" s="40"/>
      <c r="D212" s="68"/>
      <c r="E212" s="40"/>
      <c r="G212" s="69"/>
    </row>
    <row r="213" spans="1:7">
      <c r="A213" s="68"/>
      <c r="B213" s="68"/>
      <c r="C213" s="40"/>
      <c r="D213" s="68"/>
      <c r="E213" s="40"/>
      <c r="G213" s="69"/>
    </row>
    <row r="214" spans="1:7">
      <c r="A214" s="68"/>
      <c r="B214" s="68"/>
      <c r="C214" s="40"/>
      <c r="D214" s="68"/>
      <c r="E214" s="40"/>
      <c r="G214" s="69"/>
    </row>
    <row r="215" spans="1:7">
      <c r="A215" s="68"/>
      <c r="B215" s="68"/>
      <c r="C215" s="40"/>
      <c r="D215" s="68"/>
      <c r="E215" s="40"/>
      <c r="G215" s="69"/>
    </row>
    <row r="216" spans="1:7">
      <c r="A216" s="68"/>
      <c r="B216" s="68"/>
      <c r="C216" s="40"/>
      <c r="D216" s="68"/>
      <c r="E216" s="40"/>
      <c r="G216" s="69"/>
    </row>
    <row r="217" spans="1:7">
      <c r="A217" s="68"/>
      <c r="B217" s="68"/>
      <c r="C217" s="40"/>
      <c r="D217" s="68"/>
      <c r="E217" s="40"/>
      <c r="G217" s="69"/>
    </row>
    <row r="218" spans="1:7">
      <c r="A218" s="68"/>
      <c r="B218" s="68"/>
      <c r="C218" s="40"/>
      <c r="D218" s="68"/>
      <c r="E218" s="40"/>
      <c r="G218" s="69"/>
    </row>
    <row r="219" spans="1:7">
      <c r="A219" s="68"/>
      <c r="B219" s="68"/>
      <c r="C219" s="40"/>
      <c r="D219" s="68"/>
      <c r="E219" s="40"/>
      <c r="G219" s="69"/>
    </row>
    <row r="220" spans="1:7">
      <c r="A220" s="68"/>
      <c r="B220" s="68"/>
      <c r="C220" s="40"/>
      <c r="D220" s="68"/>
      <c r="E220" s="40"/>
      <c r="G220" s="69"/>
    </row>
    <row r="221" spans="1:7">
      <c r="A221" s="68"/>
      <c r="B221" s="68"/>
      <c r="C221" s="40"/>
      <c r="D221" s="68"/>
      <c r="E221" s="40"/>
      <c r="G221" s="69"/>
    </row>
    <row r="222" spans="1:7">
      <c r="A222" s="68"/>
      <c r="B222" s="68"/>
      <c r="C222" s="40"/>
      <c r="D222" s="68"/>
      <c r="E222" s="40"/>
      <c r="G222" s="69"/>
    </row>
    <row r="223" spans="1:7">
      <c r="A223" s="68"/>
      <c r="B223" s="68"/>
      <c r="C223" s="40"/>
      <c r="D223" s="68"/>
      <c r="E223" s="40"/>
      <c r="G223" s="69"/>
    </row>
    <row r="224" spans="1:7">
      <c r="A224" s="68"/>
      <c r="B224" s="68"/>
      <c r="C224" s="40"/>
      <c r="D224" s="68"/>
      <c r="E224" s="40"/>
      <c r="G224" s="69"/>
    </row>
    <row r="225" spans="1:7">
      <c r="A225" s="68"/>
      <c r="B225" s="68"/>
      <c r="C225" s="40"/>
      <c r="D225" s="68"/>
      <c r="E225" s="40"/>
      <c r="G225" s="69"/>
    </row>
    <row r="226" spans="1:7">
      <c r="A226" s="68"/>
      <c r="B226" s="68"/>
      <c r="C226" s="40"/>
      <c r="D226" s="68"/>
      <c r="E226" s="40"/>
      <c r="G226" s="69"/>
    </row>
    <row r="227" spans="1:7">
      <c r="A227" s="68"/>
      <c r="B227" s="68"/>
      <c r="C227" s="40"/>
      <c r="D227" s="68"/>
      <c r="E227" s="40"/>
      <c r="G227" s="69"/>
    </row>
    <row r="228" spans="1:7">
      <c r="A228" s="68"/>
      <c r="B228" s="68"/>
      <c r="C228" s="40"/>
      <c r="D228" s="68"/>
      <c r="E228" s="40"/>
      <c r="G228" s="69"/>
    </row>
    <row r="229" spans="1:7">
      <c r="A229" s="68"/>
      <c r="B229" s="68"/>
      <c r="C229" s="40"/>
      <c r="D229" s="68"/>
      <c r="E229" s="40"/>
      <c r="G229" s="69"/>
    </row>
    <row r="230" spans="1:7">
      <c r="A230" s="68"/>
      <c r="B230" s="68"/>
      <c r="C230" s="40"/>
      <c r="D230" s="68"/>
      <c r="E230" s="40"/>
      <c r="G230" s="69"/>
    </row>
    <row r="231" spans="1:7">
      <c r="A231" s="68"/>
      <c r="B231" s="68"/>
      <c r="C231" s="40"/>
      <c r="D231" s="68"/>
      <c r="E231" s="40"/>
      <c r="G231" s="69"/>
    </row>
    <row r="232" spans="1:7">
      <c r="A232" s="68"/>
      <c r="B232" s="68"/>
      <c r="C232" s="40"/>
      <c r="D232" s="68"/>
      <c r="E232" s="40"/>
      <c r="G232" s="69"/>
    </row>
    <row r="233" spans="1:7">
      <c r="A233" s="68"/>
      <c r="B233" s="68"/>
      <c r="C233" s="40"/>
      <c r="D233" s="68"/>
      <c r="E233" s="40"/>
      <c r="G233" s="69"/>
    </row>
    <row r="234" spans="1:7">
      <c r="A234" s="68"/>
      <c r="B234" s="68"/>
      <c r="C234" s="40"/>
      <c r="D234" s="68"/>
      <c r="E234" s="40"/>
      <c r="G234" s="69"/>
    </row>
    <row r="235" spans="1:7">
      <c r="A235" s="68"/>
      <c r="B235" s="68"/>
      <c r="C235" s="40"/>
      <c r="D235" s="68"/>
      <c r="E235" s="40"/>
      <c r="G235" s="69"/>
    </row>
    <row r="236" spans="1:7">
      <c r="A236" s="68"/>
      <c r="B236" s="68"/>
      <c r="C236" s="40"/>
      <c r="D236" s="68"/>
      <c r="E236" s="40"/>
      <c r="G236" s="69"/>
    </row>
    <row r="237" spans="1:7">
      <c r="A237" s="68"/>
      <c r="B237" s="68"/>
      <c r="C237" s="40"/>
      <c r="D237" s="68"/>
      <c r="E237" s="40"/>
      <c r="G237" s="69"/>
    </row>
    <row r="238" spans="1:7">
      <c r="A238" s="68"/>
      <c r="B238" s="68"/>
      <c r="C238" s="40"/>
      <c r="D238" s="68"/>
      <c r="E238" s="40"/>
      <c r="G238" s="69"/>
    </row>
    <row r="239" spans="1:7">
      <c r="A239" s="68"/>
      <c r="B239" s="68"/>
      <c r="C239" s="40"/>
      <c r="D239" s="68"/>
      <c r="E239" s="40"/>
      <c r="G239" s="69"/>
    </row>
    <row r="240" spans="1:7">
      <c r="A240" s="68"/>
      <c r="B240" s="68"/>
      <c r="C240" s="40"/>
      <c r="D240" s="68"/>
      <c r="E240" s="40"/>
      <c r="G240" s="69"/>
    </row>
    <row r="241" spans="1:7">
      <c r="A241" s="68"/>
      <c r="B241" s="68"/>
      <c r="C241" s="40"/>
      <c r="D241" s="68"/>
      <c r="E241" s="40"/>
      <c r="G241" s="69"/>
    </row>
    <row r="242" spans="1:7">
      <c r="A242" s="68"/>
      <c r="B242" s="68"/>
      <c r="C242" s="40"/>
      <c r="D242" s="68"/>
      <c r="E242" s="40"/>
      <c r="G242" s="69"/>
    </row>
    <row r="243" spans="1:7">
      <c r="A243" s="68"/>
      <c r="B243" s="68"/>
      <c r="C243" s="40"/>
      <c r="D243" s="68"/>
      <c r="E243" s="40"/>
      <c r="G243" s="69"/>
    </row>
    <row r="244" spans="1:7">
      <c r="A244" s="68"/>
      <c r="B244" s="68"/>
      <c r="C244" s="40"/>
      <c r="D244" s="68"/>
      <c r="E244" s="40"/>
      <c r="G244" s="69"/>
    </row>
    <row r="245" spans="1:7">
      <c r="A245" s="68"/>
      <c r="B245" s="68"/>
      <c r="C245" s="40"/>
      <c r="D245" s="68"/>
      <c r="E245" s="40"/>
      <c r="G245" s="69"/>
    </row>
    <row r="246" spans="1:7">
      <c r="A246" s="68"/>
      <c r="B246" s="68"/>
      <c r="C246" s="40"/>
      <c r="D246" s="68"/>
      <c r="E246" s="40"/>
      <c r="G246" s="69"/>
    </row>
    <row r="247" spans="1:7">
      <c r="A247" s="68"/>
      <c r="B247" s="68"/>
      <c r="C247" s="40"/>
      <c r="D247" s="68"/>
      <c r="E247" s="40"/>
      <c r="G247" s="69"/>
    </row>
    <row r="248" spans="1:7">
      <c r="A248" s="68"/>
      <c r="B248" s="68"/>
      <c r="C248" s="40"/>
      <c r="D248" s="68"/>
      <c r="E248" s="40"/>
      <c r="G248" s="69"/>
    </row>
    <row r="249" spans="1:7">
      <c r="A249" s="68"/>
      <c r="B249" s="68"/>
      <c r="C249" s="40"/>
      <c r="D249" s="68"/>
      <c r="E249" s="40"/>
      <c r="G249" s="69"/>
    </row>
    <row r="250" spans="1:7">
      <c r="A250" s="68"/>
      <c r="B250" s="68"/>
      <c r="C250" s="40"/>
      <c r="D250" s="68"/>
      <c r="E250" s="40"/>
      <c r="G250" s="69"/>
    </row>
    <row r="251" spans="1:7">
      <c r="A251" s="68"/>
      <c r="B251" s="68"/>
      <c r="C251" s="40"/>
      <c r="D251" s="68"/>
      <c r="E251" s="40"/>
      <c r="G251" s="69"/>
    </row>
    <row r="252" spans="1:7">
      <c r="A252" s="68"/>
      <c r="B252" s="68"/>
      <c r="C252" s="40"/>
      <c r="D252" s="68"/>
      <c r="E252" s="40"/>
      <c r="G252" s="69"/>
    </row>
    <row r="253" spans="1:7">
      <c r="A253" s="68"/>
      <c r="B253" s="68"/>
      <c r="C253" s="40"/>
      <c r="D253" s="68"/>
      <c r="E253" s="40"/>
      <c r="G253" s="69"/>
    </row>
    <row r="254" spans="1:7">
      <c r="A254" s="68"/>
      <c r="B254" s="68"/>
      <c r="C254" s="40"/>
      <c r="D254" s="68"/>
      <c r="E254" s="40"/>
      <c r="G254" s="69"/>
    </row>
    <row r="255" spans="1:7">
      <c r="A255" s="68"/>
      <c r="B255" s="68"/>
      <c r="C255" s="40"/>
      <c r="D255" s="68"/>
      <c r="E255" s="40"/>
      <c r="G255" s="69"/>
    </row>
    <row r="256" spans="1:7">
      <c r="A256" s="68"/>
      <c r="B256" s="68"/>
      <c r="C256" s="40"/>
      <c r="D256" s="68"/>
      <c r="E256" s="40"/>
      <c r="G256" s="69"/>
    </row>
    <row r="257" spans="1:7">
      <c r="A257" s="68"/>
      <c r="B257" s="68"/>
      <c r="C257" s="40"/>
      <c r="D257" s="68"/>
      <c r="E257" s="40"/>
      <c r="G257" s="69"/>
    </row>
    <row r="258" spans="1:7">
      <c r="A258" s="68"/>
      <c r="B258" s="68"/>
      <c r="C258" s="40"/>
      <c r="D258" s="68"/>
      <c r="E258" s="40"/>
      <c r="G258" s="69"/>
    </row>
    <row r="259" spans="1:7">
      <c r="A259" s="68"/>
      <c r="B259" s="68"/>
      <c r="C259" s="40"/>
      <c r="D259" s="68"/>
      <c r="E259" s="40"/>
      <c r="G259" s="69"/>
    </row>
    <row r="260" spans="1:7">
      <c r="A260" s="68"/>
      <c r="B260" s="68"/>
      <c r="C260" s="40"/>
      <c r="D260" s="68"/>
      <c r="E260" s="40"/>
      <c r="G260" s="69"/>
    </row>
    <row r="261" spans="1:7">
      <c r="A261" s="68"/>
      <c r="B261" s="68"/>
      <c r="C261" s="40"/>
      <c r="D261" s="68"/>
      <c r="E261" s="40"/>
      <c r="G261" s="69"/>
    </row>
    <row r="262" spans="1:7">
      <c r="A262" s="68"/>
      <c r="B262" s="68"/>
      <c r="C262" s="40"/>
      <c r="D262" s="68"/>
      <c r="E262" s="40"/>
      <c r="G262" s="69"/>
    </row>
    <row r="263" spans="1:7">
      <c r="A263" s="68"/>
      <c r="B263" s="68"/>
      <c r="C263" s="40"/>
      <c r="D263" s="68"/>
      <c r="E263" s="40"/>
      <c r="G263" s="69"/>
    </row>
    <row r="264" spans="1:7">
      <c r="A264" s="68"/>
      <c r="B264" s="68"/>
      <c r="C264" s="40"/>
      <c r="D264" s="68"/>
      <c r="E264" s="40"/>
      <c r="G264" s="69"/>
    </row>
    <row r="265" spans="1:7">
      <c r="A265" s="68"/>
      <c r="B265" s="68"/>
      <c r="C265" s="40"/>
      <c r="D265" s="68"/>
      <c r="E265" s="40"/>
      <c r="G265" s="69"/>
    </row>
    <row r="266" spans="1:7">
      <c r="A266" s="68"/>
      <c r="B266" s="68"/>
      <c r="C266" s="40"/>
      <c r="D266" s="68"/>
      <c r="E266" s="40"/>
      <c r="G266" s="69"/>
    </row>
    <row r="267" spans="1:7">
      <c r="A267" s="68"/>
      <c r="B267" s="68"/>
      <c r="C267" s="40"/>
      <c r="D267" s="68"/>
      <c r="E267" s="40"/>
      <c r="G267" s="69"/>
    </row>
    <row r="268" spans="1:7">
      <c r="A268" s="68"/>
      <c r="B268" s="68"/>
      <c r="C268" s="40"/>
      <c r="D268" s="68"/>
      <c r="E268" s="40"/>
      <c r="G268" s="69"/>
    </row>
    <row r="269" spans="1:7">
      <c r="A269" s="68"/>
      <c r="B269" s="68"/>
      <c r="C269" s="40"/>
      <c r="D269" s="68"/>
      <c r="E269" s="40"/>
      <c r="G269" s="69"/>
    </row>
    <row r="270" spans="1:7">
      <c r="A270" s="68"/>
      <c r="B270" s="68"/>
      <c r="C270" s="40"/>
      <c r="D270" s="68"/>
      <c r="E270" s="40"/>
      <c r="G270" s="69"/>
    </row>
    <row r="271" spans="1:7">
      <c r="A271" s="68"/>
      <c r="B271" s="68"/>
      <c r="C271" s="40"/>
      <c r="D271" s="68"/>
      <c r="E271" s="40"/>
      <c r="G271" s="69"/>
    </row>
    <row r="272" spans="1:7">
      <c r="A272" s="68"/>
      <c r="B272" s="68"/>
      <c r="C272" s="40"/>
      <c r="D272" s="68"/>
      <c r="E272" s="40"/>
      <c r="G272" s="69"/>
    </row>
    <row r="273" spans="1:7">
      <c r="A273" s="68"/>
      <c r="B273" s="68"/>
      <c r="C273" s="40"/>
      <c r="D273" s="68"/>
      <c r="E273" s="40"/>
      <c r="G273" s="69"/>
    </row>
    <row r="274" spans="1:7">
      <c r="A274" s="68"/>
      <c r="B274" s="68"/>
      <c r="C274" s="40"/>
      <c r="D274" s="68"/>
      <c r="E274" s="40"/>
      <c r="G274" s="69"/>
    </row>
    <row r="275" spans="1:7">
      <c r="A275" s="68"/>
      <c r="B275" s="68"/>
      <c r="C275" s="40"/>
      <c r="D275" s="68"/>
      <c r="E275" s="40"/>
      <c r="G275" s="69"/>
    </row>
    <row r="276" spans="1:7">
      <c r="A276" s="68"/>
      <c r="B276" s="68"/>
      <c r="C276" s="40"/>
      <c r="D276" s="68"/>
      <c r="E276" s="40"/>
      <c r="G276" s="69"/>
    </row>
    <row r="277" spans="1:7">
      <c r="A277" s="68"/>
      <c r="B277" s="68"/>
      <c r="C277" s="40"/>
      <c r="D277" s="68"/>
      <c r="E277" s="40"/>
      <c r="G277" s="69"/>
    </row>
    <row r="278" spans="1:7">
      <c r="A278" s="68"/>
      <c r="B278" s="68"/>
      <c r="C278" s="40"/>
      <c r="D278" s="68"/>
      <c r="E278" s="40"/>
      <c r="G278" s="69"/>
    </row>
    <row r="279" spans="1:7">
      <c r="A279" s="68"/>
      <c r="B279" s="68"/>
      <c r="C279" s="40"/>
      <c r="D279" s="68"/>
      <c r="E279" s="40"/>
      <c r="G279" s="69"/>
    </row>
    <row r="280" spans="1:7">
      <c r="A280" s="68"/>
      <c r="B280" s="68"/>
      <c r="C280" s="40"/>
      <c r="D280" s="68"/>
      <c r="E280" s="40"/>
      <c r="G280" s="69"/>
    </row>
    <row r="281" spans="1:7">
      <c r="A281" s="68"/>
      <c r="B281" s="68"/>
      <c r="C281" s="40"/>
      <c r="D281" s="68"/>
      <c r="E281" s="40"/>
      <c r="G281" s="69"/>
    </row>
    <row r="282" spans="1:7">
      <c r="A282" s="68"/>
      <c r="B282" s="68"/>
      <c r="C282" s="40"/>
      <c r="D282" s="68"/>
      <c r="E282" s="40"/>
      <c r="G282" s="69"/>
    </row>
    <row r="283" spans="1:7">
      <c r="A283" s="68"/>
      <c r="B283" s="68"/>
      <c r="C283" s="40"/>
      <c r="D283" s="68"/>
      <c r="E283" s="40"/>
      <c r="G283" s="69"/>
    </row>
    <row r="284" spans="1:7">
      <c r="A284" s="68"/>
      <c r="B284" s="68"/>
      <c r="C284" s="40"/>
      <c r="D284" s="68"/>
      <c r="E284" s="40"/>
      <c r="G284" s="69"/>
    </row>
    <row r="285" spans="1:7">
      <c r="A285" s="68"/>
      <c r="B285" s="68"/>
      <c r="C285" s="40"/>
      <c r="D285" s="68"/>
      <c r="E285" s="40"/>
      <c r="G285" s="69"/>
    </row>
    <row r="286" spans="1:7">
      <c r="A286" s="68"/>
      <c r="B286" s="68"/>
      <c r="C286" s="40"/>
      <c r="D286" s="68"/>
      <c r="E286" s="40"/>
      <c r="G286" s="69"/>
    </row>
    <row r="287" spans="1:7">
      <c r="A287" s="68"/>
      <c r="B287" s="68"/>
      <c r="C287" s="40"/>
      <c r="D287" s="68"/>
      <c r="E287" s="40"/>
      <c r="G287" s="69"/>
    </row>
    <row r="288" spans="1:7">
      <c r="A288" s="68"/>
      <c r="B288" s="68"/>
      <c r="C288" s="40"/>
      <c r="D288" s="68"/>
      <c r="E288" s="40"/>
      <c r="G288" s="69"/>
    </row>
    <row r="289" spans="1:7">
      <c r="A289" s="68"/>
      <c r="B289" s="68"/>
      <c r="C289" s="40"/>
      <c r="D289" s="68"/>
      <c r="E289" s="40"/>
      <c r="G289" s="69"/>
    </row>
    <row r="290" spans="1:7">
      <c r="A290" s="68"/>
      <c r="B290" s="68"/>
      <c r="C290" s="40"/>
      <c r="D290" s="68"/>
      <c r="E290" s="40"/>
      <c r="G290" s="69"/>
    </row>
    <row r="291" spans="1:7">
      <c r="A291" s="68"/>
      <c r="B291" s="68"/>
      <c r="C291" s="40"/>
      <c r="D291" s="68"/>
      <c r="E291" s="40"/>
      <c r="G291" s="69"/>
    </row>
    <row r="292" spans="1:7">
      <c r="A292" s="68"/>
      <c r="B292" s="68"/>
      <c r="C292" s="40"/>
      <c r="D292" s="68"/>
      <c r="E292" s="40"/>
      <c r="G292" s="69"/>
    </row>
    <row r="293" spans="1:7">
      <c r="A293" s="68"/>
      <c r="B293" s="68"/>
      <c r="C293" s="40"/>
      <c r="D293" s="68"/>
      <c r="E293" s="40"/>
      <c r="G293" s="69"/>
    </row>
    <row r="294" spans="1:7">
      <c r="A294" s="68"/>
      <c r="B294" s="68"/>
      <c r="C294" s="40"/>
      <c r="D294" s="68"/>
      <c r="E294" s="40"/>
      <c r="G294" s="69"/>
    </row>
    <row r="295" spans="1:7">
      <c r="A295" s="68"/>
      <c r="B295" s="68"/>
      <c r="C295" s="40"/>
      <c r="D295" s="68"/>
      <c r="E295" s="40"/>
      <c r="G295" s="69"/>
    </row>
    <row r="296" spans="1:7">
      <c r="A296" s="68"/>
      <c r="B296" s="68"/>
      <c r="C296" s="40"/>
      <c r="D296" s="68"/>
      <c r="E296" s="40"/>
      <c r="G296" s="69"/>
    </row>
    <row r="297" spans="1:7">
      <c r="A297" s="68"/>
      <c r="B297" s="68"/>
      <c r="C297" s="40"/>
      <c r="D297" s="68"/>
      <c r="E297" s="40"/>
      <c r="G297" s="69"/>
    </row>
    <row r="298" spans="1:7">
      <c r="A298" s="68"/>
      <c r="B298" s="68"/>
      <c r="C298" s="40"/>
      <c r="D298" s="68"/>
      <c r="E298" s="40"/>
      <c r="G298" s="69"/>
    </row>
    <row r="299" spans="1:7">
      <c r="A299" s="68"/>
      <c r="B299" s="68"/>
      <c r="C299" s="40"/>
      <c r="D299" s="68"/>
      <c r="E299" s="40"/>
      <c r="G299" s="69"/>
    </row>
    <row r="300" spans="1:7">
      <c r="A300" s="68"/>
      <c r="B300" s="68"/>
      <c r="C300" s="40"/>
      <c r="D300" s="68"/>
      <c r="E300" s="40"/>
      <c r="G300" s="69"/>
    </row>
    <row r="301" spans="1:7">
      <c r="A301" s="68"/>
      <c r="B301" s="68"/>
      <c r="C301" s="40"/>
      <c r="D301" s="68"/>
      <c r="E301" s="40"/>
      <c r="G301" s="69"/>
    </row>
    <row r="302" spans="1:7">
      <c r="A302" s="68"/>
      <c r="B302" s="68"/>
      <c r="C302" s="40"/>
      <c r="D302" s="68"/>
      <c r="E302" s="40"/>
      <c r="G302" s="69"/>
    </row>
    <row r="303" spans="1:7">
      <c r="A303" s="68"/>
      <c r="B303" s="68"/>
      <c r="C303" s="40"/>
      <c r="D303" s="68"/>
      <c r="E303" s="40"/>
      <c r="G303" s="69"/>
    </row>
    <row r="304" spans="1:7">
      <c r="A304" s="68"/>
      <c r="B304" s="68"/>
      <c r="C304" s="40"/>
      <c r="D304" s="68"/>
      <c r="E304" s="40"/>
      <c r="G304" s="69"/>
    </row>
    <row r="305" spans="1:7">
      <c r="A305" s="68"/>
      <c r="B305" s="68"/>
      <c r="C305" s="40"/>
      <c r="D305" s="68"/>
      <c r="E305" s="40"/>
      <c r="G305" s="69"/>
    </row>
    <row r="306" spans="1:7">
      <c r="A306" s="68"/>
      <c r="B306" s="68"/>
      <c r="C306" s="40"/>
      <c r="D306" s="68"/>
      <c r="E306" s="40"/>
      <c r="G306" s="69"/>
    </row>
    <row r="307" spans="1:7">
      <c r="A307" s="68"/>
      <c r="B307" s="68"/>
      <c r="C307" s="40"/>
      <c r="D307" s="68"/>
      <c r="E307" s="40"/>
      <c r="G307" s="69"/>
    </row>
    <row r="308" spans="1:7">
      <c r="A308" s="68"/>
      <c r="B308" s="68"/>
      <c r="C308" s="40"/>
      <c r="D308" s="68"/>
      <c r="E308" s="40"/>
      <c r="G308" s="69"/>
    </row>
    <row r="309" spans="1:7">
      <c r="A309" s="68"/>
      <c r="B309" s="68"/>
      <c r="C309" s="40"/>
      <c r="D309" s="68"/>
      <c r="E309" s="40"/>
      <c r="G309" s="69"/>
    </row>
    <row r="310" spans="1:7">
      <c r="A310" s="68"/>
      <c r="B310" s="68"/>
      <c r="C310" s="40"/>
      <c r="D310" s="68"/>
      <c r="E310" s="40"/>
      <c r="G310" s="69"/>
    </row>
    <row r="311" spans="1:7">
      <c r="A311" s="68"/>
      <c r="B311" s="68"/>
      <c r="C311" s="40"/>
      <c r="D311" s="68"/>
      <c r="E311" s="40"/>
      <c r="G311" s="69"/>
    </row>
    <row r="312" spans="1:7">
      <c r="A312" s="68"/>
      <c r="B312" s="68"/>
      <c r="C312" s="40"/>
      <c r="D312" s="68"/>
      <c r="E312" s="40"/>
      <c r="G312" s="69"/>
    </row>
    <row r="313" spans="1:7">
      <c r="A313" s="68"/>
      <c r="B313" s="68"/>
      <c r="C313" s="40"/>
      <c r="D313" s="68"/>
      <c r="E313" s="40"/>
      <c r="G313" s="69"/>
    </row>
    <row r="314" spans="1:7">
      <c r="A314" s="68"/>
      <c r="B314" s="68"/>
      <c r="C314" s="40"/>
      <c r="D314" s="68"/>
      <c r="E314" s="40"/>
      <c r="G314" s="69"/>
    </row>
    <row r="315" spans="1:7">
      <c r="A315" s="68"/>
      <c r="B315" s="68"/>
      <c r="C315" s="40"/>
      <c r="D315" s="68"/>
      <c r="E315" s="40"/>
      <c r="G315" s="69"/>
    </row>
    <row r="316" spans="1:7">
      <c r="A316" s="68"/>
      <c r="B316" s="68"/>
      <c r="C316" s="40"/>
      <c r="D316" s="68"/>
      <c r="E316" s="40"/>
      <c r="G316" s="69"/>
    </row>
    <row r="317" spans="1:7">
      <c r="A317" s="68"/>
      <c r="B317" s="68"/>
      <c r="C317" s="40"/>
      <c r="D317" s="68"/>
      <c r="E317" s="40"/>
      <c r="G317" s="69"/>
    </row>
    <row r="318" spans="1:7">
      <c r="A318" s="68"/>
      <c r="B318" s="68"/>
      <c r="C318" s="40"/>
      <c r="D318" s="68"/>
      <c r="E318" s="40"/>
      <c r="G318" s="69"/>
    </row>
    <row r="319" spans="1:7">
      <c r="A319" s="68"/>
      <c r="B319" s="68"/>
      <c r="C319" s="40"/>
      <c r="D319" s="68"/>
      <c r="E319" s="40"/>
      <c r="G319" s="69"/>
    </row>
    <row r="320" spans="1:7">
      <c r="A320" s="68"/>
      <c r="B320" s="68"/>
      <c r="C320" s="40"/>
      <c r="D320" s="68"/>
      <c r="E320" s="40"/>
      <c r="G320" s="69"/>
    </row>
    <row r="321" spans="1:7">
      <c r="A321" s="68"/>
      <c r="B321" s="68"/>
      <c r="C321" s="40"/>
      <c r="D321" s="68"/>
      <c r="E321" s="40"/>
      <c r="G321" s="69"/>
    </row>
    <row r="322" spans="1:7">
      <c r="A322" s="68"/>
      <c r="B322" s="68"/>
      <c r="C322" s="40"/>
      <c r="D322" s="68"/>
      <c r="E322" s="40"/>
      <c r="G322" s="69"/>
    </row>
    <row r="323" spans="1:7">
      <c r="A323" s="68"/>
      <c r="B323" s="68"/>
      <c r="C323" s="40"/>
      <c r="D323" s="68"/>
      <c r="E323" s="40"/>
      <c r="G323" s="69"/>
    </row>
    <row r="324" spans="1:7">
      <c r="A324" s="68"/>
      <c r="B324" s="68"/>
      <c r="C324" s="40"/>
      <c r="D324" s="68"/>
      <c r="E324" s="40"/>
      <c r="G324" s="69"/>
    </row>
    <row r="325" spans="1:7">
      <c r="A325" s="68"/>
      <c r="B325" s="68"/>
      <c r="C325" s="40"/>
      <c r="D325" s="68"/>
      <c r="E325" s="40"/>
      <c r="G325" s="69"/>
    </row>
    <row r="326" spans="1:7">
      <c r="A326" s="68"/>
      <c r="B326" s="68"/>
      <c r="C326" s="40"/>
      <c r="D326" s="68"/>
      <c r="E326" s="40"/>
      <c r="G326" s="69"/>
    </row>
    <row r="327" spans="1:7">
      <c r="A327" s="68"/>
      <c r="B327" s="68"/>
      <c r="C327" s="40"/>
      <c r="D327" s="68"/>
      <c r="E327" s="40"/>
      <c r="G327" s="69"/>
    </row>
    <row r="328" spans="1:7">
      <c r="A328" s="68"/>
      <c r="B328" s="68"/>
      <c r="C328" s="40"/>
      <c r="D328" s="68"/>
      <c r="E328" s="40"/>
      <c r="G328" s="69"/>
    </row>
    <row r="329" spans="1:7">
      <c r="A329" s="68"/>
      <c r="B329" s="68"/>
      <c r="C329" s="40"/>
      <c r="D329" s="68"/>
      <c r="E329" s="40"/>
      <c r="G329" s="69"/>
    </row>
    <row r="330" spans="1:7">
      <c r="A330" s="68"/>
      <c r="B330" s="68"/>
      <c r="C330" s="40"/>
      <c r="D330" s="68"/>
      <c r="E330" s="40"/>
      <c r="G330" s="69"/>
    </row>
    <row r="331" spans="1:7">
      <c r="A331" s="68"/>
      <c r="B331" s="68"/>
      <c r="C331" s="40"/>
      <c r="D331" s="68"/>
      <c r="E331" s="40"/>
      <c r="G331" s="69"/>
    </row>
    <row r="332" spans="1:7">
      <c r="A332" s="68"/>
      <c r="B332" s="68"/>
      <c r="C332" s="40"/>
      <c r="D332" s="68"/>
      <c r="E332" s="40"/>
      <c r="G332" s="69"/>
    </row>
    <row r="333" spans="1:7">
      <c r="A333" s="68"/>
      <c r="B333" s="68"/>
      <c r="C333" s="40"/>
      <c r="D333" s="68"/>
      <c r="E333" s="40"/>
      <c r="G333" s="69"/>
    </row>
    <row r="334" spans="1:7">
      <c r="A334" s="68"/>
      <c r="B334" s="68"/>
      <c r="C334" s="40"/>
      <c r="D334" s="68"/>
      <c r="E334" s="40"/>
      <c r="G334" s="69"/>
    </row>
    <row r="335" spans="1:7">
      <c r="A335" s="68"/>
      <c r="B335" s="68"/>
      <c r="C335" s="40"/>
      <c r="D335" s="68"/>
      <c r="E335" s="40"/>
      <c r="G335" s="69"/>
    </row>
    <row r="336" spans="1:7">
      <c r="A336" s="68"/>
      <c r="B336" s="68"/>
      <c r="C336" s="40"/>
      <c r="D336" s="68"/>
      <c r="E336" s="40"/>
      <c r="G336" s="69"/>
    </row>
    <row r="337" spans="1:7">
      <c r="A337" s="68"/>
      <c r="B337" s="68"/>
      <c r="C337" s="40"/>
      <c r="D337" s="68"/>
      <c r="E337" s="40"/>
      <c r="G337" s="69"/>
    </row>
    <row r="338" spans="1:7">
      <c r="A338" s="68"/>
      <c r="B338" s="68"/>
      <c r="C338" s="40"/>
      <c r="D338" s="68"/>
      <c r="E338" s="40"/>
      <c r="G338" s="69"/>
    </row>
    <row r="339" spans="1:7">
      <c r="A339" s="68"/>
      <c r="B339" s="68"/>
      <c r="C339" s="40"/>
      <c r="D339" s="68"/>
      <c r="E339" s="40"/>
      <c r="G339" s="69"/>
    </row>
    <row r="340" spans="1:7">
      <c r="A340" s="68"/>
      <c r="B340" s="68"/>
      <c r="C340" s="40"/>
      <c r="D340" s="68"/>
      <c r="E340" s="40"/>
      <c r="G340" s="69"/>
    </row>
    <row r="341" spans="1:7">
      <c r="A341" s="68"/>
      <c r="B341" s="68"/>
      <c r="C341" s="40"/>
      <c r="D341" s="68"/>
      <c r="E341" s="40"/>
      <c r="G341" s="69"/>
    </row>
    <row r="342" spans="1:7">
      <c r="A342" s="68"/>
      <c r="B342" s="68"/>
      <c r="C342" s="40"/>
      <c r="D342" s="68"/>
      <c r="E342" s="40"/>
      <c r="G342" s="69"/>
    </row>
    <row r="343" spans="1:7">
      <c r="A343" s="68"/>
      <c r="B343" s="68"/>
      <c r="C343" s="40"/>
      <c r="D343" s="68"/>
      <c r="E343" s="40"/>
      <c r="G343" s="69"/>
    </row>
    <row r="344" spans="1:7">
      <c r="A344" s="68"/>
      <c r="B344" s="68"/>
      <c r="C344" s="40"/>
      <c r="D344" s="68"/>
      <c r="E344" s="40"/>
      <c r="G344" s="69"/>
    </row>
    <row r="345" spans="1:7">
      <c r="A345" s="68"/>
      <c r="B345" s="68"/>
      <c r="C345" s="40"/>
      <c r="D345" s="68"/>
      <c r="E345" s="40"/>
      <c r="G345" s="69"/>
    </row>
    <row r="346" spans="1:7">
      <c r="A346" s="68"/>
      <c r="B346" s="68"/>
      <c r="C346" s="40"/>
      <c r="D346" s="68"/>
      <c r="E346" s="40"/>
      <c r="G346" s="69"/>
    </row>
    <row r="347" spans="1:7">
      <c r="A347" s="68"/>
      <c r="B347" s="68"/>
      <c r="C347" s="40"/>
      <c r="D347" s="68"/>
      <c r="E347" s="40"/>
      <c r="G347" s="69"/>
    </row>
    <row r="348" spans="1:7">
      <c r="A348" s="68"/>
      <c r="B348" s="68"/>
      <c r="C348" s="40"/>
      <c r="D348" s="68"/>
      <c r="E348" s="40"/>
      <c r="G348" s="69"/>
    </row>
    <row r="349" spans="1:7">
      <c r="A349" s="68"/>
      <c r="B349" s="68"/>
      <c r="C349" s="40"/>
      <c r="D349" s="68"/>
      <c r="E349" s="40"/>
      <c r="G349" s="69"/>
    </row>
    <row r="350" spans="1:7">
      <c r="A350" s="68"/>
      <c r="B350" s="68"/>
      <c r="C350" s="40"/>
      <c r="D350" s="68"/>
      <c r="E350" s="40"/>
      <c r="G350" s="69"/>
    </row>
    <row r="351" spans="1:7">
      <c r="A351" s="68"/>
      <c r="B351" s="68"/>
      <c r="C351" s="40"/>
      <c r="D351" s="68"/>
      <c r="E351" s="40"/>
      <c r="G351" s="69"/>
    </row>
    <row r="352" spans="1:7">
      <c r="A352" s="68"/>
      <c r="B352" s="68"/>
      <c r="C352" s="40"/>
      <c r="D352" s="68"/>
      <c r="E352" s="40"/>
      <c r="G352" s="69"/>
    </row>
    <row r="353" spans="1:7">
      <c r="A353" s="68"/>
      <c r="B353" s="68"/>
      <c r="C353" s="40"/>
      <c r="D353" s="68"/>
      <c r="E353" s="40"/>
      <c r="G353" s="69"/>
    </row>
    <row r="354" spans="1:7">
      <c r="A354" s="68"/>
      <c r="B354" s="68"/>
      <c r="C354" s="40"/>
      <c r="D354" s="68"/>
      <c r="E354" s="40"/>
      <c r="G354" s="69"/>
    </row>
    <row r="355" spans="1:7">
      <c r="A355" s="68"/>
      <c r="B355" s="68"/>
      <c r="C355" s="40"/>
      <c r="D355" s="68"/>
      <c r="E355" s="40"/>
      <c r="G355" s="69"/>
    </row>
    <row r="356" spans="1:7">
      <c r="A356" s="68"/>
      <c r="B356" s="68"/>
      <c r="C356" s="40"/>
      <c r="D356" s="68"/>
      <c r="E356" s="40"/>
      <c r="G356" s="69"/>
    </row>
    <row r="357" spans="1:7">
      <c r="A357" s="68"/>
      <c r="B357" s="68"/>
      <c r="C357" s="40"/>
      <c r="D357" s="68"/>
      <c r="E357" s="40"/>
      <c r="G357" s="69"/>
    </row>
    <row r="358" spans="1:7">
      <c r="A358" s="68"/>
      <c r="B358" s="68"/>
      <c r="C358" s="40"/>
      <c r="D358" s="68"/>
      <c r="E358" s="40"/>
      <c r="G358" s="69"/>
    </row>
    <row r="359" spans="1:7">
      <c r="A359" s="68"/>
      <c r="B359" s="68"/>
      <c r="C359" s="40"/>
      <c r="D359" s="68"/>
      <c r="E359" s="40"/>
      <c r="G359" s="69"/>
    </row>
    <row r="360" spans="1:7">
      <c r="A360" s="68"/>
      <c r="B360" s="68"/>
      <c r="C360" s="40"/>
      <c r="D360" s="68"/>
      <c r="E360" s="40"/>
      <c r="G360" s="69"/>
    </row>
    <row r="361" spans="1:7">
      <c r="A361" s="68"/>
      <c r="B361" s="68"/>
      <c r="C361" s="40"/>
      <c r="D361" s="68"/>
      <c r="E361" s="40"/>
      <c r="G361" s="69"/>
    </row>
    <row r="362" spans="1:7">
      <c r="A362" s="68"/>
      <c r="B362" s="68"/>
      <c r="C362" s="40"/>
      <c r="D362" s="68"/>
      <c r="E362" s="40"/>
      <c r="G362" s="69"/>
    </row>
    <row r="363" spans="1:7">
      <c r="A363" s="68"/>
      <c r="B363" s="68"/>
      <c r="C363" s="40"/>
      <c r="D363" s="68"/>
      <c r="E363" s="40"/>
      <c r="G363" s="69"/>
    </row>
    <row r="364" spans="1:7">
      <c r="A364" s="68"/>
      <c r="B364" s="68"/>
      <c r="C364" s="40"/>
      <c r="D364" s="68"/>
      <c r="E364" s="40"/>
      <c r="G364" s="69"/>
    </row>
    <row r="365" spans="1:7">
      <c r="A365" s="68"/>
      <c r="B365" s="68"/>
      <c r="C365" s="40"/>
      <c r="D365" s="68"/>
      <c r="E365" s="40"/>
      <c r="G365" s="69"/>
    </row>
    <row r="366" spans="1:7">
      <c r="A366" s="68"/>
      <c r="B366" s="68"/>
      <c r="C366" s="40"/>
      <c r="D366" s="68"/>
      <c r="E366" s="40"/>
      <c r="G366" s="69"/>
    </row>
    <row r="367" spans="1:7">
      <c r="A367" s="68"/>
      <c r="B367" s="68"/>
      <c r="C367" s="40"/>
      <c r="D367" s="68"/>
      <c r="E367" s="40"/>
      <c r="G367" s="69"/>
    </row>
    <row r="368" spans="1:7">
      <c r="A368" s="68"/>
      <c r="B368" s="68"/>
      <c r="C368" s="40"/>
      <c r="D368" s="68"/>
      <c r="E368" s="40"/>
      <c r="G368" s="69"/>
    </row>
    <row r="369" spans="1:7">
      <c r="A369" s="68"/>
      <c r="B369" s="68"/>
      <c r="C369" s="40"/>
      <c r="D369" s="68"/>
      <c r="E369" s="40"/>
      <c r="G369" s="69"/>
    </row>
    <row r="370" spans="1:7">
      <c r="A370" s="68"/>
      <c r="B370" s="68"/>
      <c r="C370" s="40"/>
      <c r="D370" s="68"/>
      <c r="E370" s="40"/>
      <c r="G370" s="69"/>
    </row>
    <row r="371" spans="1:7">
      <c r="A371" s="68"/>
      <c r="B371" s="68"/>
      <c r="C371" s="40"/>
      <c r="D371" s="68"/>
      <c r="E371" s="40"/>
      <c r="G371" s="69"/>
    </row>
    <row r="372" spans="1:7">
      <c r="A372" s="68"/>
      <c r="B372" s="68"/>
      <c r="C372" s="40"/>
      <c r="D372" s="68"/>
      <c r="E372" s="40"/>
      <c r="G372" s="69"/>
    </row>
    <row r="373" spans="1:7">
      <c r="A373" s="68"/>
      <c r="B373" s="68"/>
      <c r="C373" s="40"/>
      <c r="D373" s="68"/>
      <c r="E373" s="40"/>
      <c r="G373" s="69"/>
    </row>
    <row r="374" spans="1:7">
      <c r="A374" s="68"/>
      <c r="B374" s="68"/>
      <c r="C374" s="40"/>
      <c r="D374" s="68"/>
      <c r="E374" s="40"/>
      <c r="G374" s="69"/>
    </row>
    <row r="375" spans="1:7">
      <c r="A375" s="68"/>
      <c r="B375" s="68"/>
      <c r="C375" s="40"/>
      <c r="D375" s="68"/>
      <c r="E375" s="40"/>
      <c r="G375" s="69"/>
    </row>
    <row r="376" spans="1:7">
      <c r="A376" s="68"/>
      <c r="B376" s="68"/>
      <c r="C376" s="40"/>
      <c r="D376" s="68"/>
      <c r="E376" s="40"/>
      <c r="G376" s="69"/>
    </row>
    <row r="377" spans="1:7">
      <c r="A377" s="68"/>
      <c r="B377" s="68"/>
      <c r="C377" s="40"/>
      <c r="D377" s="68"/>
      <c r="E377" s="40"/>
      <c r="G377" s="69"/>
    </row>
    <row r="378" spans="1:7">
      <c r="A378" s="68"/>
      <c r="B378" s="68"/>
      <c r="C378" s="40"/>
      <c r="D378" s="68"/>
      <c r="E378" s="40"/>
      <c r="G378" s="69"/>
    </row>
    <row r="379" spans="1:7">
      <c r="A379" s="68"/>
      <c r="B379" s="68"/>
      <c r="C379" s="40"/>
      <c r="D379" s="68"/>
      <c r="E379" s="40"/>
      <c r="G379" s="69"/>
    </row>
    <row r="380" spans="1:7">
      <c r="A380" s="68"/>
      <c r="B380" s="68"/>
      <c r="C380" s="40"/>
      <c r="D380" s="68"/>
      <c r="E380" s="40"/>
      <c r="G380" s="69"/>
    </row>
    <row r="381" spans="1:7">
      <c r="A381" s="68"/>
      <c r="B381" s="68"/>
      <c r="C381" s="40"/>
      <c r="D381" s="68"/>
      <c r="E381" s="40"/>
      <c r="G381" s="69"/>
    </row>
    <row r="382" spans="1:7">
      <c r="A382" s="68"/>
      <c r="B382" s="68"/>
      <c r="C382" s="40"/>
      <c r="D382" s="68"/>
      <c r="E382" s="40"/>
      <c r="G382" s="69"/>
    </row>
    <row r="383" spans="1:7">
      <c r="A383" s="68"/>
      <c r="B383" s="68"/>
      <c r="C383" s="40"/>
      <c r="D383" s="68"/>
      <c r="E383" s="40"/>
      <c r="G383" s="69"/>
    </row>
    <row r="384" spans="1:7">
      <c r="A384" s="68"/>
      <c r="B384" s="68"/>
      <c r="C384" s="40"/>
      <c r="D384" s="68"/>
      <c r="E384" s="40"/>
      <c r="G384" s="69"/>
    </row>
    <row r="385" spans="1:7">
      <c r="A385" s="68"/>
      <c r="B385" s="68"/>
      <c r="C385" s="40"/>
      <c r="D385" s="68"/>
      <c r="E385" s="40"/>
      <c r="G385" s="69"/>
    </row>
    <row r="386" spans="1:7">
      <c r="A386" s="68"/>
      <c r="B386" s="68"/>
      <c r="C386" s="40"/>
      <c r="D386" s="68"/>
      <c r="E386" s="40"/>
      <c r="G386" s="69"/>
    </row>
    <row r="387" spans="1:7">
      <c r="A387" s="68"/>
      <c r="B387" s="68"/>
      <c r="C387" s="40"/>
      <c r="D387" s="68"/>
      <c r="E387" s="40"/>
      <c r="G387" s="69"/>
    </row>
    <row r="388" spans="1:7">
      <c r="A388" s="68"/>
      <c r="B388" s="68"/>
      <c r="C388" s="40"/>
      <c r="D388" s="68"/>
      <c r="E388" s="40"/>
      <c r="G388" s="69"/>
    </row>
    <row r="389" spans="1:7">
      <c r="A389" s="68"/>
      <c r="B389" s="68"/>
      <c r="C389" s="40"/>
      <c r="D389" s="68"/>
      <c r="E389" s="40"/>
      <c r="G389" s="69"/>
    </row>
    <row r="390" spans="1:7">
      <c r="A390" s="68"/>
      <c r="B390" s="68"/>
      <c r="C390" s="40"/>
      <c r="D390" s="68"/>
      <c r="E390" s="40"/>
      <c r="G390" s="69"/>
    </row>
    <row r="391" spans="1:7">
      <c r="A391" s="68"/>
      <c r="B391" s="68"/>
      <c r="C391" s="40"/>
      <c r="D391" s="68"/>
      <c r="E391" s="40"/>
      <c r="G391" s="69"/>
    </row>
    <row r="392" spans="1:7">
      <c r="A392" s="68"/>
      <c r="B392" s="68"/>
      <c r="C392" s="40"/>
      <c r="D392" s="68"/>
      <c r="E392" s="40"/>
      <c r="G392" s="69"/>
    </row>
    <row r="393" spans="1:7">
      <c r="A393" s="68"/>
      <c r="B393" s="68"/>
      <c r="C393" s="40"/>
      <c r="D393" s="68"/>
      <c r="E393" s="40"/>
      <c r="G393" s="69"/>
    </row>
    <row r="394" spans="1:7">
      <c r="A394" s="68"/>
      <c r="B394" s="68"/>
      <c r="C394" s="40"/>
      <c r="D394" s="68"/>
      <c r="E394" s="40"/>
      <c r="G394" s="69"/>
    </row>
    <row r="395" spans="1:7">
      <c r="A395" s="68"/>
      <c r="B395" s="68"/>
      <c r="C395" s="40"/>
      <c r="D395" s="68"/>
      <c r="E395" s="40"/>
      <c r="G395" s="69"/>
    </row>
    <row r="396" spans="1:7">
      <c r="A396" s="68"/>
      <c r="B396" s="68"/>
      <c r="C396" s="40"/>
      <c r="D396" s="68"/>
      <c r="E396" s="40"/>
      <c r="G396" s="69"/>
    </row>
    <row r="397" spans="1:7">
      <c r="A397" s="68"/>
      <c r="B397" s="68"/>
      <c r="C397" s="40"/>
      <c r="D397" s="68"/>
      <c r="E397" s="40"/>
      <c r="G397" s="69"/>
    </row>
    <row r="398" spans="1:7">
      <c r="A398" s="68"/>
      <c r="B398" s="68"/>
      <c r="C398" s="40"/>
      <c r="D398" s="68"/>
      <c r="E398" s="40"/>
      <c r="G398" s="69"/>
    </row>
    <row r="399" spans="1:7">
      <c r="A399" s="68"/>
      <c r="B399" s="68"/>
      <c r="C399" s="40"/>
      <c r="D399" s="68"/>
      <c r="E399" s="40"/>
      <c r="G399" s="69"/>
    </row>
    <row r="400" spans="1:7">
      <c r="A400" s="68"/>
      <c r="B400" s="68"/>
      <c r="C400" s="40"/>
      <c r="D400" s="68"/>
      <c r="E400" s="40"/>
      <c r="G400" s="69"/>
    </row>
    <row r="401" spans="1:7">
      <c r="A401" s="68"/>
      <c r="B401" s="68"/>
      <c r="C401" s="40"/>
      <c r="D401" s="68"/>
      <c r="E401" s="40"/>
      <c r="G401" s="69"/>
    </row>
    <row r="402" spans="1:7">
      <c r="A402" s="68"/>
      <c r="B402" s="68"/>
      <c r="C402" s="40"/>
      <c r="D402" s="68"/>
      <c r="E402" s="40"/>
      <c r="G402" s="69"/>
    </row>
    <row r="403" spans="1:7">
      <c r="A403" s="68"/>
      <c r="B403" s="68"/>
      <c r="C403" s="40"/>
      <c r="D403" s="68"/>
      <c r="E403" s="40"/>
      <c r="G403" s="69"/>
    </row>
    <row r="404" spans="1:7">
      <c r="A404" s="68"/>
      <c r="B404" s="68"/>
      <c r="C404" s="40"/>
      <c r="D404" s="68"/>
      <c r="E404" s="40"/>
      <c r="G404" s="69"/>
    </row>
    <row r="405" spans="1:7">
      <c r="A405" s="68"/>
      <c r="B405" s="68"/>
      <c r="C405" s="40"/>
      <c r="D405" s="68"/>
      <c r="E405" s="40"/>
      <c r="G405" s="69"/>
    </row>
    <row r="406" spans="1:7">
      <c r="A406" s="68"/>
      <c r="B406" s="68"/>
      <c r="C406" s="40"/>
      <c r="D406" s="68"/>
      <c r="E406" s="40"/>
      <c r="G406" s="69"/>
    </row>
    <row r="407" spans="1:7">
      <c r="A407" s="68"/>
      <c r="B407" s="68"/>
      <c r="C407" s="40"/>
      <c r="D407" s="68"/>
      <c r="E407" s="40"/>
      <c r="G407" s="69"/>
    </row>
    <row r="408" spans="1:7">
      <c r="A408" s="68"/>
      <c r="B408" s="68"/>
      <c r="C408" s="40"/>
      <c r="D408" s="68"/>
      <c r="E408" s="40"/>
      <c r="G408" s="69"/>
    </row>
    <row r="409" spans="1:7">
      <c r="A409" s="68"/>
      <c r="B409" s="68"/>
      <c r="C409" s="40"/>
      <c r="D409" s="68"/>
      <c r="E409" s="40"/>
      <c r="G409" s="69"/>
    </row>
    <row r="410" spans="1:7">
      <c r="A410" s="68"/>
      <c r="B410" s="68"/>
      <c r="C410" s="40"/>
      <c r="D410" s="68"/>
      <c r="E410" s="40"/>
      <c r="G410" s="69"/>
    </row>
    <row r="411" spans="1:7">
      <c r="A411" s="68"/>
      <c r="B411" s="68"/>
      <c r="C411" s="40"/>
      <c r="D411" s="68"/>
      <c r="E411" s="40"/>
      <c r="G411" s="69"/>
    </row>
    <row r="412" spans="1:7">
      <c r="A412" s="68"/>
      <c r="B412" s="68"/>
      <c r="C412" s="40"/>
      <c r="D412" s="68"/>
      <c r="E412" s="40"/>
      <c r="G412" s="69"/>
    </row>
    <row r="413" spans="1:7">
      <c r="A413" s="68"/>
      <c r="B413" s="68"/>
      <c r="C413" s="40"/>
      <c r="D413" s="68"/>
      <c r="E413" s="40"/>
      <c r="G413" s="69"/>
    </row>
    <row r="414" spans="1:7">
      <c r="A414" s="68"/>
      <c r="B414" s="68"/>
      <c r="C414" s="40"/>
      <c r="D414" s="68"/>
      <c r="E414" s="40"/>
      <c r="G414" s="69"/>
    </row>
    <row r="415" spans="1:7">
      <c r="A415" s="68"/>
      <c r="B415" s="68"/>
      <c r="C415" s="40"/>
      <c r="D415" s="68"/>
      <c r="E415" s="40"/>
      <c r="G415" s="69"/>
    </row>
    <row r="416" spans="1:7">
      <c r="A416" s="68"/>
      <c r="B416" s="68"/>
      <c r="C416" s="40"/>
      <c r="D416" s="68"/>
      <c r="E416" s="40"/>
      <c r="G416" s="69"/>
    </row>
    <row r="417" spans="1:7">
      <c r="A417" s="68"/>
      <c r="B417" s="68"/>
      <c r="C417" s="40"/>
      <c r="D417" s="68"/>
      <c r="E417" s="40"/>
      <c r="G417" s="69"/>
    </row>
    <row r="418" spans="1:7">
      <c r="A418" s="68"/>
      <c r="B418" s="68"/>
      <c r="C418" s="40"/>
      <c r="D418" s="68"/>
      <c r="E418" s="40"/>
      <c r="G418" s="69"/>
    </row>
    <row r="419" spans="1:7">
      <c r="A419" s="68"/>
      <c r="B419" s="68"/>
      <c r="C419" s="40"/>
      <c r="D419" s="68"/>
      <c r="E419" s="40"/>
      <c r="G419" s="69"/>
    </row>
    <row r="420" spans="1:7">
      <c r="A420" s="68"/>
      <c r="B420" s="68"/>
      <c r="C420" s="40"/>
      <c r="D420" s="68"/>
      <c r="E420" s="40"/>
      <c r="G420" s="69"/>
    </row>
    <row r="421" spans="1:7">
      <c r="A421" s="68"/>
      <c r="B421" s="68"/>
      <c r="C421" s="40"/>
      <c r="D421" s="68"/>
      <c r="E421" s="40"/>
      <c r="G421" s="69"/>
    </row>
    <row r="422" spans="1:7">
      <c r="A422" s="68"/>
      <c r="B422" s="68"/>
      <c r="C422" s="40"/>
      <c r="D422" s="68"/>
      <c r="E422" s="40"/>
      <c r="G422" s="69"/>
    </row>
    <row r="423" spans="1:7">
      <c r="A423" s="68"/>
      <c r="B423" s="68"/>
      <c r="C423" s="40"/>
      <c r="D423" s="68"/>
      <c r="E423" s="40"/>
      <c r="G423" s="69"/>
    </row>
    <row r="424" spans="1:7">
      <c r="A424" s="68"/>
      <c r="B424" s="68"/>
      <c r="C424" s="40"/>
      <c r="D424" s="68"/>
      <c r="E424" s="40"/>
      <c r="G424" s="69"/>
    </row>
    <row r="425" spans="1:7">
      <c r="A425" s="68"/>
      <c r="B425" s="68"/>
      <c r="C425" s="40"/>
      <c r="D425" s="68"/>
      <c r="E425" s="40"/>
      <c r="G425" s="69"/>
    </row>
    <row r="426" spans="1:7">
      <c r="A426" s="68"/>
      <c r="B426" s="68"/>
      <c r="C426" s="40"/>
      <c r="D426" s="68"/>
      <c r="E426" s="40"/>
      <c r="G426" s="69"/>
    </row>
    <row r="427" spans="1:7">
      <c r="A427" s="68"/>
      <c r="B427" s="68"/>
      <c r="C427" s="40"/>
      <c r="D427" s="68"/>
      <c r="E427" s="40"/>
      <c r="G427" s="69"/>
    </row>
    <row r="428" spans="1:7">
      <c r="A428" s="68"/>
      <c r="B428" s="68"/>
      <c r="C428" s="40"/>
      <c r="D428" s="68"/>
      <c r="E428" s="40"/>
      <c r="G428" s="69"/>
    </row>
    <row r="429" spans="1:7">
      <c r="A429" s="68"/>
      <c r="B429" s="68"/>
      <c r="C429" s="40"/>
      <c r="D429" s="68"/>
      <c r="E429" s="40"/>
      <c r="G429" s="69"/>
    </row>
    <row r="430" spans="1:7">
      <c r="A430" s="68"/>
      <c r="B430" s="68"/>
      <c r="C430" s="40"/>
      <c r="D430" s="68"/>
      <c r="E430" s="40"/>
      <c r="G430" s="69"/>
    </row>
    <row r="431" spans="1:7">
      <c r="A431" s="68"/>
      <c r="B431" s="68"/>
      <c r="C431" s="40"/>
      <c r="D431" s="68"/>
      <c r="E431" s="40"/>
      <c r="G431" s="69"/>
    </row>
    <row r="432" spans="1:7">
      <c r="A432" s="68"/>
      <c r="B432" s="68"/>
      <c r="C432" s="40"/>
      <c r="D432" s="68"/>
      <c r="E432" s="40"/>
      <c r="G432" s="69"/>
    </row>
    <row r="433" spans="1:7">
      <c r="A433" s="68"/>
      <c r="B433" s="68"/>
      <c r="C433" s="40"/>
      <c r="D433" s="68"/>
      <c r="E433" s="40"/>
      <c r="G433" s="69"/>
    </row>
    <row r="434" spans="1:7">
      <c r="A434" s="68"/>
      <c r="B434" s="68"/>
      <c r="C434" s="40"/>
      <c r="D434" s="68"/>
      <c r="E434" s="40"/>
      <c r="G434" s="69"/>
    </row>
    <row r="435" spans="1:7">
      <c r="A435" s="68"/>
      <c r="B435" s="68"/>
      <c r="C435" s="40"/>
      <c r="D435" s="68"/>
      <c r="E435" s="40"/>
      <c r="G435" s="69"/>
    </row>
    <row r="436" spans="1:7">
      <c r="A436" s="68"/>
      <c r="B436" s="68"/>
      <c r="C436" s="40"/>
      <c r="D436" s="68"/>
      <c r="E436" s="40"/>
      <c r="G436" s="69"/>
    </row>
    <row r="437" spans="1:7">
      <c r="A437" s="68"/>
      <c r="B437" s="68"/>
      <c r="C437" s="40"/>
      <c r="D437" s="68"/>
      <c r="E437" s="40"/>
      <c r="G437" s="69"/>
    </row>
    <row r="438" spans="1:7">
      <c r="A438" s="68"/>
      <c r="B438" s="68"/>
      <c r="C438" s="40"/>
      <c r="D438" s="68"/>
      <c r="E438" s="40"/>
      <c r="G438" s="69"/>
    </row>
    <row r="439" spans="1:7">
      <c r="A439" s="68"/>
      <c r="B439" s="68"/>
      <c r="C439" s="40"/>
      <c r="D439" s="68"/>
      <c r="E439" s="40"/>
      <c r="G439" s="69"/>
    </row>
    <row r="440" spans="1:7">
      <c r="A440" s="68"/>
      <c r="B440" s="68"/>
      <c r="C440" s="40"/>
      <c r="D440" s="68"/>
      <c r="E440" s="40"/>
      <c r="G440" s="69"/>
    </row>
    <row r="441" spans="1:7">
      <c r="A441" s="68"/>
      <c r="B441" s="68"/>
      <c r="C441" s="40"/>
      <c r="D441" s="68"/>
      <c r="E441" s="40"/>
      <c r="G441" s="69"/>
    </row>
    <row r="442" spans="1:7">
      <c r="A442" s="68"/>
      <c r="B442" s="68"/>
      <c r="C442" s="40"/>
      <c r="D442" s="68"/>
      <c r="E442" s="40"/>
      <c r="G442" s="69"/>
    </row>
    <row r="443" spans="1:7">
      <c r="A443" s="68"/>
      <c r="B443" s="68"/>
      <c r="C443" s="40"/>
      <c r="D443" s="68"/>
      <c r="E443" s="40"/>
      <c r="G443" s="69"/>
    </row>
    <row r="444" spans="1:7">
      <c r="A444" s="68"/>
      <c r="B444" s="68"/>
      <c r="C444" s="40"/>
      <c r="D444" s="68"/>
      <c r="E444" s="40"/>
      <c r="G444" s="69"/>
    </row>
    <row r="445" spans="1:7">
      <c r="A445" s="68"/>
      <c r="B445" s="68"/>
      <c r="C445" s="40"/>
      <c r="D445" s="68"/>
      <c r="E445" s="40"/>
      <c r="G445" s="69"/>
    </row>
    <row r="446" spans="1:7">
      <c r="A446" s="68"/>
      <c r="B446" s="68"/>
      <c r="C446" s="40"/>
      <c r="D446" s="68"/>
      <c r="E446" s="40"/>
      <c r="G446" s="69"/>
    </row>
    <row r="447" spans="1:7">
      <c r="A447" s="68"/>
      <c r="B447" s="68"/>
      <c r="C447" s="40"/>
      <c r="D447" s="68"/>
      <c r="E447" s="40"/>
      <c r="G447" s="69"/>
    </row>
    <row r="448" spans="1:7">
      <c r="A448" s="68"/>
      <c r="B448" s="68"/>
      <c r="C448" s="40"/>
      <c r="D448" s="68"/>
      <c r="E448" s="40"/>
      <c r="G448" s="69"/>
    </row>
    <row r="449" spans="1:7">
      <c r="A449" s="68"/>
      <c r="B449" s="68"/>
      <c r="C449" s="40"/>
      <c r="D449" s="68"/>
      <c r="E449" s="40"/>
      <c r="G449" s="69"/>
    </row>
    <row r="450" spans="1:7">
      <c r="A450" s="68"/>
      <c r="B450" s="68"/>
      <c r="C450" s="40"/>
      <c r="D450" s="68"/>
      <c r="E450" s="40"/>
      <c r="G450" s="69"/>
    </row>
    <row r="451" spans="1:7">
      <c r="A451" s="68"/>
      <c r="B451" s="68"/>
      <c r="C451" s="40"/>
      <c r="D451" s="68"/>
      <c r="E451" s="40"/>
      <c r="G451" s="69"/>
    </row>
    <row r="452" spans="1:7">
      <c r="A452" s="68"/>
      <c r="B452" s="68"/>
      <c r="C452" s="40"/>
      <c r="D452" s="68"/>
      <c r="E452" s="40"/>
      <c r="G452" s="69"/>
    </row>
    <row r="453" spans="1:7">
      <c r="A453" s="68"/>
      <c r="B453" s="68"/>
      <c r="C453" s="40"/>
      <c r="D453" s="68"/>
      <c r="E453" s="40"/>
      <c r="G453" s="69"/>
    </row>
    <row r="454" spans="1:7">
      <c r="A454" s="68"/>
      <c r="B454" s="68"/>
      <c r="C454" s="40"/>
      <c r="D454" s="68"/>
      <c r="E454" s="40"/>
      <c r="G454" s="69"/>
    </row>
    <row r="455" spans="1:7">
      <c r="A455" s="68"/>
      <c r="B455" s="68"/>
      <c r="C455" s="40"/>
      <c r="D455" s="68"/>
      <c r="E455" s="40"/>
      <c r="G455" s="69"/>
    </row>
    <row r="456" spans="1:7">
      <c r="A456" s="68"/>
      <c r="B456" s="68"/>
      <c r="C456" s="40"/>
      <c r="D456" s="68"/>
      <c r="E456" s="40"/>
      <c r="G456" s="69"/>
    </row>
    <row r="457" spans="1:7">
      <c r="A457" s="68"/>
      <c r="B457" s="68"/>
      <c r="C457" s="40"/>
      <c r="D457" s="68"/>
      <c r="E457" s="40"/>
      <c r="G457" s="69"/>
    </row>
    <row r="458" spans="1:7">
      <c r="A458" s="68"/>
      <c r="B458" s="68"/>
      <c r="C458" s="40"/>
      <c r="D458" s="68"/>
      <c r="E458" s="40"/>
      <c r="G458" s="69"/>
    </row>
    <row r="459" spans="1:7">
      <c r="A459" s="68"/>
      <c r="B459" s="68"/>
      <c r="C459" s="40"/>
      <c r="D459" s="68"/>
      <c r="E459" s="40"/>
      <c r="G459" s="69"/>
    </row>
    <row r="460" spans="1:7">
      <c r="A460" s="68"/>
      <c r="B460" s="68"/>
      <c r="C460" s="40"/>
      <c r="D460" s="68"/>
      <c r="E460" s="40"/>
      <c r="G460" s="69"/>
    </row>
    <row r="461" spans="1:7">
      <c r="A461" s="68"/>
      <c r="B461" s="68"/>
      <c r="C461" s="40"/>
      <c r="D461" s="68"/>
      <c r="E461" s="40"/>
      <c r="G461" s="69"/>
    </row>
    <row r="462" spans="1:7">
      <c r="A462" s="68"/>
      <c r="B462" s="68"/>
      <c r="C462" s="40"/>
      <c r="D462" s="68"/>
      <c r="E462" s="40"/>
      <c r="G462" s="69"/>
    </row>
    <row r="463" spans="1:7">
      <c r="A463" s="68"/>
      <c r="B463" s="68"/>
      <c r="C463" s="40"/>
      <c r="D463" s="68"/>
      <c r="E463" s="40"/>
      <c r="G463" s="69"/>
    </row>
    <row r="464" spans="1:7">
      <c r="A464" s="68"/>
      <c r="B464" s="68"/>
      <c r="C464" s="40"/>
      <c r="D464" s="68"/>
      <c r="E464" s="40"/>
      <c r="G464" s="69"/>
    </row>
    <row r="465" spans="1:7">
      <c r="A465" s="68"/>
      <c r="B465" s="68"/>
      <c r="C465" s="40"/>
      <c r="D465" s="68"/>
      <c r="E465" s="40"/>
      <c r="G465" s="69"/>
    </row>
    <row r="466" spans="1:7">
      <c r="A466" s="68"/>
      <c r="B466" s="68"/>
      <c r="C466" s="40"/>
      <c r="D466" s="68"/>
      <c r="E466" s="40"/>
      <c r="G466" s="69"/>
    </row>
    <row r="467" spans="1:7">
      <c r="A467" s="68"/>
      <c r="B467" s="68"/>
      <c r="C467" s="40"/>
      <c r="D467" s="68"/>
      <c r="E467" s="40"/>
      <c r="G467" s="69"/>
    </row>
    <row r="468" spans="1:7">
      <c r="A468" s="68"/>
      <c r="B468" s="68"/>
      <c r="C468" s="40"/>
      <c r="D468" s="68"/>
      <c r="E468" s="40"/>
      <c r="G468" s="69"/>
    </row>
    <row r="469" spans="1:7">
      <c r="A469" s="68"/>
      <c r="B469" s="68"/>
      <c r="C469" s="40"/>
      <c r="D469" s="68"/>
      <c r="E469" s="40"/>
      <c r="G469" s="69"/>
    </row>
    <row r="470" spans="1:7">
      <c r="A470" s="68"/>
      <c r="B470" s="68"/>
      <c r="C470" s="40"/>
      <c r="D470" s="68"/>
      <c r="E470" s="40"/>
      <c r="G470" s="69"/>
    </row>
    <row r="471" spans="1:7">
      <c r="A471" s="68"/>
      <c r="B471" s="68"/>
      <c r="C471" s="40"/>
      <c r="D471" s="68"/>
      <c r="E471" s="40"/>
      <c r="G471" s="69"/>
    </row>
    <row r="472" spans="1:7">
      <c r="A472" s="68"/>
      <c r="B472" s="68"/>
      <c r="C472" s="40"/>
      <c r="D472" s="68"/>
      <c r="E472" s="40"/>
      <c r="G472" s="69"/>
    </row>
    <row r="473" spans="1:7">
      <c r="A473" s="68"/>
      <c r="B473" s="68"/>
      <c r="C473" s="40"/>
      <c r="D473" s="68"/>
      <c r="E473" s="40"/>
      <c r="G473" s="69"/>
    </row>
    <row r="474" spans="1:7">
      <c r="A474" s="68"/>
      <c r="B474" s="68"/>
      <c r="C474" s="40"/>
      <c r="D474" s="68"/>
      <c r="E474" s="40"/>
      <c r="G474" s="69"/>
    </row>
    <row r="475" spans="1:7">
      <c r="A475" s="68"/>
      <c r="B475" s="68"/>
      <c r="C475" s="40"/>
      <c r="D475" s="68"/>
      <c r="E475" s="40"/>
      <c r="G475" s="69"/>
    </row>
    <row r="476" spans="1:7">
      <c r="A476" s="68"/>
      <c r="B476" s="68"/>
      <c r="C476" s="40"/>
      <c r="D476" s="68"/>
      <c r="E476" s="40"/>
      <c r="G476" s="69"/>
    </row>
    <row r="477" spans="1:7">
      <c r="A477" s="68"/>
      <c r="B477" s="68"/>
      <c r="C477" s="40"/>
      <c r="D477" s="68"/>
      <c r="E477" s="40"/>
      <c r="G477" s="69"/>
    </row>
    <row r="478" spans="1:7">
      <c r="A478" s="68"/>
      <c r="B478" s="68"/>
      <c r="C478" s="40"/>
      <c r="D478" s="68"/>
      <c r="E478" s="40"/>
      <c r="G478" s="69"/>
    </row>
    <row r="479" spans="1:7">
      <c r="A479" s="68"/>
      <c r="B479" s="68"/>
      <c r="C479" s="40"/>
      <c r="D479" s="68"/>
      <c r="E479" s="40"/>
      <c r="G479" s="69"/>
    </row>
    <row r="480" spans="1:7">
      <c r="A480" s="68"/>
      <c r="B480" s="68"/>
      <c r="C480" s="40"/>
      <c r="D480" s="68"/>
      <c r="E480" s="40"/>
      <c r="G480" s="69"/>
    </row>
    <row r="481" spans="1:7">
      <c r="A481" s="68"/>
      <c r="B481" s="68"/>
      <c r="C481" s="40"/>
      <c r="D481" s="68"/>
      <c r="E481" s="40"/>
      <c r="G481" s="69"/>
    </row>
    <row r="482" spans="1:7">
      <c r="A482" s="68"/>
      <c r="B482" s="68"/>
      <c r="C482" s="40"/>
      <c r="D482" s="68"/>
      <c r="E482" s="40"/>
      <c r="G482" s="69"/>
    </row>
    <row r="483" spans="1:7">
      <c r="A483" s="68"/>
      <c r="B483" s="68"/>
      <c r="C483" s="40"/>
      <c r="D483" s="68"/>
      <c r="E483" s="40"/>
      <c r="G483" s="69"/>
    </row>
    <row r="484" spans="1:7">
      <c r="A484" s="68"/>
      <c r="B484" s="68"/>
      <c r="C484" s="40"/>
      <c r="D484" s="68"/>
      <c r="E484" s="40"/>
      <c r="G484" s="69"/>
    </row>
    <row r="485" spans="1:7">
      <c r="A485" s="68"/>
      <c r="B485" s="68"/>
      <c r="C485" s="40"/>
      <c r="D485" s="68"/>
      <c r="E485" s="40"/>
      <c r="G485" s="69"/>
    </row>
    <row r="486" spans="1:7">
      <c r="A486" s="68"/>
      <c r="B486" s="68"/>
      <c r="C486" s="40"/>
      <c r="D486" s="68"/>
      <c r="E486" s="40"/>
      <c r="G486" s="69"/>
    </row>
    <row r="487" spans="1:7">
      <c r="A487" s="68"/>
      <c r="B487" s="68"/>
      <c r="C487" s="40"/>
      <c r="D487" s="68"/>
      <c r="E487" s="40"/>
      <c r="G487" s="69"/>
    </row>
    <row r="488" spans="1:7">
      <c r="A488" s="68"/>
      <c r="B488" s="68"/>
      <c r="C488" s="40"/>
      <c r="D488" s="68"/>
      <c r="E488" s="40"/>
      <c r="G488" s="69"/>
    </row>
    <row r="489" spans="1:7">
      <c r="A489" s="68"/>
      <c r="B489" s="68"/>
      <c r="C489" s="40"/>
      <c r="D489" s="68"/>
      <c r="E489" s="40"/>
      <c r="G489" s="69"/>
    </row>
    <row r="490" spans="1:7">
      <c r="A490" s="68"/>
      <c r="B490" s="68"/>
      <c r="C490" s="40"/>
      <c r="D490" s="68"/>
      <c r="E490" s="40"/>
      <c r="G490" s="69"/>
    </row>
    <row r="491" spans="1:7">
      <c r="A491" s="68"/>
      <c r="B491" s="68"/>
      <c r="C491" s="40"/>
      <c r="D491" s="68"/>
      <c r="E491" s="40"/>
      <c r="G491" s="69"/>
    </row>
    <row r="492" spans="1:7">
      <c r="A492" s="68"/>
      <c r="B492" s="68"/>
      <c r="C492" s="40"/>
      <c r="D492" s="68"/>
      <c r="E492" s="40"/>
      <c r="G492" s="69"/>
    </row>
    <row r="493" spans="1:7">
      <c r="A493" s="68"/>
      <c r="B493" s="68"/>
      <c r="C493" s="40"/>
      <c r="D493" s="68"/>
      <c r="E493" s="40"/>
      <c r="G493" s="69"/>
    </row>
    <row r="494" spans="1:7">
      <c r="A494" s="68"/>
      <c r="B494" s="68"/>
      <c r="C494" s="40"/>
      <c r="D494" s="68"/>
      <c r="E494" s="40"/>
      <c r="G494" s="69"/>
    </row>
    <row r="495" spans="1:7">
      <c r="A495" s="68"/>
      <c r="B495" s="68"/>
      <c r="C495" s="40"/>
      <c r="D495" s="68"/>
      <c r="E495" s="40"/>
      <c r="G495" s="69"/>
    </row>
    <row r="496" spans="1:7">
      <c r="A496" s="68"/>
      <c r="B496" s="68"/>
      <c r="C496" s="40"/>
      <c r="D496" s="68"/>
      <c r="E496" s="40"/>
      <c r="G496" s="69"/>
    </row>
    <row r="497" spans="1:7">
      <c r="A497" s="68"/>
      <c r="B497" s="68"/>
      <c r="C497" s="40"/>
      <c r="D497" s="68"/>
      <c r="E497" s="40"/>
      <c r="G497" s="69"/>
    </row>
    <row r="498" spans="1:7">
      <c r="A498" s="68"/>
      <c r="B498" s="68"/>
      <c r="C498" s="40"/>
      <c r="D498" s="68"/>
      <c r="E498" s="40"/>
      <c r="G498" s="69"/>
    </row>
    <row r="499" spans="1:7">
      <c r="A499" s="68"/>
      <c r="B499" s="68"/>
      <c r="C499" s="40"/>
      <c r="D499" s="68"/>
      <c r="E499" s="40"/>
      <c r="G499" s="69"/>
    </row>
    <row r="500" spans="1:7">
      <c r="A500" s="68"/>
      <c r="B500" s="68"/>
      <c r="C500" s="40"/>
      <c r="D500" s="68"/>
      <c r="E500" s="40"/>
      <c r="G500" s="69"/>
    </row>
    <row r="501" spans="1:7">
      <c r="A501" s="68"/>
      <c r="B501" s="68"/>
      <c r="C501" s="40"/>
      <c r="D501" s="68"/>
      <c r="E501" s="40"/>
      <c r="G501" s="69"/>
    </row>
    <row r="502" spans="1:7">
      <c r="A502" s="68"/>
      <c r="B502" s="68"/>
      <c r="C502" s="40"/>
      <c r="D502" s="68"/>
      <c r="E502" s="40"/>
      <c r="G502" s="69"/>
    </row>
    <row r="503" spans="1:7">
      <c r="A503" s="68"/>
      <c r="B503" s="68"/>
      <c r="C503" s="40"/>
      <c r="D503" s="68"/>
      <c r="E503" s="40"/>
      <c r="G503" s="69"/>
    </row>
    <row r="504" spans="1:7">
      <c r="A504" s="68"/>
      <c r="B504" s="68"/>
      <c r="C504" s="40"/>
      <c r="D504" s="68"/>
      <c r="E504" s="40"/>
      <c r="G504" s="69"/>
    </row>
    <row r="505" spans="1:7">
      <c r="A505" s="68"/>
      <c r="B505" s="68"/>
      <c r="C505" s="40"/>
      <c r="D505" s="68"/>
      <c r="E505" s="40"/>
      <c r="G505" s="69"/>
    </row>
    <row r="506" spans="1:7">
      <c r="A506" s="68"/>
      <c r="B506" s="68"/>
      <c r="C506" s="40"/>
      <c r="D506" s="68"/>
      <c r="E506" s="40"/>
      <c r="G506" s="69"/>
    </row>
    <row r="507" spans="1:7">
      <c r="A507" s="68"/>
      <c r="B507" s="68"/>
      <c r="C507" s="40"/>
      <c r="D507" s="68"/>
      <c r="E507" s="40"/>
      <c r="G507" s="69"/>
    </row>
    <row r="508" spans="1:7">
      <c r="A508" s="68"/>
      <c r="B508" s="68"/>
      <c r="C508" s="40"/>
      <c r="D508" s="68"/>
      <c r="E508" s="40"/>
      <c r="G508" s="69"/>
    </row>
    <row r="509" spans="1:7">
      <c r="A509" s="68"/>
      <c r="B509" s="68"/>
      <c r="C509" s="40"/>
      <c r="D509" s="68"/>
      <c r="E509" s="40"/>
      <c r="G509" s="69"/>
    </row>
    <row r="510" spans="1:7">
      <c r="A510" s="68"/>
      <c r="B510" s="68"/>
      <c r="C510" s="40"/>
      <c r="D510" s="68"/>
      <c r="E510" s="40"/>
      <c r="G510" s="69"/>
    </row>
    <row r="511" spans="1:7">
      <c r="A511" s="68"/>
      <c r="B511" s="68"/>
      <c r="C511" s="40"/>
      <c r="D511" s="68"/>
      <c r="E511" s="40"/>
      <c r="G511" s="69"/>
    </row>
    <row r="512" spans="1:7">
      <c r="A512" s="68"/>
      <c r="B512" s="68"/>
      <c r="C512" s="40"/>
      <c r="D512" s="68"/>
      <c r="E512" s="40"/>
      <c r="G512" s="69"/>
    </row>
    <row r="513" spans="1:7">
      <c r="A513" s="68"/>
      <c r="B513" s="68"/>
      <c r="C513" s="40"/>
      <c r="D513" s="68"/>
      <c r="E513" s="40"/>
      <c r="G513" s="69"/>
    </row>
    <row r="514" spans="1:7">
      <c r="A514" s="68"/>
      <c r="B514" s="68"/>
      <c r="C514" s="40"/>
      <c r="D514" s="68"/>
      <c r="E514" s="40"/>
      <c r="G514" s="69"/>
    </row>
    <row r="515" spans="1:7">
      <c r="A515" s="68"/>
      <c r="B515" s="68"/>
      <c r="C515" s="40"/>
      <c r="D515" s="68"/>
      <c r="E515" s="40"/>
      <c r="G515" s="69"/>
    </row>
    <row r="516" spans="1:7">
      <c r="A516" s="68"/>
      <c r="B516" s="68"/>
      <c r="C516" s="40"/>
      <c r="D516" s="68"/>
      <c r="E516" s="40"/>
      <c r="G516" s="69"/>
    </row>
    <row r="517" spans="1:7">
      <c r="A517" s="68"/>
      <c r="B517" s="68"/>
      <c r="C517" s="40"/>
      <c r="D517" s="68"/>
      <c r="E517" s="40"/>
      <c r="G517" s="69"/>
    </row>
    <row r="518" spans="1:7">
      <c r="A518" s="68"/>
      <c r="B518" s="68"/>
      <c r="C518" s="40"/>
      <c r="D518" s="68"/>
      <c r="E518" s="40"/>
      <c r="G518" s="69"/>
    </row>
    <row r="519" spans="1:7">
      <c r="A519" s="68"/>
      <c r="B519" s="68"/>
      <c r="C519" s="40"/>
      <c r="D519" s="68"/>
      <c r="E519" s="40"/>
      <c r="G519" s="69"/>
    </row>
    <row r="520" spans="1:7">
      <c r="A520" s="68"/>
      <c r="B520" s="68"/>
      <c r="C520" s="40"/>
      <c r="D520" s="68"/>
      <c r="E520" s="40"/>
      <c r="G520" s="69"/>
    </row>
    <row r="521" spans="1:7">
      <c r="A521" s="68"/>
      <c r="B521" s="68"/>
      <c r="C521" s="40"/>
      <c r="D521" s="68"/>
      <c r="E521" s="40"/>
      <c r="G521" s="69"/>
    </row>
    <row r="522" spans="1:7">
      <c r="A522" s="68"/>
      <c r="B522" s="68"/>
      <c r="C522" s="40"/>
      <c r="D522" s="68"/>
      <c r="E522" s="40"/>
      <c r="G522" s="69"/>
    </row>
    <row r="523" spans="1:7">
      <c r="A523" s="68"/>
      <c r="B523" s="68"/>
      <c r="C523" s="40"/>
      <c r="D523" s="68"/>
      <c r="E523" s="40"/>
      <c r="G523" s="69"/>
    </row>
    <row r="524" spans="1:7">
      <c r="A524" s="68"/>
      <c r="B524" s="68"/>
      <c r="C524" s="40"/>
      <c r="D524" s="68"/>
      <c r="E524" s="40"/>
      <c r="G524" s="69"/>
    </row>
    <row r="525" spans="1:7">
      <c r="A525" s="68"/>
      <c r="B525" s="68"/>
      <c r="C525" s="40"/>
      <c r="D525" s="68"/>
      <c r="E525" s="40"/>
      <c r="G525" s="69"/>
    </row>
    <row r="526" spans="1:7">
      <c r="A526" s="68"/>
      <c r="B526" s="68"/>
      <c r="C526" s="40"/>
      <c r="D526" s="68"/>
      <c r="E526" s="40"/>
      <c r="G526" s="69"/>
    </row>
    <row r="527" spans="1:7">
      <c r="A527" s="68"/>
      <c r="B527" s="68"/>
      <c r="C527" s="40"/>
      <c r="D527" s="68"/>
      <c r="E527" s="40"/>
      <c r="G527" s="69"/>
    </row>
    <row r="528" spans="1:7">
      <c r="A528" s="68"/>
      <c r="B528" s="68"/>
      <c r="C528" s="40"/>
      <c r="D528" s="68"/>
      <c r="E528" s="40"/>
      <c r="G528" s="69"/>
    </row>
    <row r="529" spans="1:7">
      <c r="A529" s="68"/>
      <c r="B529" s="68"/>
      <c r="C529" s="40"/>
      <c r="D529" s="68"/>
      <c r="E529" s="40"/>
      <c r="G529" s="69"/>
    </row>
    <row r="530" spans="1:7">
      <c r="A530" s="68"/>
      <c r="B530" s="68"/>
      <c r="C530" s="40"/>
      <c r="D530" s="68"/>
      <c r="E530" s="40"/>
      <c r="G530" s="69"/>
    </row>
    <row r="531" spans="1:7">
      <c r="A531" s="68"/>
      <c r="B531" s="68"/>
      <c r="C531" s="40"/>
      <c r="D531" s="68"/>
      <c r="E531" s="40"/>
      <c r="G531" s="69"/>
    </row>
    <row r="532" spans="1:7">
      <c r="A532" s="68"/>
      <c r="B532" s="68"/>
      <c r="C532" s="40"/>
      <c r="D532" s="68"/>
      <c r="E532" s="40"/>
      <c r="G532" s="69"/>
    </row>
    <row r="533" spans="1:7">
      <c r="A533" s="68"/>
      <c r="B533" s="68"/>
      <c r="C533" s="40"/>
      <c r="D533" s="68"/>
      <c r="E533" s="40"/>
      <c r="G533" s="69"/>
    </row>
    <row r="534" spans="1:7">
      <c r="A534" s="68"/>
      <c r="B534" s="68"/>
      <c r="C534" s="40"/>
      <c r="D534" s="68"/>
      <c r="E534" s="40"/>
      <c r="G534" s="69"/>
    </row>
    <row r="535" spans="1:7">
      <c r="A535" s="68"/>
      <c r="B535" s="68"/>
      <c r="C535" s="40"/>
      <c r="D535" s="68"/>
      <c r="E535" s="40"/>
      <c r="G535" s="69"/>
    </row>
    <row r="536" spans="1:7">
      <c r="A536" s="68"/>
      <c r="B536" s="68"/>
      <c r="C536" s="40"/>
      <c r="D536" s="68"/>
      <c r="E536" s="40"/>
      <c r="G536" s="69"/>
    </row>
    <row r="537" spans="1:7">
      <c r="A537" s="68"/>
      <c r="B537" s="68"/>
      <c r="C537" s="40"/>
      <c r="D537" s="68"/>
      <c r="E537" s="40"/>
      <c r="G537" s="69"/>
    </row>
    <row r="538" spans="1:7">
      <c r="A538" s="68"/>
      <c r="B538" s="68"/>
      <c r="C538" s="40"/>
      <c r="D538" s="68"/>
      <c r="E538" s="40"/>
      <c r="G538" s="69"/>
    </row>
    <row r="539" spans="1:7">
      <c r="A539" s="68"/>
      <c r="B539" s="68"/>
      <c r="C539" s="40"/>
      <c r="D539" s="68"/>
      <c r="E539" s="40"/>
      <c r="G539" s="69"/>
    </row>
    <row r="540" spans="1:7">
      <c r="A540" s="68"/>
      <c r="B540" s="68"/>
      <c r="C540" s="40"/>
      <c r="D540" s="68"/>
      <c r="E540" s="40"/>
      <c r="G540" s="69"/>
    </row>
    <row r="541" spans="1:7">
      <c r="A541" s="68"/>
      <c r="B541" s="68"/>
      <c r="C541" s="40"/>
      <c r="D541" s="68"/>
      <c r="E541" s="40"/>
      <c r="G541" s="69"/>
    </row>
    <row r="542" spans="1:7">
      <c r="A542" s="68"/>
      <c r="B542" s="68"/>
      <c r="C542" s="40"/>
      <c r="D542" s="68"/>
      <c r="E542" s="40"/>
      <c r="G542" s="69"/>
    </row>
    <row r="543" spans="1:7">
      <c r="A543" s="68"/>
      <c r="B543" s="68"/>
      <c r="C543" s="40"/>
      <c r="D543" s="68"/>
      <c r="E543" s="40"/>
      <c r="G543" s="69"/>
    </row>
    <row r="544" spans="1:7">
      <c r="A544" s="68"/>
      <c r="B544" s="68"/>
      <c r="C544" s="40"/>
      <c r="D544" s="68"/>
      <c r="E544" s="40"/>
      <c r="G544" s="69"/>
    </row>
    <row r="545" spans="1:7">
      <c r="A545" s="68"/>
      <c r="B545" s="68"/>
      <c r="C545" s="40"/>
      <c r="D545" s="68"/>
      <c r="E545" s="40"/>
      <c r="G545" s="69"/>
    </row>
    <row r="546" spans="1:7">
      <c r="A546" s="68"/>
      <c r="B546" s="68"/>
      <c r="C546" s="40"/>
      <c r="D546" s="68"/>
      <c r="E546" s="40"/>
      <c r="G546" s="69"/>
    </row>
    <row r="547" spans="1:7">
      <c r="A547" s="68"/>
      <c r="B547" s="68"/>
      <c r="C547" s="40"/>
      <c r="D547" s="68"/>
      <c r="E547" s="40"/>
      <c r="G547" s="69"/>
    </row>
    <row r="548" spans="1:7">
      <c r="A548" s="68"/>
      <c r="B548" s="68"/>
      <c r="C548" s="40"/>
      <c r="D548" s="68"/>
      <c r="E548" s="40"/>
      <c r="G548" s="69"/>
    </row>
    <row r="549" spans="1:7">
      <c r="A549" s="68"/>
      <c r="B549" s="68"/>
      <c r="C549" s="40"/>
      <c r="D549" s="68"/>
      <c r="E549" s="40"/>
      <c r="G549" s="69"/>
    </row>
    <row r="550" spans="1:7">
      <c r="A550" s="68"/>
      <c r="B550" s="68"/>
      <c r="C550" s="40"/>
      <c r="D550" s="68"/>
      <c r="E550" s="40"/>
      <c r="G550" s="69"/>
    </row>
    <row r="551" spans="1:7">
      <c r="A551" s="68"/>
      <c r="B551" s="68"/>
      <c r="C551" s="40"/>
      <c r="D551" s="68"/>
      <c r="E551" s="40"/>
      <c r="G551" s="69"/>
    </row>
    <row r="552" spans="1:7">
      <c r="A552" s="68"/>
      <c r="B552" s="68"/>
      <c r="C552" s="40"/>
      <c r="D552" s="68"/>
      <c r="E552" s="40"/>
      <c r="G552" s="69"/>
    </row>
    <row r="553" spans="1:7">
      <c r="A553" s="68"/>
      <c r="B553" s="68"/>
      <c r="C553" s="40"/>
      <c r="D553" s="68"/>
      <c r="E553" s="40"/>
      <c r="G553" s="69"/>
    </row>
    <row r="554" spans="1:7">
      <c r="A554" s="68"/>
      <c r="B554" s="68"/>
      <c r="C554" s="40"/>
      <c r="D554" s="68"/>
      <c r="E554" s="40"/>
      <c r="G554" s="69"/>
    </row>
    <row r="555" spans="1:7">
      <c r="A555" s="68"/>
      <c r="B555" s="68"/>
      <c r="C555" s="40"/>
      <c r="D555" s="68"/>
      <c r="E555" s="40"/>
      <c r="G555" s="69"/>
    </row>
    <row r="556" spans="1:7">
      <c r="A556" s="68"/>
      <c r="B556" s="68"/>
      <c r="C556" s="40"/>
      <c r="D556" s="68"/>
      <c r="E556" s="40"/>
      <c r="G556" s="69"/>
    </row>
    <row r="557" spans="1:7">
      <c r="A557" s="68"/>
      <c r="B557" s="68"/>
      <c r="C557" s="40"/>
      <c r="D557" s="68"/>
      <c r="E557" s="40"/>
      <c r="G557" s="69"/>
    </row>
    <row r="558" spans="1:7">
      <c r="A558" s="68"/>
      <c r="B558" s="68"/>
      <c r="C558" s="40"/>
      <c r="D558" s="68"/>
      <c r="E558" s="40"/>
      <c r="G558" s="69"/>
    </row>
    <row r="559" spans="1:7">
      <c r="A559" s="68"/>
      <c r="B559" s="68"/>
      <c r="C559" s="40"/>
      <c r="D559" s="68"/>
      <c r="E559" s="40"/>
      <c r="G559" s="69"/>
    </row>
    <row r="560" spans="1:7">
      <c r="A560" s="68"/>
      <c r="B560" s="68"/>
      <c r="C560" s="40"/>
      <c r="D560" s="68"/>
      <c r="E560" s="40"/>
      <c r="G560" s="69"/>
    </row>
    <row r="561" spans="1:7">
      <c r="A561" s="68"/>
      <c r="B561" s="68"/>
      <c r="C561" s="40"/>
      <c r="D561" s="68"/>
      <c r="E561" s="40"/>
      <c r="G561" s="69"/>
    </row>
    <row r="562" spans="1:7">
      <c r="A562" s="68"/>
      <c r="B562" s="68"/>
      <c r="C562" s="40"/>
      <c r="D562" s="68"/>
      <c r="E562" s="40"/>
      <c r="G562" s="69"/>
    </row>
    <row r="563" spans="1:7">
      <c r="A563" s="68"/>
      <c r="B563" s="68"/>
      <c r="C563" s="40"/>
      <c r="D563" s="68"/>
      <c r="E563" s="40"/>
      <c r="G563" s="69"/>
    </row>
    <row r="564" spans="1:7">
      <c r="A564" s="68"/>
      <c r="B564" s="68"/>
      <c r="C564" s="40"/>
      <c r="D564" s="68"/>
      <c r="E564" s="40"/>
      <c r="G564" s="69"/>
    </row>
    <row r="565" spans="1:7">
      <c r="A565" s="68"/>
      <c r="B565" s="68"/>
      <c r="C565" s="40"/>
      <c r="D565" s="68"/>
      <c r="E565" s="40"/>
      <c r="G565" s="69"/>
    </row>
    <row r="566" spans="1:7">
      <c r="A566" s="68"/>
      <c r="B566" s="68"/>
      <c r="C566" s="40"/>
      <c r="D566" s="68"/>
      <c r="E566" s="40"/>
      <c r="G566" s="69"/>
    </row>
    <row r="567" spans="1:7">
      <c r="A567" s="68"/>
      <c r="B567" s="68"/>
      <c r="C567" s="40"/>
      <c r="D567" s="68"/>
      <c r="E567" s="40"/>
      <c r="G567" s="69"/>
    </row>
    <row r="568" spans="1:7">
      <c r="A568" s="68"/>
      <c r="B568" s="68"/>
      <c r="C568" s="40"/>
      <c r="D568" s="68"/>
      <c r="E568" s="40"/>
      <c r="G568" s="69"/>
    </row>
    <row r="569" spans="1:7">
      <c r="A569" s="68"/>
      <c r="B569" s="68"/>
      <c r="C569" s="40"/>
      <c r="D569" s="68"/>
      <c r="E569" s="40"/>
      <c r="G569" s="69"/>
    </row>
    <row r="570" spans="1:7">
      <c r="A570" s="68"/>
      <c r="B570" s="68"/>
      <c r="C570" s="40"/>
      <c r="D570" s="68"/>
      <c r="E570" s="40"/>
      <c r="G570" s="69"/>
    </row>
    <row r="571" spans="1:7">
      <c r="A571" s="68"/>
      <c r="B571" s="68"/>
      <c r="C571" s="40"/>
      <c r="D571" s="68"/>
      <c r="E571" s="40"/>
      <c r="G571" s="69"/>
    </row>
    <row r="572" spans="1:7">
      <c r="A572" s="68"/>
      <c r="B572" s="68"/>
      <c r="C572" s="40"/>
      <c r="D572" s="68"/>
      <c r="E572" s="40"/>
      <c r="G572" s="69"/>
    </row>
    <row r="573" spans="1:7">
      <c r="A573" s="68"/>
      <c r="B573" s="68"/>
      <c r="C573" s="40"/>
      <c r="D573" s="68"/>
      <c r="E573" s="40"/>
      <c r="G573" s="69"/>
    </row>
    <row r="574" spans="1:7">
      <c r="A574" s="68"/>
      <c r="B574" s="68"/>
      <c r="C574" s="40"/>
      <c r="D574" s="68"/>
      <c r="E574" s="40"/>
      <c r="G574" s="69"/>
    </row>
    <row r="575" spans="1:7">
      <c r="A575" s="68"/>
      <c r="B575" s="68"/>
      <c r="C575" s="40"/>
      <c r="D575" s="68"/>
      <c r="E575" s="40"/>
      <c r="G575" s="69"/>
    </row>
    <row r="576" spans="1:7">
      <c r="A576" s="68"/>
      <c r="B576" s="68"/>
      <c r="C576" s="40"/>
      <c r="D576" s="68"/>
      <c r="E576" s="40"/>
      <c r="G576" s="69"/>
    </row>
    <row r="577" spans="1:7">
      <c r="A577" s="68"/>
      <c r="B577" s="68"/>
      <c r="C577" s="40"/>
      <c r="D577" s="68"/>
      <c r="E577" s="40"/>
      <c r="G577" s="69"/>
    </row>
    <row r="578" spans="1:7">
      <c r="A578" s="68"/>
      <c r="B578" s="68"/>
      <c r="C578" s="40"/>
      <c r="D578" s="68"/>
      <c r="E578" s="40"/>
      <c r="G578" s="69"/>
    </row>
    <row r="579" spans="1:7">
      <c r="A579" s="68"/>
      <c r="B579" s="68"/>
      <c r="C579" s="40"/>
      <c r="D579" s="68"/>
      <c r="E579" s="40"/>
      <c r="G579" s="69"/>
    </row>
    <row r="580" spans="1:7">
      <c r="A580" s="68"/>
      <c r="B580" s="68"/>
      <c r="C580" s="40"/>
      <c r="D580" s="68"/>
      <c r="E580" s="40"/>
      <c r="G580" s="69"/>
    </row>
    <row r="581" spans="1:7">
      <c r="A581" s="68"/>
      <c r="B581" s="68"/>
      <c r="C581" s="40"/>
      <c r="D581" s="68"/>
      <c r="E581" s="40"/>
      <c r="G581" s="69"/>
    </row>
    <row r="582" spans="1:7">
      <c r="A582" s="68"/>
      <c r="B582" s="68"/>
      <c r="C582" s="40"/>
      <c r="D582" s="68"/>
      <c r="E582" s="40"/>
      <c r="G582" s="69"/>
    </row>
    <row r="583" spans="1:7">
      <c r="A583" s="68"/>
      <c r="B583" s="68"/>
      <c r="C583" s="40"/>
      <c r="D583" s="68"/>
      <c r="E583" s="40"/>
      <c r="G583" s="69"/>
    </row>
    <row r="584" spans="1:7">
      <c r="A584" s="68"/>
      <c r="B584" s="68"/>
      <c r="C584" s="40"/>
      <c r="D584" s="68"/>
      <c r="E584" s="40"/>
      <c r="G584" s="69"/>
    </row>
    <row r="585" spans="1:7">
      <c r="A585" s="68"/>
      <c r="B585" s="68"/>
      <c r="C585" s="40"/>
      <c r="D585" s="68"/>
      <c r="E585" s="40"/>
      <c r="G585" s="69"/>
    </row>
    <row r="586" spans="1:7">
      <c r="A586" s="68"/>
      <c r="B586" s="68"/>
      <c r="C586" s="40"/>
      <c r="D586" s="68"/>
      <c r="E586" s="40"/>
      <c r="G586" s="69"/>
    </row>
    <row r="587" spans="1:7">
      <c r="A587" s="68"/>
      <c r="B587" s="68"/>
      <c r="C587" s="40"/>
      <c r="D587" s="68"/>
      <c r="E587" s="40"/>
      <c r="G587" s="69"/>
    </row>
    <row r="588" spans="1:7">
      <c r="A588" s="68"/>
      <c r="B588" s="68"/>
      <c r="C588" s="40"/>
      <c r="D588" s="68"/>
      <c r="E588" s="40"/>
      <c r="G588" s="69"/>
    </row>
    <row r="589" spans="1:7">
      <c r="A589" s="68"/>
      <c r="B589" s="68"/>
      <c r="C589" s="40"/>
      <c r="D589" s="68"/>
      <c r="E589" s="40"/>
      <c r="G589" s="69"/>
    </row>
    <row r="590" spans="1:7">
      <c r="A590" s="68"/>
      <c r="B590" s="68"/>
      <c r="C590" s="40"/>
      <c r="D590" s="68"/>
      <c r="E590" s="40"/>
      <c r="G590" s="69"/>
    </row>
    <row r="591" spans="1:7">
      <c r="A591" s="68"/>
      <c r="B591" s="68"/>
      <c r="C591" s="40"/>
      <c r="D591" s="68"/>
      <c r="E591" s="40"/>
      <c r="G591" s="69"/>
    </row>
    <row r="592" spans="1:7">
      <c r="A592" s="68"/>
      <c r="B592" s="68"/>
      <c r="C592" s="40"/>
      <c r="D592" s="68"/>
      <c r="E592" s="40"/>
      <c r="G592" s="69"/>
    </row>
    <row r="593" spans="1:7">
      <c r="A593" s="68"/>
      <c r="B593" s="68"/>
      <c r="C593" s="40"/>
      <c r="D593" s="68"/>
      <c r="E593" s="40"/>
      <c r="G593" s="69"/>
    </row>
    <row r="594" spans="1:7">
      <c r="A594" s="68"/>
      <c r="B594" s="68"/>
      <c r="C594" s="40"/>
      <c r="D594" s="68"/>
      <c r="E594" s="40"/>
      <c r="G594" s="69"/>
    </row>
    <row r="595" spans="1:7">
      <c r="A595" s="68"/>
      <c r="B595" s="68"/>
      <c r="C595" s="40"/>
      <c r="D595" s="68"/>
      <c r="E595" s="40"/>
      <c r="G595" s="69"/>
    </row>
    <row r="596" spans="1:7">
      <c r="A596" s="68"/>
      <c r="B596" s="68"/>
      <c r="C596" s="40"/>
      <c r="D596" s="68"/>
      <c r="E596" s="40"/>
      <c r="G596" s="69"/>
    </row>
    <row r="597" spans="1:7">
      <c r="A597" s="68"/>
      <c r="B597" s="68"/>
      <c r="C597" s="40"/>
      <c r="D597" s="68"/>
      <c r="E597" s="40"/>
      <c r="G597" s="69"/>
    </row>
    <row r="598" spans="1:7">
      <c r="A598" s="68"/>
      <c r="B598" s="68"/>
      <c r="C598" s="40"/>
      <c r="D598" s="68"/>
      <c r="E598" s="40"/>
      <c r="G598" s="69"/>
    </row>
    <row r="599" spans="1:7">
      <c r="A599" s="68"/>
      <c r="B599" s="68"/>
      <c r="C599" s="40"/>
      <c r="D599" s="68"/>
      <c r="E599" s="40"/>
      <c r="G599" s="69"/>
    </row>
    <row r="600" spans="1:7">
      <c r="A600" s="68"/>
      <c r="B600" s="68"/>
      <c r="C600" s="40"/>
      <c r="D600" s="68"/>
      <c r="E600" s="40"/>
      <c r="G600" s="69"/>
    </row>
    <row r="601" spans="1:7">
      <c r="A601" s="68"/>
      <c r="B601" s="68"/>
      <c r="C601" s="40"/>
      <c r="D601" s="68"/>
      <c r="E601" s="40"/>
      <c r="G601" s="69"/>
    </row>
    <row r="602" spans="1:7">
      <c r="A602" s="68"/>
      <c r="B602" s="68"/>
      <c r="C602" s="40"/>
      <c r="D602" s="68"/>
      <c r="E602" s="40"/>
      <c r="G602" s="69"/>
    </row>
    <row r="603" spans="1:7">
      <c r="A603" s="68"/>
      <c r="B603" s="68"/>
      <c r="C603" s="40"/>
      <c r="D603" s="68"/>
      <c r="E603" s="40"/>
      <c r="G603" s="69"/>
    </row>
    <row r="604" spans="1:7">
      <c r="A604" s="68"/>
      <c r="B604" s="68"/>
      <c r="C604" s="40"/>
      <c r="D604" s="68"/>
      <c r="E604" s="40"/>
      <c r="G604" s="69"/>
    </row>
    <row r="605" spans="1:7">
      <c r="A605" s="68"/>
      <c r="B605" s="68"/>
      <c r="C605" s="40"/>
      <c r="D605" s="68"/>
      <c r="E605" s="40"/>
      <c r="G605" s="69"/>
    </row>
    <row r="606" spans="1:7">
      <c r="A606" s="68"/>
      <c r="B606" s="68"/>
      <c r="C606" s="40"/>
      <c r="D606" s="68"/>
      <c r="E606" s="40"/>
      <c r="G606" s="69"/>
    </row>
    <row r="607" spans="1:7">
      <c r="A607" s="68"/>
      <c r="B607" s="68"/>
      <c r="C607" s="40"/>
      <c r="D607" s="68"/>
      <c r="E607" s="40"/>
      <c r="G607" s="69"/>
    </row>
    <row r="608" spans="1:7">
      <c r="A608" s="68"/>
      <c r="B608" s="68"/>
      <c r="C608" s="40"/>
      <c r="D608" s="68"/>
      <c r="E608" s="40"/>
      <c r="G608" s="69"/>
    </row>
    <row r="609" spans="1:7">
      <c r="A609" s="68"/>
      <c r="B609" s="68"/>
      <c r="C609" s="40"/>
      <c r="D609" s="68"/>
      <c r="E609" s="40"/>
      <c r="G609" s="69"/>
    </row>
    <row r="610" spans="1:7">
      <c r="A610" s="68"/>
      <c r="B610" s="68"/>
      <c r="C610" s="40"/>
      <c r="D610" s="68"/>
      <c r="E610" s="40"/>
      <c r="G610" s="69"/>
    </row>
    <row r="611" spans="1:7">
      <c r="A611" s="68"/>
      <c r="B611" s="68"/>
      <c r="C611" s="40"/>
      <c r="D611" s="68"/>
      <c r="E611" s="40"/>
      <c r="G611" s="69"/>
    </row>
    <row r="612" spans="1:7">
      <c r="A612" s="68"/>
      <c r="B612" s="68"/>
      <c r="C612" s="40"/>
      <c r="D612" s="68"/>
      <c r="E612" s="40"/>
      <c r="G612" s="69"/>
    </row>
    <row r="613" spans="1:7">
      <c r="A613" s="68"/>
      <c r="B613" s="68"/>
      <c r="C613" s="40"/>
      <c r="D613" s="68"/>
      <c r="E613" s="40"/>
      <c r="G613" s="69"/>
    </row>
    <row r="614" spans="1:7">
      <c r="A614" s="68"/>
      <c r="B614" s="68"/>
      <c r="C614" s="40"/>
      <c r="D614" s="68"/>
      <c r="E614" s="40"/>
      <c r="G614" s="69"/>
    </row>
    <row r="615" spans="1:7">
      <c r="A615" s="68"/>
      <c r="B615" s="68"/>
      <c r="C615" s="40"/>
      <c r="D615" s="68"/>
      <c r="E615" s="40"/>
      <c r="G615" s="69"/>
    </row>
    <row r="616" spans="1:7">
      <c r="A616" s="68"/>
      <c r="B616" s="68"/>
      <c r="C616" s="40"/>
      <c r="D616" s="68"/>
      <c r="E616" s="40"/>
      <c r="G616" s="69"/>
    </row>
    <row r="617" spans="1:7">
      <c r="A617" s="68"/>
      <c r="B617" s="68"/>
      <c r="C617" s="40"/>
      <c r="D617" s="68"/>
      <c r="E617" s="40"/>
      <c r="G617" s="69"/>
    </row>
    <row r="618" spans="1:7">
      <c r="A618" s="68"/>
      <c r="B618" s="68"/>
      <c r="C618" s="40"/>
      <c r="D618" s="68"/>
      <c r="E618" s="40"/>
      <c r="G618" s="69"/>
    </row>
    <row r="619" spans="1:7">
      <c r="A619" s="68"/>
      <c r="B619" s="68"/>
      <c r="C619" s="40"/>
      <c r="D619" s="68"/>
      <c r="E619" s="40"/>
      <c r="G619" s="69"/>
    </row>
    <row r="620" spans="1:7">
      <c r="A620" s="68"/>
      <c r="B620" s="68"/>
      <c r="C620" s="40"/>
      <c r="D620" s="68"/>
      <c r="E620" s="40"/>
      <c r="G620" s="69"/>
    </row>
    <row r="621" spans="1:7">
      <c r="A621" s="68"/>
      <c r="B621" s="68"/>
      <c r="C621" s="40"/>
      <c r="D621" s="68"/>
      <c r="E621" s="40"/>
      <c r="G621" s="69"/>
    </row>
    <row r="622" spans="1:7">
      <c r="A622" s="68"/>
      <c r="B622" s="68"/>
      <c r="C622" s="40"/>
      <c r="D622" s="68"/>
      <c r="E622" s="40"/>
      <c r="G622" s="69"/>
    </row>
  </sheetData>
  <mergeCells count="14">
    <mergeCell ref="A100:N100"/>
    <mergeCell ref="D10:E10"/>
    <mergeCell ref="F10:G10"/>
    <mergeCell ref="A96:N96"/>
    <mergeCell ref="A1:N1"/>
    <mergeCell ref="B7:C10"/>
    <mergeCell ref="D7:G7"/>
    <mergeCell ref="I7:J10"/>
    <mergeCell ref="K7:N7"/>
    <mergeCell ref="K10:L10"/>
    <mergeCell ref="M10:N10"/>
    <mergeCell ref="A4:A10"/>
    <mergeCell ref="B4:G4"/>
    <mergeCell ref="I4:N4"/>
  </mergeCells>
  <printOptions horizontalCentered="1"/>
  <pageMargins left="0.78740157480314965" right="0.78740157480314965" top="0.78740157480314965" bottom="0.78740157480314965" header="0.39370078740157483" footer="0.39370078740157483"/>
  <pageSetup scale="56" orientation="portrait" r:id="rId1"/>
  <headerFooter alignWithMargins="0">
    <oddFooter>&amp;R&amp;P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sqref="A1:N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5" style="90"/>
  </cols>
  <sheetData>
    <row r="1" spans="1:14" ht="25.5" customHeight="1">
      <c r="A1" s="302" t="s">
        <v>214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</row>
    <row r="2" spans="1:14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5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4" t="s">
        <v>144</v>
      </c>
      <c r="B4" s="303" t="s">
        <v>78</v>
      </c>
      <c r="C4" s="303"/>
      <c r="D4" s="303"/>
      <c r="E4" s="303"/>
      <c r="F4" s="303"/>
      <c r="G4" s="303"/>
      <c r="H4" s="210"/>
      <c r="I4" s="303" t="s">
        <v>87</v>
      </c>
      <c r="J4" s="303"/>
      <c r="K4" s="303"/>
      <c r="L4" s="303"/>
      <c r="M4" s="303"/>
      <c r="N4" s="303"/>
    </row>
    <row r="5" spans="1:14" s="132" customFormat="1" ht="6.5" customHeight="1">
      <c r="A5" s="304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5" customHeight="1">
      <c r="A6" s="304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4"/>
      <c r="B7" s="313" t="s">
        <v>82</v>
      </c>
      <c r="C7" s="313"/>
      <c r="D7" s="308" t="s">
        <v>152</v>
      </c>
      <c r="E7" s="308"/>
      <c r="F7" s="308"/>
      <c r="G7" s="308"/>
      <c r="H7" s="236"/>
      <c r="I7" s="313" t="s">
        <v>82</v>
      </c>
      <c r="J7" s="313"/>
      <c r="K7" s="308" t="s">
        <v>152</v>
      </c>
      <c r="L7" s="308"/>
      <c r="M7" s="308"/>
      <c r="N7" s="308"/>
    </row>
    <row r="8" spans="1:14" s="132" customFormat="1" ht="6.5" customHeight="1">
      <c r="A8" s="304"/>
      <c r="B8" s="313"/>
      <c r="C8" s="313"/>
      <c r="D8" s="211"/>
      <c r="E8" s="211"/>
      <c r="F8" s="211"/>
      <c r="G8" s="211"/>
      <c r="H8" s="210"/>
      <c r="I8" s="313"/>
      <c r="J8" s="313"/>
      <c r="K8" s="211"/>
      <c r="L8" s="211"/>
      <c r="M8" s="211"/>
      <c r="N8" s="211"/>
    </row>
    <row r="9" spans="1:14" s="132" customFormat="1" ht="6.5" customHeight="1">
      <c r="A9" s="304"/>
      <c r="B9" s="313"/>
      <c r="C9" s="313"/>
      <c r="D9" s="212"/>
      <c r="E9" s="212"/>
      <c r="F9" s="212"/>
      <c r="G9" s="212"/>
      <c r="H9" s="210"/>
      <c r="I9" s="313"/>
      <c r="J9" s="313"/>
      <c r="K9" s="212"/>
      <c r="L9" s="212"/>
      <c r="M9" s="212"/>
      <c r="N9" s="212"/>
    </row>
    <row r="10" spans="1:14" s="132" customFormat="1" ht="24" customHeight="1">
      <c r="A10" s="304"/>
      <c r="B10" s="313"/>
      <c r="C10" s="313"/>
      <c r="D10" s="313" t="s">
        <v>147</v>
      </c>
      <c r="E10" s="313"/>
      <c r="F10" s="314" t="s">
        <v>148</v>
      </c>
      <c r="G10" s="314"/>
      <c r="H10" s="213"/>
      <c r="I10" s="313"/>
      <c r="J10" s="313"/>
      <c r="K10" s="313" t="s">
        <v>147</v>
      </c>
      <c r="L10" s="313"/>
      <c r="M10" s="314" t="s">
        <v>148</v>
      </c>
      <c r="N10" s="314"/>
    </row>
    <row r="11" spans="1:14" s="124" customFormat="1" ht="6.5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6"/>
      <c r="K11" s="215"/>
      <c r="L11" s="216"/>
      <c r="M11" s="215"/>
      <c r="N11" s="216"/>
    </row>
    <row r="12" spans="1:14" s="125" customFormat="1" ht="6.5" customHeight="1">
      <c r="A12" s="133"/>
      <c r="B12" s="134"/>
      <c r="C12" s="135"/>
      <c r="D12" s="136"/>
      <c r="E12" s="135"/>
      <c r="F12" s="136"/>
      <c r="G12" s="135"/>
      <c r="H12" s="136"/>
      <c r="I12" s="136"/>
      <c r="J12" s="136"/>
      <c r="K12" s="136"/>
      <c r="L12" s="136"/>
      <c r="M12" s="136"/>
      <c r="N12" s="136"/>
    </row>
    <row r="13" spans="1:14" s="30" customFormat="1">
      <c r="A13" s="226" t="s">
        <v>79</v>
      </c>
      <c r="B13" s="219">
        <f>SUM(D13,F13)</f>
        <v>86224</v>
      </c>
      <c r="C13" s="220"/>
      <c r="D13" s="219">
        <f>D15</f>
        <v>23589</v>
      </c>
      <c r="E13" s="220"/>
      <c r="F13" s="219">
        <f>F15</f>
        <v>62635</v>
      </c>
      <c r="G13" s="220"/>
      <c r="H13" s="222"/>
      <c r="I13" s="223">
        <f>SUM(K13,M13)</f>
        <v>100</v>
      </c>
      <c r="J13" s="224"/>
      <c r="K13" s="223">
        <f>+D13*100/B13</f>
        <v>27.357812210057524</v>
      </c>
      <c r="L13" s="225"/>
      <c r="M13" s="223">
        <f>F13*100/B13</f>
        <v>72.642187789942469</v>
      </c>
      <c r="N13" s="224"/>
    </row>
    <row r="14" spans="1:14" s="35" customFormat="1" ht="6.5" customHeight="1">
      <c r="A14" s="31"/>
      <c r="B14" s="65"/>
      <c r="C14" s="64"/>
      <c r="D14" s="65"/>
      <c r="E14" s="17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12">
      <c r="A15" s="45" t="s">
        <v>0</v>
      </c>
      <c r="B15" s="95">
        <f>SUM(D15,F15)</f>
        <v>86224</v>
      </c>
      <c r="C15" s="40"/>
      <c r="D15" s="95">
        <f>SUM(D16:D17)</f>
        <v>23589</v>
      </c>
      <c r="E15" s="17"/>
      <c r="F15" s="95">
        <f>SUM(F16:F17)</f>
        <v>62635</v>
      </c>
      <c r="G15" s="40"/>
      <c r="H15" s="6"/>
      <c r="I15" s="96">
        <f>SUM(I16:I17)</f>
        <v>100</v>
      </c>
      <c r="J15" s="96"/>
      <c r="K15" s="96">
        <f>SUM(K16:K17)</f>
        <v>100</v>
      </c>
      <c r="L15" s="96"/>
      <c r="M15" s="96">
        <f>SUM(M16:M17)</f>
        <v>100</v>
      </c>
      <c r="N15" s="96"/>
    </row>
    <row r="16" spans="1:14" s="27" customFormat="1" ht="12">
      <c r="A16" s="38" t="s">
        <v>1</v>
      </c>
      <c r="B16" s="39">
        <f>SUM(D16,F16)</f>
        <v>60540</v>
      </c>
      <c r="C16" s="40"/>
      <c r="D16" s="39">
        <v>15427</v>
      </c>
      <c r="E16" s="39"/>
      <c r="F16" s="39">
        <v>45113</v>
      </c>
      <c r="G16" s="17"/>
      <c r="H16" s="81"/>
      <c r="I16" s="99">
        <f>B16*100/SUM(B16:B17)</f>
        <v>70.212469845982554</v>
      </c>
      <c r="J16" s="99"/>
      <c r="K16" s="99">
        <f>D16*100/SUM(D16:D17)</f>
        <v>65.399126711602861</v>
      </c>
      <c r="L16" s="99"/>
      <c r="M16" s="99">
        <f>F16*100/SUM(F16:F17)</f>
        <v>72.025225512892149</v>
      </c>
      <c r="N16" s="99"/>
    </row>
    <row r="17" spans="1:14" s="27" customFormat="1" ht="12">
      <c r="A17" s="38" t="s">
        <v>2</v>
      </c>
      <c r="B17" s="39">
        <f>SUM(D17,F17)</f>
        <v>25684</v>
      </c>
      <c r="C17" s="40"/>
      <c r="D17" s="39">
        <v>8162</v>
      </c>
      <c r="E17" s="39"/>
      <c r="F17" s="39">
        <v>17522</v>
      </c>
      <c r="G17" s="17"/>
      <c r="H17" s="81"/>
      <c r="I17" s="99">
        <f>B17*100/SUM(B16:B17)</f>
        <v>29.787530154017443</v>
      </c>
      <c r="J17" s="99"/>
      <c r="K17" s="99">
        <f>D17*100/SUM(D16:D17)</f>
        <v>34.600873288397132</v>
      </c>
      <c r="L17" s="99"/>
      <c r="M17" s="99">
        <f>F17*100/SUM(F16:F17)</f>
        <v>27.974774487107847</v>
      </c>
      <c r="N17" s="99"/>
    </row>
    <row r="18" spans="1:14" s="27" customFormat="1" ht="6.5" customHeight="1">
      <c r="A18" s="29"/>
      <c r="B18" s="39"/>
      <c r="C18" s="40"/>
      <c r="D18" s="41"/>
      <c r="E18" s="40"/>
      <c r="F18" s="39"/>
      <c r="G18" s="40"/>
      <c r="H18" s="55"/>
      <c r="I18" s="99"/>
      <c r="J18" s="99"/>
      <c r="K18" s="99"/>
      <c r="L18" s="99"/>
      <c r="M18" s="99"/>
      <c r="N18" s="99"/>
    </row>
    <row r="19" spans="1:14" s="30" customFormat="1" ht="12">
      <c r="A19" s="200" t="s">
        <v>40</v>
      </c>
      <c r="B19" s="95">
        <f t="shared" ref="B19:B26" si="0">SUM(D19,F19)</f>
        <v>86224</v>
      </c>
      <c r="C19" s="40"/>
      <c r="D19" s="95">
        <f>SUM(D20:D26)</f>
        <v>23588</v>
      </c>
      <c r="E19" s="17"/>
      <c r="F19" s="95">
        <f>SUM(F20:F26)</f>
        <v>62636</v>
      </c>
      <c r="G19" s="40"/>
      <c r="H19" s="6"/>
      <c r="I19" s="96">
        <f>SUM(I20:I25)</f>
        <v>100</v>
      </c>
      <c r="J19" s="96"/>
      <c r="K19" s="96">
        <f>SUM(K20:K25)</f>
        <v>100</v>
      </c>
      <c r="L19" s="96"/>
      <c r="M19" s="96">
        <f>SUM(M20:M25)</f>
        <v>100</v>
      </c>
      <c r="N19" s="96"/>
    </row>
    <row r="20" spans="1:14" s="27" customFormat="1" ht="12">
      <c r="A20" s="12" t="s">
        <v>201</v>
      </c>
      <c r="B20" s="39">
        <f t="shared" si="0"/>
        <v>10792</v>
      </c>
      <c r="C20" s="40"/>
      <c r="D20" s="39">
        <v>2605</v>
      </c>
      <c r="E20" s="39"/>
      <c r="F20" s="39">
        <v>8187</v>
      </c>
      <c r="G20" s="17"/>
      <c r="H20" s="81"/>
      <c r="I20" s="99">
        <f t="shared" ref="I20:I25" si="1">B20*100/SUM($B$20:$B$25)</f>
        <v>12.518559762435041</v>
      </c>
      <c r="J20" s="99"/>
      <c r="K20" s="99">
        <f t="shared" ref="K20:K25" si="2">D20*100/SUM($D$20:$D$25)</f>
        <v>11.043751059860947</v>
      </c>
      <c r="L20" s="99"/>
      <c r="M20" s="99">
        <f t="shared" ref="M20:M25" si="3">F20*100/SUM($F$20:$F$25)</f>
        <v>13.074097732353881</v>
      </c>
      <c r="N20" s="99"/>
    </row>
    <row r="21" spans="1:14" s="27" customFormat="1" ht="12">
      <c r="A21" s="12" t="s">
        <v>42</v>
      </c>
      <c r="B21" s="39">
        <f t="shared" si="0"/>
        <v>43631</v>
      </c>
      <c r="C21" s="40"/>
      <c r="D21" s="39">
        <v>11278</v>
      </c>
      <c r="E21" s="39"/>
      <c r="F21" s="39">
        <v>32353</v>
      </c>
      <c r="G21" s="17"/>
      <c r="H21" s="81"/>
      <c r="I21" s="99">
        <f t="shared" si="1"/>
        <v>50.611312175204155</v>
      </c>
      <c r="J21" s="99"/>
      <c r="K21" s="99">
        <f t="shared" si="2"/>
        <v>47.812447006952688</v>
      </c>
      <c r="L21" s="99"/>
      <c r="M21" s="99">
        <f t="shared" si="3"/>
        <v>51.665602044075378</v>
      </c>
      <c r="N21" s="99"/>
    </row>
    <row r="22" spans="1:14" s="27" customFormat="1" ht="12">
      <c r="A22" s="12" t="s">
        <v>43</v>
      </c>
      <c r="B22" s="39">
        <f t="shared" si="0"/>
        <v>20770</v>
      </c>
      <c r="C22" s="40"/>
      <c r="D22" s="39">
        <v>5190</v>
      </c>
      <c r="E22" s="39"/>
      <c r="F22" s="39">
        <v>15580</v>
      </c>
      <c r="G22" s="17"/>
      <c r="H22" s="81"/>
      <c r="I22" s="99">
        <f t="shared" si="1"/>
        <v>24.09289161098738</v>
      </c>
      <c r="J22" s="99"/>
      <c r="K22" s="99">
        <f t="shared" si="2"/>
        <v>22.002713244022384</v>
      </c>
      <c r="L22" s="99"/>
      <c r="M22" s="99">
        <f t="shared" si="3"/>
        <v>24.88022995847972</v>
      </c>
      <c r="N22" s="99"/>
    </row>
    <row r="23" spans="1:14" s="27" customFormat="1" ht="12">
      <c r="A23" s="12" t="s">
        <v>44</v>
      </c>
      <c r="B23" s="39">
        <f t="shared" si="0"/>
        <v>9158</v>
      </c>
      <c r="C23" s="40"/>
      <c r="D23" s="39">
        <v>4027</v>
      </c>
      <c r="E23" s="39"/>
      <c r="F23" s="39">
        <v>5131</v>
      </c>
      <c r="G23" s="40"/>
      <c r="H23" s="81"/>
      <c r="I23" s="99">
        <f t="shared" si="1"/>
        <v>10.623144023756495</v>
      </c>
      <c r="J23" s="99"/>
      <c r="K23" s="99">
        <f t="shared" si="2"/>
        <v>17.07224012209598</v>
      </c>
      <c r="L23" s="99"/>
      <c r="M23" s="99">
        <f t="shared" si="3"/>
        <v>8.1938677738741621</v>
      </c>
      <c r="N23" s="99"/>
    </row>
    <row r="24" spans="1:14" s="27" customFormat="1" ht="12">
      <c r="A24" s="12" t="s">
        <v>45</v>
      </c>
      <c r="B24" s="39">
        <f t="shared" si="0"/>
        <v>1593</v>
      </c>
      <c r="C24" s="17"/>
      <c r="D24" s="39">
        <v>371</v>
      </c>
      <c r="E24" s="39" t="s">
        <v>194</v>
      </c>
      <c r="F24" s="39">
        <v>1222</v>
      </c>
      <c r="G24" s="17"/>
      <c r="H24" s="81"/>
      <c r="I24" s="99">
        <f t="shared" si="1"/>
        <v>1.8478563474387528</v>
      </c>
      <c r="J24" s="99"/>
      <c r="K24" s="99">
        <f t="shared" si="2"/>
        <v>1.5728336442258775</v>
      </c>
      <c r="L24" s="99"/>
      <c r="M24" s="99">
        <f t="shared" si="3"/>
        <v>1.9514532098371127</v>
      </c>
      <c r="N24" s="99"/>
    </row>
    <row r="25" spans="1:14" s="27" customFormat="1" ht="12">
      <c r="A25" s="12" t="s">
        <v>46</v>
      </c>
      <c r="B25" s="39">
        <f t="shared" si="0"/>
        <v>264</v>
      </c>
      <c r="C25" s="39" t="s">
        <v>194</v>
      </c>
      <c r="D25" s="39">
        <v>117</v>
      </c>
      <c r="E25" s="39" t="s">
        <v>194</v>
      </c>
      <c r="F25" s="39">
        <v>147</v>
      </c>
      <c r="G25" s="39" t="s">
        <v>194</v>
      </c>
      <c r="H25" s="81"/>
      <c r="I25" s="99">
        <f t="shared" si="1"/>
        <v>0.30623608017817372</v>
      </c>
      <c r="J25" s="99"/>
      <c r="K25" s="99">
        <f t="shared" si="2"/>
        <v>0.49601492284212312</v>
      </c>
      <c r="L25" s="99"/>
      <c r="M25" s="99">
        <f t="shared" si="3"/>
        <v>0.23474928137975087</v>
      </c>
      <c r="N25" s="99"/>
    </row>
    <row r="26" spans="1:14" s="27" customFormat="1" ht="12">
      <c r="A26" s="183" t="s">
        <v>3</v>
      </c>
      <c r="B26" s="39">
        <f t="shared" si="0"/>
        <v>16</v>
      </c>
      <c r="C26" s="39" t="s">
        <v>194</v>
      </c>
      <c r="D26" s="39">
        <v>0</v>
      </c>
      <c r="E26" s="39"/>
      <c r="F26" s="39">
        <v>16</v>
      </c>
      <c r="G26" s="39" t="s">
        <v>194</v>
      </c>
      <c r="H26" s="81"/>
      <c r="I26" s="42" t="str">
        <f>IF(B26&gt;0,"NC",0)</f>
        <v>NC</v>
      </c>
      <c r="J26" s="108"/>
      <c r="K26" s="42">
        <f>IF(D26&gt;0,"NC",0)</f>
        <v>0</v>
      </c>
      <c r="L26" s="118"/>
      <c r="M26" s="42" t="str">
        <f>IF(F26&gt;0,"NC",0)</f>
        <v>NC</v>
      </c>
      <c r="N26" s="99"/>
    </row>
    <row r="27" spans="1:14" s="27" customFormat="1" ht="6.5" customHeight="1">
      <c r="A27" s="58"/>
      <c r="B27" s="44"/>
      <c r="C27" s="40"/>
      <c r="D27" s="44"/>
      <c r="E27" s="40"/>
      <c r="F27" s="44"/>
      <c r="G27" s="64"/>
      <c r="H27" s="55"/>
      <c r="I27" s="99"/>
      <c r="J27" s="99"/>
      <c r="K27" s="99"/>
      <c r="L27" s="99"/>
      <c r="M27" s="99"/>
      <c r="N27" s="99"/>
    </row>
    <row r="28" spans="1:14" s="30" customFormat="1" ht="12">
      <c r="A28" s="7" t="s">
        <v>48</v>
      </c>
      <c r="B28" s="95">
        <f>SUM(D28,F28)</f>
        <v>86225</v>
      </c>
      <c r="C28" s="40"/>
      <c r="D28" s="95">
        <f>SUM(D29:D31)</f>
        <v>23589</v>
      </c>
      <c r="E28" s="17"/>
      <c r="F28" s="95">
        <f>SUM(F29:F31)</f>
        <v>62636</v>
      </c>
      <c r="G28" s="17"/>
      <c r="H28" s="6"/>
      <c r="I28" s="96">
        <f>SUM(I29:I30)</f>
        <v>100</v>
      </c>
      <c r="J28" s="96"/>
      <c r="K28" s="96">
        <f>SUM(K29:K30)</f>
        <v>100</v>
      </c>
      <c r="L28" s="96"/>
      <c r="M28" s="96">
        <f>SUM(M29:M30)</f>
        <v>100</v>
      </c>
      <c r="N28" s="96"/>
    </row>
    <row r="29" spans="1:14" s="27" customFormat="1" ht="12">
      <c r="A29" s="13" t="s">
        <v>20</v>
      </c>
      <c r="B29" s="39">
        <f>SUM(D29,F29)</f>
        <v>81641</v>
      </c>
      <c r="C29" s="40"/>
      <c r="D29" s="39">
        <v>21931</v>
      </c>
      <c r="E29" s="39"/>
      <c r="F29" s="39">
        <v>59710</v>
      </c>
      <c r="G29" s="17"/>
      <c r="H29" s="84"/>
      <c r="I29" s="99">
        <f>B29*100/SUM(B29:B30)</f>
        <v>94.683676427950132</v>
      </c>
      <c r="J29" s="99"/>
      <c r="K29" s="99">
        <f>D29*100/SUM(D29:D30)</f>
        <v>92.97130018228836</v>
      </c>
      <c r="L29" s="99"/>
      <c r="M29" s="99">
        <f>F29*100/SUM(F29:F30)</f>
        <v>95.328565042467588</v>
      </c>
      <c r="N29" s="99"/>
    </row>
    <row r="30" spans="1:14" s="27" customFormat="1" ht="12">
      <c r="A30" s="13" t="s">
        <v>21</v>
      </c>
      <c r="B30" s="39">
        <f>SUM(D30,F30)</f>
        <v>4584</v>
      </c>
      <c r="C30" s="40"/>
      <c r="D30" s="39">
        <v>1658</v>
      </c>
      <c r="E30" s="39"/>
      <c r="F30" s="39">
        <v>2926</v>
      </c>
      <c r="G30" s="17"/>
      <c r="H30" s="84"/>
      <c r="I30" s="99">
        <f>B30*100/SUM(B29:B30)</f>
        <v>5.3163235720498694</v>
      </c>
      <c r="J30" s="99"/>
      <c r="K30" s="99">
        <f>D30*100/SUM(D29:D30)</f>
        <v>7.0286998177116455</v>
      </c>
      <c r="L30" s="99"/>
      <c r="M30" s="99">
        <f>F30*100/SUM(F29:F30)</f>
        <v>4.6714349575324094</v>
      </c>
      <c r="N30" s="99"/>
    </row>
    <row r="31" spans="1:14" s="27" customFormat="1" ht="12">
      <c r="A31" s="183" t="s">
        <v>3</v>
      </c>
      <c r="B31" s="39">
        <f>SUM(D31,F31)</f>
        <v>0</v>
      </c>
      <c r="C31" s="39"/>
      <c r="D31" s="39">
        <v>0</v>
      </c>
      <c r="E31" s="39"/>
      <c r="F31" s="39">
        <v>0</v>
      </c>
      <c r="G31" s="17"/>
      <c r="H31" s="84"/>
      <c r="I31" s="42">
        <f>IF(B31&gt;0,"NC",0)</f>
        <v>0</v>
      </c>
      <c r="J31" s="108"/>
      <c r="K31" s="42">
        <f>IF(D31&gt;0,"NC",0)</f>
        <v>0</v>
      </c>
      <c r="L31" s="118"/>
      <c r="M31" s="42">
        <f>IF(F31&gt;0,"NC",0)</f>
        <v>0</v>
      </c>
      <c r="N31" s="99"/>
    </row>
    <row r="32" spans="1:14" s="27" customFormat="1" ht="6.5" customHeight="1">
      <c r="A32" s="8"/>
      <c r="B32" s="93"/>
      <c r="C32" s="40"/>
      <c r="D32" s="41"/>
      <c r="E32" s="17"/>
      <c r="F32" s="20"/>
      <c r="G32" s="17"/>
      <c r="H32" s="84"/>
      <c r="I32" s="99"/>
      <c r="J32" s="99"/>
      <c r="K32" s="99"/>
      <c r="L32" s="99"/>
      <c r="M32" s="99"/>
      <c r="N32" s="99"/>
    </row>
    <row r="33" spans="1:16" s="30" customFormat="1" ht="12">
      <c r="A33" s="7" t="s">
        <v>142</v>
      </c>
      <c r="B33" s="95">
        <f t="shared" ref="B33:B40" si="4">SUM(D33,F33)</f>
        <v>86224</v>
      </c>
      <c r="C33" s="40"/>
      <c r="D33" s="95">
        <f>SUM(D34:D40)</f>
        <v>23589</v>
      </c>
      <c r="E33" s="17"/>
      <c r="F33" s="95">
        <f>SUM(F34:F40)</f>
        <v>62635</v>
      </c>
      <c r="G33" s="40"/>
      <c r="H33" s="6"/>
      <c r="I33" s="96">
        <f>SUM(I34:I39)</f>
        <v>100</v>
      </c>
      <c r="J33" s="96"/>
      <c r="K33" s="96">
        <f>SUM(K34:K39)</f>
        <v>100</v>
      </c>
      <c r="L33" s="96"/>
      <c r="M33" s="96">
        <f>SUM(M34:M39)</f>
        <v>100</v>
      </c>
      <c r="N33" s="96"/>
    </row>
    <row r="34" spans="1:16" s="27" customFormat="1">
      <c r="A34" s="182" t="s">
        <v>132</v>
      </c>
      <c r="B34" s="39">
        <f t="shared" si="4"/>
        <v>3973</v>
      </c>
      <c r="C34" s="40"/>
      <c r="D34" s="39">
        <v>1078</v>
      </c>
      <c r="E34" s="39"/>
      <c r="F34" s="39">
        <v>2895</v>
      </c>
      <c r="G34" s="17"/>
      <c r="H34" s="81"/>
      <c r="I34" s="99">
        <f t="shared" ref="I34:I39" si="5">B34*100/SUM($B$34:$B$39)</f>
        <v>4.6182638210815083</v>
      </c>
      <c r="J34" s="99"/>
      <c r="K34" s="99">
        <f t="shared" ref="K34:K39" si="6">D34*100/SUM($D$34:$D$39)</f>
        <v>4.5699266607316966</v>
      </c>
      <c r="L34" s="99"/>
      <c r="M34" s="99">
        <f t="shared" ref="M34:M39" si="7">F34*100/SUM($F$34:$F$39)</f>
        <v>4.6365252486426751</v>
      </c>
      <c r="N34" s="99"/>
    </row>
    <row r="35" spans="1:16" s="27" customFormat="1">
      <c r="A35" s="182" t="s">
        <v>133</v>
      </c>
      <c r="B35" s="39">
        <f t="shared" si="4"/>
        <v>15519</v>
      </c>
      <c r="C35" s="40"/>
      <c r="D35" s="39">
        <v>5345</v>
      </c>
      <c r="E35" s="39"/>
      <c r="F35" s="39">
        <v>10174</v>
      </c>
      <c r="G35" s="17"/>
      <c r="H35" s="81"/>
      <c r="I35" s="99">
        <f t="shared" si="5"/>
        <v>18.03947551959827</v>
      </c>
      <c r="J35" s="99"/>
      <c r="K35" s="99">
        <f t="shared" si="6"/>
        <v>22.658866420789352</v>
      </c>
      <c r="L35" s="99"/>
      <c r="M35" s="99">
        <f t="shared" si="7"/>
        <v>16.294303239962204</v>
      </c>
      <c r="N35" s="99"/>
    </row>
    <row r="36" spans="1:16" s="27" customFormat="1">
      <c r="A36" s="184" t="s">
        <v>134</v>
      </c>
      <c r="B36" s="39">
        <f t="shared" si="4"/>
        <v>28758</v>
      </c>
      <c r="C36" s="40"/>
      <c r="D36" s="39">
        <v>7478</v>
      </c>
      <c r="E36" s="39"/>
      <c r="F36" s="39">
        <v>21280</v>
      </c>
      <c r="G36" s="17"/>
      <c r="H36" s="81"/>
      <c r="I36" s="99">
        <f t="shared" si="5"/>
        <v>33.428651136839171</v>
      </c>
      <c r="J36" s="99"/>
      <c r="K36" s="99">
        <f t="shared" si="6"/>
        <v>31.701216668786298</v>
      </c>
      <c r="L36" s="99"/>
      <c r="M36" s="99">
        <f t="shared" si="7"/>
        <v>34.081263312993478</v>
      </c>
      <c r="N36" s="99"/>
    </row>
    <row r="37" spans="1:16" s="27" customFormat="1">
      <c r="A37" s="184" t="s">
        <v>135</v>
      </c>
      <c r="B37" s="39">
        <f t="shared" si="4"/>
        <v>10745</v>
      </c>
      <c r="C37" s="40"/>
      <c r="D37" s="39">
        <v>2722</v>
      </c>
      <c r="E37" s="39"/>
      <c r="F37" s="39">
        <v>8023</v>
      </c>
      <c r="G37" s="17"/>
      <c r="H37" s="81"/>
      <c r="I37" s="99">
        <f t="shared" si="5"/>
        <v>12.490119495978053</v>
      </c>
      <c r="J37" s="99"/>
      <c r="K37" s="99">
        <f t="shared" si="6"/>
        <v>11.539276781550722</v>
      </c>
      <c r="L37" s="99"/>
      <c r="M37" s="99">
        <f t="shared" si="7"/>
        <v>12.849340956773812</v>
      </c>
      <c r="N37" s="99"/>
    </row>
    <row r="38" spans="1:16" s="27" customFormat="1">
      <c r="A38" s="182" t="s">
        <v>136</v>
      </c>
      <c r="B38" s="39">
        <f t="shared" si="4"/>
        <v>15068</v>
      </c>
      <c r="C38" s="40"/>
      <c r="D38" s="39">
        <v>4697</v>
      </c>
      <c r="E38" s="39"/>
      <c r="F38" s="39">
        <v>10371</v>
      </c>
      <c r="G38" s="17"/>
      <c r="H38" s="81"/>
      <c r="I38" s="99">
        <f t="shared" si="5"/>
        <v>17.515227600316177</v>
      </c>
      <c r="J38" s="99"/>
      <c r="K38" s="99">
        <f t="shared" si="6"/>
        <v>19.911823307473824</v>
      </c>
      <c r="L38" s="99"/>
      <c r="M38" s="99">
        <f t="shared" si="7"/>
        <v>16.609811175707492</v>
      </c>
      <c r="N38" s="99"/>
    </row>
    <row r="39" spans="1:16" s="27" customFormat="1" ht="12">
      <c r="A39" s="183" t="s">
        <v>137</v>
      </c>
      <c r="B39" s="39">
        <f t="shared" si="4"/>
        <v>11965</v>
      </c>
      <c r="C39" s="17"/>
      <c r="D39" s="39">
        <v>2269</v>
      </c>
      <c r="E39" s="39"/>
      <c r="F39" s="39">
        <v>9696</v>
      </c>
      <c r="G39" s="40"/>
      <c r="H39" s="81"/>
      <c r="I39" s="99">
        <f t="shared" si="5"/>
        <v>13.908262426186823</v>
      </c>
      <c r="J39" s="99"/>
      <c r="K39" s="99">
        <f t="shared" si="6"/>
        <v>9.6188901606681085</v>
      </c>
      <c r="L39" s="99"/>
      <c r="M39" s="99">
        <f t="shared" si="7"/>
        <v>15.528756065920339</v>
      </c>
      <c r="N39" s="99"/>
      <c r="P39" s="268"/>
    </row>
    <row r="40" spans="1:16" s="27" customFormat="1" ht="12">
      <c r="A40" s="183" t="s">
        <v>3</v>
      </c>
      <c r="B40" s="39">
        <f t="shared" si="4"/>
        <v>196</v>
      </c>
      <c r="C40" s="39" t="s">
        <v>194</v>
      </c>
      <c r="D40" s="39">
        <v>0</v>
      </c>
      <c r="E40" s="39"/>
      <c r="F40" s="39">
        <v>196</v>
      </c>
      <c r="G40" s="17" t="s">
        <v>194</v>
      </c>
      <c r="H40" s="81"/>
      <c r="I40" s="42" t="str">
        <f>IF(B40&gt;0,"NC",0)</f>
        <v>NC</v>
      </c>
      <c r="J40" s="99"/>
      <c r="K40" s="42">
        <f>IF(D40&gt;0,"NC",0)</f>
        <v>0</v>
      </c>
      <c r="L40" s="99"/>
      <c r="M40" s="42" t="str">
        <f>IF(F40&gt;0,"NC",0)</f>
        <v>NC</v>
      </c>
      <c r="N40" s="99"/>
    </row>
    <row r="41" spans="1:16" s="27" customFormat="1" ht="6.5" customHeight="1">
      <c r="A41" s="2"/>
      <c r="B41" s="66"/>
      <c r="C41" s="64"/>
      <c r="D41" s="41"/>
      <c r="E41" s="17"/>
      <c r="F41" s="20"/>
      <c r="G41" s="17"/>
      <c r="H41" s="84"/>
      <c r="I41" s="99"/>
      <c r="J41" s="99"/>
      <c r="K41" s="99"/>
      <c r="L41" s="99"/>
      <c r="M41" s="99"/>
      <c r="N41" s="99"/>
    </row>
    <row r="42" spans="1:16" s="30" customFormat="1" ht="12">
      <c r="A42" s="7" t="s">
        <v>41</v>
      </c>
      <c r="B42" s="65">
        <f>SUM(D42,F42)</f>
        <v>86223</v>
      </c>
      <c r="C42" s="40"/>
      <c r="D42" s="95">
        <f>SUM(D43:D44)</f>
        <v>23588</v>
      </c>
      <c r="E42" s="17"/>
      <c r="F42" s="95">
        <f>SUM(F43:F44)</f>
        <v>62635</v>
      </c>
      <c r="G42" s="40"/>
      <c r="H42" s="6"/>
      <c r="I42" s="96">
        <f>SUM(I43:I44)</f>
        <v>100</v>
      </c>
      <c r="J42" s="96"/>
      <c r="K42" s="96">
        <f>SUM(K43:K44)</f>
        <v>100</v>
      </c>
      <c r="L42" s="96"/>
      <c r="M42" s="96">
        <f>SUM(M43:M44)</f>
        <v>100</v>
      </c>
      <c r="N42" s="96"/>
    </row>
    <row r="43" spans="1:16" s="27" customFormat="1">
      <c r="A43" s="201" t="s">
        <v>104</v>
      </c>
      <c r="B43" s="39">
        <f>SUM(D43,F43)</f>
        <v>44914</v>
      </c>
      <c r="C43" s="64"/>
      <c r="D43" s="39">
        <v>11472</v>
      </c>
      <c r="E43" s="39"/>
      <c r="F43" s="39">
        <v>33442</v>
      </c>
      <c r="G43" s="17"/>
      <c r="H43" s="83"/>
      <c r="I43" s="99">
        <f>B43*100/SUM($B$43:$B$44)</f>
        <v>52.09050949282674</v>
      </c>
      <c r="J43" s="99"/>
      <c r="K43" s="99">
        <f>D43*100/SUM($D$43:$D$44)</f>
        <v>48.63489910123792</v>
      </c>
      <c r="L43" s="99"/>
      <c r="M43" s="99">
        <f>F43*100/SUM($F$43:$F$44)</f>
        <v>53.391873553125251</v>
      </c>
      <c r="N43" s="99"/>
    </row>
    <row r="44" spans="1:16" s="27" customFormat="1">
      <c r="A44" s="201" t="s">
        <v>63</v>
      </c>
      <c r="B44" s="39">
        <f>SUM(D44,F44)</f>
        <v>41309</v>
      </c>
      <c r="C44" s="64"/>
      <c r="D44" s="39">
        <v>12116</v>
      </c>
      <c r="E44" s="39"/>
      <c r="F44" s="39">
        <v>29193</v>
      </c>
      <c r="G44" s="17"/>
      <c r="H44" s="81"/>
      <c r="I44" s="99">
        <f>B44*100/SUM($B$43:$B$44)</f>
        <v>47.90949050717326</v>
      </c>
      <c r="J44" s="99"/>
      <c r="K44" s="99">
        <f>D44*100/SUM($D$43:$D$44)</f>
        <v>51.36510089876208</v>
      </c>
      <c r="L44" s="99"/>
      <c r="M44" s="99">
        <f>F44*100/SUM($F$43:$F$44)</f>
        <v>46.608126446874749</v>
      </c>
      <c r="N44" s="99"/>
    </row>
    <row r="45" spans="1:16" s="27" customFormat="1" ht="6.5" customHeight="1">
      <c r="A45" s="82"/>
      <c r="B45" s="44"/>
      <c r="C45" s="40"/>
      <c r="D45" s="44"/>
      <c r="E45" s="40"/>
      <c r="F45" s="44"/>
      <c r="G45" s="64"/>
      <c r="H45" s="55"/>
      <c r="I45" s="99"/>
      <c r="J45" s="99"/>
      <c r="K45" s="99"/>
      <c r="L45" s="99"/>
      <c r="M45" s="99"/>
      <c r="N45" s="99"/>
    </row>
    <row r="46" spans="1:16" s="30" customFormat="1">
      <c r="A46" s="202" t="s">
        <v>47</v>
      </c>
      <c r="B46" s="95">
        <f t="shared" ref="B46:B51" si="8">SUM(D46,F46)</f>
        <v>86224</v>
      </c>
      <c r="C46" s="40"/>
      <c r="D46" s="95">
        <f>SUM(D47:D51)</f>
        <v>23589</v>
      </c>
      <c r="E46" s="17"/>
      <c r="F46" s="95">
        <f>SUM(F47:F51)</f>
        <v>62635</v>
      </c>
      <c r="G46" s="64"/>
      <c r="H46" s="6"/>
      <c r="I46" s="96">
        <f>SUM(I47:I50)</f>
        <v>100.00000000000001</v>
      </c>
      <c r="J46" s="96"/>
      <c r="K46" s="96">
        <f>SUM(K47:K50)</f>
        <v>100</v>
      </c>
      <c r="L46" s="96"/>
      <c r="M46" s="96">
        <f>SUM(M47:M50)</f>
        <v>99.999999999999986</v>
      </c>
      <c r="N46" s="96"/>
    </row>
    <row r="47" spans="1:16" s="27" customFormat="1" ht="12">
      <c r="A47" s="13" t="s">
        <v>107</v>
      </c>
      <c r="B47" s="39">
        <f t="shared" si="8"/>
        <v>39963</v>
      </c>
      <c r="C47" s="40"/>
      <c r="D47" s="39">
        <v>10545</v>
      </c>
      <c r="E47" s="39"/>
      <c r="F47" s="39">
        <v>29418</v>
      </c>
      <c r="G47" s="17"/>
      <c r="H47" s="81"/>
      <c r="I47" s="99">
        <f>B47*100/SUM($B$47:$B$50)</f>
        <v>46.347884579699389</v>
      </c>
      <c r="J47" s="99"/>
      <c r="K47" s="99">
        <f>D47*100/SUM($D$47:$D$50)</f>
        <v>44.703039552333713</v>
      </c>
      <c r="L47" s="99"/>
      <c r="M47" s="99">
        <f>F47*100/SUM($F$47:$F$50)</f>
        <v>46.967350522870596</v>
      </c>
      <c r="N47" s="99"/>
    </row>
    <row r="48" spans="1:16" s="27" customFormat="1" ht="12">
      <c r="A48" s="13" t="s">
        <v>108</v>
      </c>
      <c r="B48" s="39">
        <f t="shared" si="8"/>
        <v>11515</v>
      </c>
      <c r="C48" s="40"/>
      <c r="D48" s="39">
        <v>3079</v>
      </c>
      <c r="E48" s="39"/>
      <c r="F48" s="39">
        <v>8436</v>
      </c>
      <c r="G48" s="40"/>
      <c r="H48" s="81"/>
      <c r="I48" s="99">
        <f>B48*100/SUM($B$47:$B$50)</f>
        <v>13.354750417517165</v>
      </c>
      <c r="J48" s="99"/>
      <c r="K48" s="99">
        <f>D48*100/SUM($D$47:$D$50)</f>
        <v>13.052694052312518</v>
      </c>
      <c r="L48" s="99"/>
      <c r="M48" s="99">
        <f>F48*100/SUM($F$47:$F$50)</f>
        <v>13.468508022671031</v>
      </c>
      <c r="N48" s="99"/>
    </row>
    <row r="49" spans="1:14" s="27" customFormat="1" ht="12">
      <c r="A49" s="13" t="s">
        <v>109</v>
      </c>
      <c r="B49" s="39">
        <f t="shared" si="8"/>
        <v>31333</v>
      </c>
      <c r="C49" s="40"/>
      <c r="D49" s="39">
        <v>9155</v>
      </c>
      <c r="E49" s="39"/>
      <c r="F49" s="39">
        <v>22178</v>
      </c>
      <c r="G49" s="17"/>
      <c r="H49" s="81"/>
      <c r="I49" s="99">
        <f>B49*100/SUM($B$47:$B$50)</f>
        <v>36.339070328446837</v>
      </c>
      <c r="J49" s="99"/>
      <c r="K49" s="99">
        <f>D49*100/SUM($D$47:$D$50)</f>
        <v>38.810462503709353</v>
      </c>
      <c r="L49" s="99"/>
      <c r="M49" s="99">
        <f>F49*100/SUM($F$47:$F$50)</f>
        <v>35.408318033048616</v>
      </c>
      <c r="N49" s="99"/>
    </row>
    <row r="50" spans="1:14" s="158" customFormat="1">
      <c r="A50" s="156" t="s">
        <v>101</v>
      </c>
      <c r="B50" s="44">
        <f t="shared" si="8"/>
        <v>3413</v>
      </c>
      <c r="C50" s="17"/>
      <c r="D50" s="39">
        <v>810</v>
      </c>
      <c r="E50" s="39" t="s">
        <v>194</v>
      </c>
      <c r="F50" s="39">
        <v>2603</v>
      </c>
      <c r="G50" s="17"/>
      <c r="H50" s="92"/>
      <c r="I50" s="99">
        <f>B50*100/SUM($B$47:$B$50)</f>
        <v>3.9582946743366114</v>
      </c>
      <c r="J50" s="108"/>
      <c r="K50" s="99">
        <f>D50*100/SUM($D$47:$D$50)</f>
        <v>3.4338038916444105</v>
      </c>
      <c r="L50" s="108"/>
      <c r="M50" s="99">
        <f>F50*100/SUM($F$47:$F$50)</f>
        <v>4.1558234214097549</v>
      </c>
      <c r="N50" s="108"/>
    </row>
    <row r="51" spans="1:14" s="158" customFormat="1" ht="12">
      <c r="A51" s="183" t="s">
        <v>3</v>
      </c>
      <c r="B51" s="44">
        <f t="shared" si="8"/>
        <v>0</v>
      </c>
      <c r="C51" s="39"/>
      <c r="D51" s="39">
        <v>0</v>
      </c>
      <c r="E51" s="39"/>
      <c r="F51" s="39">
        <v>0</v>
      </c>
      <c r="G51" s="39"/>
      <c r="H51" s="92"/>
      <c r="I51" s="42">
        <f>IF(B51&gt;0,"NC",0)</f>
        <v>0</v>
      </c>
      <c r="J51" s="108"/>
      <c r="K51" s="42">
        <f>IF(D51&gt;0,"NC",0)</f>
        <v>0</v>
      </c>
      <c r="L51" s="118"/>
      <c r="M51" s="42">
        <f>IF(F51&gt;0,"NC",0)</f>
        <v>0</v>
      </c>
      <c r="N51" s="108"/>
    </row>
    <row r="52" spans="1:14" ht="6.5" customHeight="1" thickBot="1">
      <c r="A52" s="120"/>
      <c r="B52" s="121"/>
      <c r="C52" s="112"/>
      <c r="D52" s="120"/>
      <c r="E52" s="112"/>
      <c r="F52" s="120"/>
      <c r="G52" s="112"/>
      <c r="H52" s="121"/>
      <c r="I52" s="123"/>
      <c r="J52" s="123"/>
      <c r="K52" s="123"/>
      <c r="L52" s="123"/>
      <c r="M52" s="123"/>
      <c r="N52" s="123"/>
    </row>
    <row r="53" spans="1:14" ht="6.5" customHeight="1">
      <c r="A53" s="29"/>
      <c r="B53" s="67"/>
      <c r="C53" s="40"/>
      <c r="D53" s="29"/>
      <c r="E53" s="64"/>
      <c r="F53" s="29"/>
      <c r="G53" s="40"/>
      <c r="H53" s="36"/>
    </row>
    <row r="54" spans="1:14" s="71" customFormat="1">
      <c r="A54" s="70" t="s">
        <v>74</v>
      </c>
      <c r="B54" s="145"/>
      <c r="C54" s="77"/>
      <c r="D54" s="145"/>
      <c r="E54" s="77"/>
      <c r="F54" s="145"/>
      <c r="G54" s="77"/>
      <c r="H54" s="145"/>
    </row>
    <row r="55" spans="1:14" s="71" customFormat="1">
      <c r="A55" s="70" t="s">
        <v>155</v>
      </c>
      <c r="B55" s="145"/>
      <c r="C55" s="77"/>
      <c r="D55" s="145"/>
      <c r="E55" s="77"/>
      <c r="F55" s="145"/>
      <c r="G55" s="77"/>
      <c r="H55" s="145"/>
    </row>
    <row r="56" spans="1:14" s="71" customFormat="1">
      <c r="A56" s="79" t="s">
        <v>105</v>
      </c>
      <c r="B56" s="145"/>
      <c r="C56" s="77"/>
      <c r="D56" s="145"/>
      <c r="E56" s="77"/>
      <c r="F56" s="145"/>
      <c r="G56" s="77"/>
      <c r="H56" s="145"/>
    </row>
    <row r="57" spans="1:14" s="71" customFormat="1" ht="22.5" customHeight="1">
      <c r="A57" s="312" t="s">
        <v>163</v>
      </c>
      <c r="B57" s="312"/>
      <c r="C57" s="312"/>
      <c r="D57" s="312"/>
      <c r="E57" s="312"/>
      <c r="F57" s="312"/>
      <c r="G57" s="312"/>
      <c r="H57" s="312"/>
      <c r="I57" s="312"/>
      <c r="J57" s="312"/>
      <c r="K57" s="312"/>
      <c r="L57" s="312"/>
      <c r="M57" s="312"/>
      <c r="N57" s="312"/>
    </row>
    <row r="58" spans="1:14" s="71" customFormat="1" ht="11.25" customHeight="1">
      <c r="A58" s="186" t="s">
        <v>66</v>
      </c>
      <c r="C58" s="77"/>
      <c r="E58" s="77"/>
      <c r="F58" s="76"/>
      <c r="G58" s="77"/>
    </row>
    <row r="59" spans="1:14" s="71" customFormat="1" ht="11">
      <c r="A59" s="187" t="s">
        <v>89</v>
      </c>
      <c r="B59" s="73"/>
      <c r="C59" s="74"/>
      <c r="D59" s="73"/>
      <c r="E59" s="74"/>
      <c r="F59" s="73"/>
      <c r="G59" s="74"/>
      <c r="H59" s="73"/>
      <c r="I59" s="73"/>
      <c r="J59" s="73"/>
      <c r="K59" s="73"/>
      <c r="L59" s="73"/>
      <c r="M59" s="73"/>
      <c r="N59" s="73"/>
    </row>
    <row r="60" spans="1:14" s="71" customFormat="1" ht="11">
      <c r="A60" s="4" t="s">
        <v>208</v>
      </c>
      <c r="B60" s="75"/>
      <c r="C60" s="77"/>
      <c r="E60" s="77"/>
      <c r="F60" s="76"/>
      <c r="G60" s="77"/>
    </row>
    <row r="61" spans="1:14">
      <c r="A61" s="71"/>
    </row>
  </sheetData>
  <mergeCells count="13">
    <mergeCell ref="A57:N57"/>
    <mergeCell ref="K7:N7"/>
    <mergeCell ref="K10:L10"/>
    <mergeCell ref="M10:N10"/>
    <mergeCell ref="A1:N1"/>
    <mergeCell ref="A4:A10"/>
    <mergeCell ref="B4:G4"/>
    <mergeCell ref="I4:N4"/>
    <mergeCell ref="F10:G10"/>
    <mergeCell ref="D10:E10"/>
    <mergeCell ref="B7:C10"/>
    <mergeCell ref="D7:G7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82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sqref="A1:N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5" style="90"/>
  </cols>
  <sheetData>
    <row r="1" spans="1:14" ht="25.5" customHeight="1">
      <c r="A1" s="302" t="s">
        <v>215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</row>
    <row r="2" spans="1:14" s="27" customFormat="1" ht="6.5" customHeight="1" thickBot="1">
      <c r="A2" s="158"/>
      <c r="B2" s="159"/>
      <c r="C2" s="161"/>
      <c r="D2" s="159"/>
      <c r="E2" s="161"/>
      <c r="F2" s="159"/>
      <c r="G2" s="161"/>
      <c r="H2" s="160"/>
      <c r="I2" s="159"/>
      <c r="J2" s="159"/>
      <c r="K2" s="159"/>
      <c r="L2" s="159"/>
      <c r="M2" s="159"/>
      <c r="N2" s="159"/>
    </row>
    <row r="3" spans="1:14" s="132" customFormat="1" ht="6.5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11" t="s">
        <v>145</v>
      </c>
      <c r="B4" s="303" t="s">
        <v>78</v>
      </c>
      <c r="C4" s="303"/>
      <c r="D4" s="303"/>
      <c r="E4" s="303"/>
      <c r="F4" s="303"/>
      <c r="G4" s="303"/>
      <c r="H4" s="210"/>
      <c r="I4" s="303" t="s">
        <v>87</v>
      </c>
      <c r="J4" s="303"/>
      <c r="K4" s="303"/>
      <c r="L4" s="303"/>
      <c r="M4" s="303"/>
      <c r="N4" s="303"/>
    </row>
    <row r="5" spans="1:14" s="132" customFormat="1" ht="6.5" customHeight="1">
      <c r="A5" s="311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5" customHeight="1">
      <c r="A6" s="311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11"/>
      <c r="B7" s="313" t="s">
        <v>82</v>
      </c>
      <c r="C7" s="313"/>
      <c r="D7" s="308" t="s">
        <v>152</v>
      </c>
      <c r="E7" s="308"/>
      <c r="F7" s="308"/>
      <c r="G7" s="308"/>
      <c r="H7" s="236"/>
      <c r="I7" s="313" t="s">
        <v>82</v>
      </c>
      <c r="J7" s="313"/>
      <c r="K7" s="308" t="s">
        <v>152</v>
      </c>
      <c r="L7" s="308"/>
      <c r="M7" s="308"/>
      <c r="N7" s="308"/>
    </row>
    <row r="8" spans="1:14" s="132" customFormat="1" ht="6.5" customHeight="1">
      <c r="A8" s="311"/>
      <c r="B8" s="313"/>
      <c r="C8" s="313"/>
      <c r="D8" s="211"/>
      <c r="E8" s="211"/>
      <c r="F8" s="211"/>
      <c r="G8" s="211"/>
      <c r="H8" s="210"/>
      <c r="I8" s="313"/>
      <c r="J8" s="313"/>
      <c r="K8" s="211"/>
      <c r="L8" s="211"/>
      <c r="M8" s="211"/>
      <c r="N8" s="211"/>
    </row>
    <row r="9" spans="1:14" s="132" customFormat="1" ht="6.5" customHeight="1">
      <c r="A9" s="311"/>
      <c r="B9" s="313"/>
      <c r="C9" s="313"/>
      <c r="D9" s="212"/>
      <c r="E9" s="212"/>
      <c r="F9" s="212"/>
      <c r="G9" s="212"/>
      <c r="H9" s="210"/>
      <c r="I9" s="313"/>
      <c r="J9" s="313"/>
      <c r="K9" s="212"/>
      <c r="L9" s="212"/>
      <c r="M9" s="212"/>
      <c r="N9" s="212"/>
    </row>
    <row r="10" spans="1:14" s="132" customFormat="1" ht="24.75" customHeight="1">
      <c r="A10" s="311"/>
      <c r="B10" s="313"/>
      <c r="C10" s="313"/>
      <c r="D10" s="313" t="s">
        <v>147</v>
      </c>
      <c r="E10" s="313"/>
      <c r="F10" s="314" t="s">
        <v>148</v>
      </c>
      <c r="G10" s="314"/>
      <c r="H10" s="213"/>
      <c r="I10" s="313"/>
      <c r="J10" s="313"/>
      <c r="K10" s="313" t="s">
        <v>147</v>
      </c>
      <c r="L10" s="313"/>
      <c r="M10" s="314" t="s">
        <v>148</v>
      </c>
      <c r="N10" s="314"/>
    </row>
    <row r="11" spans="1:14" s="27" customFormat="1" ht="6.5" customHeight="1">
      <c r="A11" s="229"/>
      <c r="B11" s="230"/>
      <c r="C11" s="231"/>
      <c r="D11" s="230"/>
      <c r="E11" s="231"/>
      <c r="F11" s="230"/>
      <c r="G11" s="231"/>
      <c r="H11" s="230"/>
      <c r="I11" s="230"/>
      <c r="J11" s="230"/>
      <c r="K11" s="230"/>
      <c r="L11" s="230"/>
      <c r="M11" s="230"/>
      <c r="N11" s="230"/>
    </row>
    <row r="12" spans="1:14" s="29" customFormat="1" ht="6.5" customHeight="1">
      <c r="A12" s="28"/>
      <c r="B12" s="85"/>
      <c r="C12" s="110"/>
      <c r="D12" s="85"/>
      <c r="E12" s="110"/>
      <c r="F12" s="85"/>
      <c r="G12" s="110"/>
      <c r="H12" s="85"/>
      <c r="I12" s="85"/>
      <c r="J12" s="85"/>
      <c r="K12" s="85"/>
      <c r="L12" s="85"/>
      <c r="M12" s="85"/>
      <c r="N12" s="85"/>
    </row>
    <row r="13" spans="1:14" s="30" customFormat="1">
      <c r="A13" s="226" t="s">
        <v>79</v>
      </c>
      <c r="B13" s="219">
        <f>SUM(D13,F13)</f>
        <v>86224</v>
      </c>
      <c r="C13" s="220"/>
      <c r="D13" s="219">
        <f>D15</f>
        <v>23588</v>
      </c>
      <c r="E13" s="220"/>
      <c r="F13" s="219">
        <f>F15</f>
        <v>62636</v>
      </c>
      <c r="G13" s="220"/>
      <c r="H13" s="222"/>
      <c r="I13" s="223">
        <f>SUM(K13,M13)</f>
        <v>100</v>
      </c>
      <c r="J13" s="224"/>
      <c r="K13" s="223">
        <f>+D13*100/B13</f>
        <v>27.356652440155873</v>
      </c>
      <c r="L13" s="225"/>
      <c r="M13" s="223">
        <f>F13*100/B13</f>
        <v>72.643347559844131</v>
      </c>
      <c r="N13" s="224"/>
    </row>
    <row r="14" spans="1:14" s="35" customFormat="1" ht="6.5" customHeight="1">
      <c r="A14" s="31"/>
      <c r="B14" s="65"/>
      <c r="C14" s="64"/>
      <c r="D14" s="65"/>
      <c r="E14" s="64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26">
      <c r="A15" s="61" t="s">
        <v>86</v>
      </c>
      <c r="B15" s="95">
        <f>SUM(D15,F15)</f>
        <v>86224</v>
      </c>
      <c r="C15" s="40"/>
      <c r="D15" s="95">
        <f>SUM($D$16:$D$18)</f>
        <v>23588</v>
      </c>
      <c r="E15" s="40"/>
      <c r="F15" s="95">
        <f>SUM($F$16:$F$18)</f>
        <v>62636</v>
      </c>
      <c r="G15" s="40"/>
      <c r="H15" s="100"/>
      <c r="I15" s="96">
        <f>SUM(I16:I17)</f>
        <v>100</v>
      </c>
      <c r="J15" s="96"/>
      <c r="K15" s="96">
        <f>SUM(K16:K17)</f>
        <v>100</v>
      </c>
      <c r="L15" s="96"/>
      <c r="M15" s="96">
        <f>SUM(M16:M17)</f>
        <v>100</v>
      </c>
      <c r="N15" s="96"/>
    </row>
    <row r="16" spans="1:14" s="27" customFormat="1">
      <c r="A16" s="115" t="s">
        <v>164</v>
      </c>
      <c r="B16" s="39">
        <f>SUM(D16,F16)</f>
        <v>6693</v>
      </c>
      <c r="C16" s="40"/>
      <c r="D16" s="39">
        <v>1774</v>
      </c>
      <c r="E16" s="39"/>
      <c r="F16" s="39">
        <v>4919</v>
      </c>
      <c r="G16" s="40"/>
      <c r="H16" s="98"/>
      <c r="I16" s="99">
        <f>B16*100/SUM(B16:B17)</f>
        <v>8.461227276175066</v>
      </c>
      <c r="J16" s="99"/>
      <c r="K16" s="99">
        <f>D16*100/SUM($D$16:$D$17)</f>
        <v>8.1134232792133538</v>
      </c>
      <c r="L16" s="99"/>
      <c r="M16" s="99">
        <f>F16*100/SUM($F$16:$F$17)</f>
        <v>8.5940912346908469</v>
      </c>
      <c r="N16" s="99"/>
    </row>
    <row r="17" spans="1:14" s="27" customFormat="1">
      <c r="A17" s="115" t="s">
        <v>4</v>
      </c>
      <c r="B17" s="39">
        <f>SUM(D17,F17)</f>
        <v>72409</v>
      </c>
      <c r="C17" s="40"/>
      <c r="D17" s="39">
        <v>20091</v>
      </c>
      <c r="E17" s="39"/>
      <c r="F17" s="39">
        <v>52318</v>
      </c>
      <c r="G17" s="40"/>
      <c r="H17" s="98"/>
      <c r="I17" s="99">
        <f>B17*100/SUM(B16:B17)</f>
        <v>91.538772723824934</v>
      </c>
      <c r="J17" s="99"/>
      <c r="K17" s="99">
        <f>D17*100/SUM($D$16:$D$17)</f>
        <v>91.88657672078665</v>
      </c>
      <c r="L17" s="99"/>
      <c r="M17" s="99">
        <f>F17*100/SUM($F$16:$F$17)</f>
        <v>91.40590876530915</v>
      </c>
      <c r="N17" s="99"/>
    </row>
    <row r="18" spans="1:14" s="27" customFormat="1">
      <c r="A18" s="115" t="s">
        <v>3</v>
      </c>
      <c r="B18" s="39">
        <f>SUM(D18,F18)</f>
        <v>7122</v>
      </c>
      <c r="C18" s="40"/>
      <c r="D18" s="39">
        <v>1723</v>
      </c>
      <c r="E18" s="39"/>
      <c r="F18" s="39">
        <v>5399</v>
      </c>
      <c r="G18" s="40"/>
      <c r="H18" s="98"/>
      <c r="I18" s="262" t="s">
        <v>193</v>
      </c>
      <c r="J18" s="262"/>
      <c r="K18" s="262" t="s">
        <v>193</v>
      </c>
      <c r="L18" s="262"/>
      <c r="M18" s="262" t="s">
        <v>193</v>
      </c>
      <c r="N18" s="99"/>
    </row>
    <row r="19" spans="1:14" s="27" customFormat="1" ht="6.5" customHeight="1">
      <c r="A19" s="29"/>
      <c r="B19" s="39"/>
      <c r="C19" s="40"/>
      <c r="D19" s="39"/>
      <c r="E19" s="40"/>
      <c r="F19" s="39"/>
      <c r="G19" s="40"/>
      <c r="H19" s="98"/>
      <c r="I19" s="99"/>
      <c r="J19" s="99"/>
      <c r="K19" s="99"/>
      <c r="L19" s="99"/>
      <c r="M19" s="99"/>
      <c r="N19" s="99"/>
    </row>
    <row r="20" spans="1:14" s="30" customFormat="1" ht="39">
      <c r="A20" s="61" t="s">
        <v>103</v>
      </c>
      <c r="B20" s="95">
        <f>SUM(D20,F20)</f>
        <v>86195</v>
      </c>
      <c r="C20" s="40"/>
      <c r="D20" s="95">
        <f>SUM(D21:D22)</f>
        <v>23589</v>
      </c>
      <c r="E20" s="40"/>
      <c r="F20" s="95">
        <f>SUM(F21:F22)</f>
        <v>62606</v>
      </c>
      <c r="G20" s="40"/>
      <c r="H20" s="95"/>
      <c r="I20" s="96">
        <f>SUM(I21:I22)</f>
        <v>100</v>
      </c>
      <c r="J20" s="96"/>
      <c r="K20" s="96">
        <f>SUM(K21:K22)</f>
        <v>100</v>
      </c>
      <c r="L20" s="96"/>
      <c r="M20" s="96">
        <f>SUM(M21:M22)</f>
        <v>100</v>
      </c>
      <c r="N20" s="96"/>
    </row>
    <row r="21" spans="1:14" s="27" customFormat="1">
      <c r="A21" s="115" t="s">
        <v>164</v>
      </c>
      <c r="B21" s="39">
        <f>SUM(D21,F21)</f>
        <v>28108</v>
      </c>
      <c r="C21" s="40"/>
      <c r="D21" s="39">
        <v>7368</v>
      </c>
      <c r="E21" s="39"/>
      <c r="F21" s="39">
        <v>20740</v>
      </c>
      <c r="G21" s="39"/>
      <c r="H21" s="98"/>
      <c r="I21" s="99">
        <f>B21*100/SUM(B21:B22)</f>
        <v>32.609780149660651</v>
      </c>
      <c r="J21" s="99"/>
      <c r="K21" s="99">
        <f>D21*100/SUM(D21:D22)</f>
        <v>31.234897621772859</v>
      </c>
      <c r="L21" s="99"/>
      <c r="M21" s="99">
        <f>F21*100/SUM(F21:F22)</f>
        <v>33.127815225377759</v>
      </c>
      <c r="N21" s="99"/>
    </row>
    <row r="22" spans="1:14" s="27" customFormat="1">
      <c r="A22" s="115" t="s">
        <v>4</v>
      </c>
      <c r="B22" s="39">
        <f>SUM(D22,F22)</f>
        <v>58087</v>
      </c>
      <c r="C22" s="40"/>
      <c r="D22" s="39">
        <v>16221</v>
      </c>
      <c r="E22" s="39"/>
      <c r="F22" s="39">
        <v>41866</v>
      </c>
      <c r="G22" s="40"/>
      <c r="H22" s="98"/>
      <c r="I22" s="99">
        <f>B22*100/SUM(B21:B22)</f>
        <v>67.390219850339349</v>
      </c>
      <c r="J22" s="99"/>
      <c r="K22" s="99">
        <f>D22*100/SUM(D21:D22)</f>
        <v>68.765102378227141</v>
      </c>
      <c r="L22" s="99"/>
      <c r="M22" s="99">
        <f>F22*100/SUM(F21:F22)</f>
        <v>66.872184774622241</v>
      </c>
      <c r="N22" s="99"/>
    </row>
    <row r="23" spans="1:14" s="27" customFormat="1">
      <c r="A23" s="115" t="s">
        <v>3</v>
      </c>
      <c r="B23" s="39">
        <f>SUM(D23,F23)</f>
        <v>29</v>
      </c>
      <c r="C23" s="40" t="s">
        <v>194</v>
      </c>
      <c r="D23" s="39">
        <v>0</v>
      </c>
      <c r="E23" s="39"/>
      <c r="F23" s="39">
        <v>29</v>
      </c>
      <c r="G23" s="40" t="s">
        <v>194</v>
      </c>
      <c r="H23" s="98"/>
      <c r="I23" s="99"/>
      <c r="J23" s="99"/>
      <c r="K23" s="99"/>
      <c r="L23" s="99"/>
      <c r="M23" s="99"/>
      <c r="N23" s="99"/>
    </row>
    <row r="24" spans="1:14" s="27" customFormat="1" ht="6.5" customHeight="1">
      <c r="A24" s="29"/>
      <c r="B24" s="39"/>
      <c r="C24" s="40"/>
      <c r="D24" s="39"/>
      <c r="E24" s="40"/>
      <c r="F24" s="39"/>
      <c r="G24" s="40"/>
      <c r="H24" s="98"/>
      <c r="I24" s="99"/>
      <c r="J24" s="99"/>
      <c r="K24" s="99"/>
      <c r="L24" s="99"/>
      <c r="M24" s="99"/>
      <c r="N24" s="99"/>
    </row>
    <row r="25" spans="1:14" s="27" customFormat="1" ht="26">
      <c r="A25" s="232" t="s">
        <v>90</v>
      </c>
      <c r="B25" s="219">
        <f>SUM(D25,F25)</f>
        <v>28108</v>
      </c>
      <c r="C25" s="220"/>
      <c r="D25" s="219">
        <f>D21</f>
        <v>7368</v>
      </c>
      <c r="E25" s="220"/>
      <c r="F25" s="219">
        <f>F21</f>
        <v>20740</v>
      </c>
      <c r="G25" s="220"/>
      <c r="H25" s="224"/>
      <c r="I25" s="223">
        <f>SUM(K25,M25)</f>
        <v>100</v>
      </c>
      <c r="J25" s="224"/>
      <c r="K25" s="223">
        <f>+D25*100/B25</f>
        <v>26.21317774299132</v>
      </c>
      <c r="L25" s="225"/>
      <c r="M25" s="223">
        <f>F25*100/B25</f>
        <v>73.78682225700868</v>
      </c>
      <c r="N25" s="224"/>
    </row>
    <row r="26" spans="1:14" s="29" customFormat="1" ht="6.5" customHeight="1">
      <c r="A26" s="15"/>
      <c r="B26" s="65"/>
      <c r="C26" s="64"/>
      <c r="D26" s="65"/>
      <c r="E26" s="64"/>
      <c r="F26" s="65"/>
      <c r="G26" s="64"/>
      <c r="H26" s="34"/>
      <c r="I26" s="101"/>
      <c r="J26" s="48"/>
      <c r="K26" s="101"/>
      <c r="L26" s="48"/>
      <c r="M26" s="101"/>
      <c r="N26" s="48"/>
    </row>
    <row r="27" spans="1:14" s="30" customFormat="1" ht="26">
      <c r="A27" s="61" t="s">
        <v>110</v>
      </c>
      <c r="B27" s="95">
        <f>SUM(D27,F27)</f>
        <v>28109</v>
      </c>
      <c r="C27" s="40"/>
      <c r="D27" s="95">
        <f>SUM(D28:D36)</f>
        <v>7368</v>
      </c>
      <c r="E27" s="40"/>
      <c r="F27" s="95">
        <f>SUM(F28:F36)</f>
        <v>20741</v>
      </c>
      <c r="G27" s="40"/>
      <c r="H27" s="100"/>
      <c r="I27" s="96">
        <f>SUM(I28:I35)</f>
        <v>100</v>
      </c>
      <c r="J27" s="96"/>
      <c r="K27" s="96">
        <f>SUM(K28:K35)</f>
        <v>100.00000000000001</v>
      </c>
      <c r="L27" s="96"/>
      <c r="M27" s="96">
        <f>SUM(M28:M35)</f>
        <v>99.999999999999986</v>
      </c>
      <c r="N27" s="96"/>
    </row>
    <row r="28" spans="1:14" s="27" customFormat="1">
      <c r="A28" s="115" t="s">
        <v>11</v>
      </c>
      <c r="B28" s="39">
        <f t="shared" ref="B28:B36" si="0">SUM(D28,F28)</f>
        <v>13261</v>
      </c>
      <c r="C28" s="40"/>
      <c r="D28" s="39">
        <v>2878</v>
      </c>
      <c r="E28" s="39"/>
      <c r="F28" s="39">
        <v>10383</v>
      </c>
      <c r="G28" s="40"/>
      <c r="H28" s="98"/>
      <c r="I28" s="99">
        <f>B28*100/($B$27-$B$36)</f>
        <v>47.679142846870171</v>
      </c>
      <c r="J28" s="99"/>
      <c r="K28" s="99">
        <f t="shared" ref="K28:K35" si="1">D28*100/($D$27-$D$36)</f>
        <v>39.652796913750343</v>
      </c>
      <c r="L28" s="99"/>
      <c r="M28" s="99">
        <f t="shared" ref="M28:M35" si="2">F28*100/($F$27-$F$36)</f>
        <v>50.513257115057165</v>
      </c>
      <c r="N28" s="99"/>
    </row>
    <row r="29" spans="1:14" s="27" customFormat="1">
      <c r="A29" s="115" t="s">
        <v>12</v>
      </c>
      <c r="B29" s="39">
        <f t="shared" si="0"/>
        <v>2000</v>
      </c>
      <c r="C29" s="40"/>
      <c r="D29" s="39">
        <v>965</v>
      </c>
      <c r="E29" s="39" t="s">
        <v>194</v>
      </c>
      <c r="F29" s="39">
        <v>1035</v>
      </c>
      <c r="G29" s="40"/>
      <c r="H29" s="98"/>
      <c r="I29" s="99">
        <f t="shared" ref="I29:I35" si="3">B29*100/($B$27-$B$36)</f>
        <v>7.1908819616725994</v>
      </c>
      <c r="J29" s="99"/>
      <c r="K29" s="99">
        <f t="shared" si="1"/>
        <v>13.295673739322128</v>
      </c>
      <c r="L29" s="99"/>
      <c r="M29" s="99">
        <f t="shared" si="2"/>
        <v>5.035271223546582</v>
      </c>
      <c r="N29" s="99"/>
    </row>
    <row r="30" spans="1:14" s="27" customFormat="1">
      <c r="A30" s="115" t="s">
        <v>13</v>
      </c>
      <c r="B30" s="39">
        <f t="shared" si="0"/>
        <v>4551</v>
      </c>
      <c r="C30" s="40"/>
      <c r="D30" s="39">
        <v>1021</v>
      </c>
      <c r="E30" s="39"/>
      <c r="F30" s="39">
        <v>3530</v>
      </c>
      <c r="G30" s="40"/>
      <c r="H30" s="98"/>
      <c r="I30" s="99">
        <f>B30*100/($B$27-$B$36)</f>
        <v>16.362851903785998</v>
      </c>
      <c r="J30" s="99"/>
      <c r="K30" s="99">
        <f t="shared" si="1"/>
        <v>14.067236153210251</v>
      </c>
      <c r="L30" s="99"/>
      <c r="M30" s="99">
        <f t="shared" si="2"/>
        <v>17.173437119922159</v>
      </c>
      <c r="N30" s="99"/>
    </row>
    <row r="31" spans="1:14" s="27" customFormat="1">
      <c r="A31" s="115" t="s">
        <v>14</v>
      </c>
      <c r="B31" s="39">
        <f t="shared" si="0"/>
        <v>2018</v>
      </c>
      <c r="C31" s="40"/>
      <c r="D31" s="39">
        <v>667</v>
      </c>
      <c r="E31" s="39" t="s">
        <v>194</v>
      </c>
      <c r="F31" s="39">
        <v>1351</v>
      </c>
      <c r="G31" s="40"/>
      <c r="H31" s="98"/>
      <c r="I31" s="99">
        <f t="shared" si="3"/>
        <v>7.2555998993276525</v>
      </c>
      <c r="J31" s="99"/>
      <c r="K31" s="99">
        <f t="shared" si="1"/>
        <v>9.1898594654174701</v>
      </c>
      <c r="L31" s="99"/>
      <c r="M31" s="99">
        <f t="shared" si="2"/>
        <v>6.5726100705424475</v>
      </c>
      <c r="N31" s="99"/>
    </row>
    <row r="32" spans="1:14" s="27" customFormat="1">
      <c r="A32" s="115" t="s">
        <v>15</v>
      </c>
      <c r="B32" s="39">
        <f t="shared" si="0"/>
        <v>1410</v>
      </c>
      <c r="C32" s="40"/>
      <c r="D32" s="39">
        <v>582</v>
      </c>
      <c r="E32" s="39" t="s">
        <v>194</v>
      </c>
      <c r="F32" s="39">
        <v>828</v>
      </c>
      <c r="G32" s="40"/>
      <c r="H32" s="98"/>
      <c r="I32" s="99">
        <f t="shared" si="3"/>
        <v>5.0695717829791827</v>
      </c>
      <c r="J32" s="99"/>
      <c r="K32" s="99">
        <f t="shared" si="1"/>
        <v>8.0187379443372837</v>
      </c>
      <c r="L32" s="99"/>
      <c r="M32" s="99">
        <f t="shared" si="2"/>
        <v>4.0282169788372659</v>
      </c>
      <c r="N32" s="99"/>
    </row>
    <row r="33" spans="1:14" s="27" customFormat="1">
      <c r="A33" s="115" t="s">
        <v>49</v>
      </c>
      <c r="B33" s="39">
        <f t="shared" si="0"/>
        <v>379</v>
      </c>
      <c r="C33" s="39" t="s">
        <v>194</v>
      </c>
      <c r="D33" s="39">
        <v>15</v>
      </c>
      <c r="E33" s="39" t="s">
        <v>194</v>
      </c>
      <c r="F33" s="39">
        <v>364</v>
      </c>
      <c r="G33" s="39" t="s">
        <v>194</v>
      </c>
      <c r="H33" s="98"/>
      <c r="I33" s="99">
        <f t="shared" si="3"/>
        <v>1.3626721317369574</v>
      </c>
      <c r="J33" s="99"/>
      <c r="K33" s="99">
        <f t="shared" si="1"/>
        <v>0.20666850372003306</v>
      </c>
      <c r="L33" s="99"/>
      <c r="M33" s="99">
        <f t="shared" si="2"/>
        <v>1.7708586718559962</v>
      </c>
      <c r="N33" s="99"/>
    </row>
    <row r="34" spans="1:14" s="27" customFormat="1">
      <c r="A34" s="115" t="s">
        <v>50</v>
      </c>
      <c r="B34" s="39">
        <f t="shared" si="0"/>
        <v>4124</v>
      </c>
      <c r="C34" s="40"/>
      <c r="D34" s="39">
        <v>1130</v>
      </c>
      <c r="E34" s="39"/>
      <c r="F34" s="39">
        <v>2994</v>
      </c>
      <c r="G34" s="40"/>
      <c r="H34" s="98"/>
      <c r="I34" s="99">
        <f t="shared" si="3"/>
        <v>14.8275986049689</v>
      </c>
      <c r="J34" s="99"/>
      <c r="K34" s="99">
        <f t="shared" si="1"/>
        <v>15.569027280242491</v>
      </c>
      <c r="L34" s="99"/>
      <c r="M34" s="99">
        <f t="shared" si="2"/>
        <v>14.565799075650693</v>
      </c>
      <c r="N34" s="99"/>
    </row>
    <row r="35" spans="1:14" s="27" customFormat="1">
      <c r="A35" s="115" t="s">
        <v>192</v>
      </c>
      <c r="B35" s="39">
        <f>SUM(D35,F35)</f>
        <v>70</v>
      </c>
      <c r="C35" s="39" t="s">
        <v>194</v>
      </c>
      <c r="D35" s="39">
        <v>0</v>
      </c>
      <c r="E35" s="39"/>
      <c r="F35" s="39">
        <v>70</v>
      </c>
      <c r="G35" s="39" t="s">
        <v>194</v>
      </c>
      <c r="H35" s="98"/>
      <c r="I35" s="99">
        <f t="shared" si="3"/>
        <v>0.25168086865854095</v>
      </c>
      <c r="J35" s="99"/>
      <c r="K35" s="99">
        <f t="shared" si="1"/>
        <v>0</v>
      </c>
      <c r="L35" s="99"/>
      <c r="M35" s="99">
        <f t="shared" si="2"/>
        <v>0.34054974458769155</v>
      </c>
      <c r="N35" s="99"/>
    </row>
    <row r="36" spans="1:14" s="27" customFormat="1">
      <c r="A36" s="115" t="s">
        <v>3</v>
      </c>
      <c r="B36" s="39">
        <f t="shared" si="0"/>
        <v>296</v>
      </c>
      <c r="C36" s="40" t="s">
        <v>194</v>
      </c>
      <c r="D36" s="39">
        <v>110</v>
      </c>
      <c r="E36" s="39" t="s">
        <v>194</v>
      </c>
      <c r="F36" s="39">
        <v>186</v>
      </c>
      <c r="G36" s="39" t="s">
        <v>194</v>
      </c>
      <c r="H36" s="98"/>
      <c r="I36" s="42" t="str">
        <f>IF(B36&gt;0,"NC",0)</f>
        <v>NC</v>
      </c>
      <c r="J36" s="99"/>
      <c r="K36" s="42" t="str">
        <f>IF(D36&gt;0,"NC",0)</f>
        <v>NC</v>
      </c>
      <c r="L36" s="99"/>
      <c r="M36" s="42" t="str">
        <f>IF(F36&gt;0,"NC",0)</f>
        <v>NC</v>
      </c>
      <c r="N36" s="99"/>
    </row>
    <row r="37" spans="1:14" s="27" customFormat="1" ht="6.5" customHeight="1">
      <c r="A37" s="88"/>
      <c r="B37" s="39"/>
      <c r="C37" s="40"/>
      <c r="D37" s="39"/>
      <c r="E37" s="40"/>
      <c r="F37" s="39"/>
      <c r="G37" s="40"/>
      <c r="H37" s="98"/>
      <c r="I37" s="99"/>
      <c r="J37" s="99"/>
      <c r="K37" s="99"/>
      <c r="L37" s="99"/>
      <c r="M37" s="99"/>
      <c r="N37" s="99"/>
    </row>
    <row r="38" spans="1:14" s="30" customFormat="1" ht="26">
      <c r="A38" s="61" t="s">
        <v>91</v>
      </c>
      <c r="B38" s="65">
        <f t="shared" ref="B38:B47" si="4">SUM(D38,F38)</f>
        <v>28109</v>
      </c>
      <c r="C38" s="64"/>
      <c r="D38" s="65">
        <f>SUM(D39:D47)</f>
        <v>7367</v>
      </c>
      <c r="E38" s="17"/>
      <c r="F38" s="65">
        <f>SUM(F39:F47)</f>
        <v>20742</v>
      </c>
      <c r="G38" s="64"/>
      <c r="H38" s="94"/>
      <c r="I38" s="96">
        <f>SUM(I39:I46)</f>
        <v>100</v>
      </c>
      <c r="J38" s="48"/>
      <c r="K38" s="96">
        <f>SUM(K39:K46)</f>
        <v>100</v>
      </c>
      <c r="L38" s="19"/>
      <c r="M38" s="96">
        <f>SUM(M39:M46)</f>
        <v>100</v>
      </c>
      <c r="N38" s="48"/>
    </row>
    <row r="39" spans="1:14" s="27" customFormat="1">
      <c r="A39" s="115" t="s">
        <v>8</v>
      </c>
      <c r="B39" s="39">
        <f t="shared" si="4"/>
        <v>12954</v>
      </c>
      <c r="C39" s="40"/>
      <c r="D39" s="39">
        <v>2936</v>
      </c>
      <c r="E39" s="39"/>
      <c r="F39" s="39">
        <v>10018</v>
      </c>
      <c r="G39" s="40"/>
      <c r="H39" s="98"/>
      <c r="I39" s="99">
        <f>B39*100/($B$38-$B$47)</f>
        <v>46.211472602739725</v>
      </c>
      <c r="J39" s="99"/>
      <c r="K39" s="99">
        <f>D39*100/($D$38-$D$47)</f>
        <v>39.853400298629019</v>
      </c>
      <c r="L39" s="99"/>
      <c r="M39" s="99">
        <f>F39*100/($F$38-$F$47)</f>
        <v>48.478103072828453</v>
      </c>
      <c r="N39" s="99"/>
    </row>
    <row r="40" spans="1:14" s="27" customFormat="1">
      <c r="A40" s="115" t="s">
        <v>9</v>
      </c>
      <c r="B40" s="39">
        <f t="shared" si="4"/>
        <v>2518</v>
      </c>
      <c r="C40" s="40"/>
      <c r="D40" s="39">
        <v>1099</v>
      </c>
      <c r="E40" s="39" t="s">
        <v>194</v>
      </c>
      <c r="F40" s="39">
        <v>1419</v>
      </c>
      <c r="G40" s="40"/>
      <c r="H40" s="98"/>
      <c r="I40" s="99">
        <f>B40*100/($B$38-$B$47)</f>
        <v>8.9825913242009126</v>
      </c>
      <c r="J40" s="99"/>
      <c r="K40" s="99">
        <f t="shared" ref="K40:K45" si="5">D40*100/($D$38-$D$47)</f>
        <v>14.917877019139405</v>
      </c>
      <c r="L40" s="99"/>
      <c r="M40" s="99">
        <f t="shared" ref="M40:M45" si="6">F40*100/($F$38-$F$47)</f>
        <v>6.8666827969997577</v>
      </c>
      <c r="N40" s="99"/>
    </row>
    <row r="41" spans="1:14" s="27" customFormat="1">
      <c r="A41" s="115" t="s">
        <v>10</v>
      </c>
      <c r="B41" s="39">
        <f t="shared" si="4"/>
        <v>4221</v>
      </c>
      <c r="C41" s="40"/>
      <c r="D41" s="39">
        <v>984</v>
      </c>
      <c r="E41" s="39"/>
      <c r="F41" s="39">
        <v>3237</v>
      </c>
      <c r="G41" s="40"/>
      <c r="H41" s="98"/>
      <c r="I41" s="99">
        <f t="shared" ref="I41:I46" si="7">B41*100/($B$38-$B$47)</f>
        <v>15.05779109589041</v>
      </c>
      <c r="J41" s="99"/>
      <c r="K41" s="99">
        <f t="shared" si="5"/>
        <v>13.356861680466947</v>
      </c>
      <c r="L41" s="99"/>
      <c r="M41" s="99">
        <f>F41*100/($F$38-$F$47)</f>
        <v>15.664166465037503</v>
      </c>
      <c r="N41" s="99"/>
    </row>
    <row r="42" spans="1:14" s="27" customFormat="1">
      <c r="A42" s="115" t="s">
        <v>5</v>
      </c>
      <c r="B42" s="39">
        <f t="shared" si="4"/>
        <v>1480</v>
      </c>
      <c r="C42" s="40"/>
      <c r="D42" s="39">
        <v>411</v>
      </c>
      <c r="E42" s="39" t="s">
        <v>194</v>
      </c>
      <c r="F42" s="39">
        <v>1069</v>
      </c>
      <c r="G42" s="40"/>
      <c r="H42" s="98"/>
      <c r="I42" s="99">
        <f t="shared" si="7"/>
        <v>5.2796803652968034</v>
      </c>
      <c r="J42" s="99"/>
      <c r="K42" s="99">
        <f t="shared" si="5"/>
        <v>5.5789330799511339</v>
      </c>
      <c r="L42" s="99"/>
      <c r="M42" s="99">
        <f t="shared" si="6"/>
        <v>5.1729978224050326</v>
      </c>
      <c r="N42" s="99"/>
    </row>
    <row r="43" spans="1:14" s="27" customFormat="1">
      <c r="A43" s="115" t="s">
        <v>6</v>
      </c>
      <c r="B43" s="39">
        <f t="shared" si="4"/>
        <v>634</v>
      </c>
      <c r="C43" s="40" t="s">
        <v>194</v>
      </c>
      <c r="D43" s="39">
        <v>367</v>
      </c>
      <c r="E43" s="39" t="s">
        <v>194</v>
      </c>
      <c r="F43" s="39">
        <v>267</v>
      </c>
      <c r="G43" s="40" t="s">
        <v>194</v>
      </c>
      <c r="H43" s="98"/>
      <c r="I43" s="99">
        <f t="shared" si="7"/>
        <v>2.2617009132420089</v>
      </c>
      <c r="J43" s="99"/>
      <c r="K43" s="99">
        <f t="shared" si="5"/>
        <v>4.9816750373286274</v>
      </c>
      <c r="L43" s="99"/>
      <c r="M43" s="99">
        <f t="shared" si="6"/>
        <v>1.2920396806194048</v>
      </c>
      <c r="N43" s="99"/>
    </row>
    <row r="44" spans="1:14" s="27" customFormat="1">
      <c r="A44" s="115" t="s">
        <v>7</v>
      </c>
      <c r="B44" s="39">
        <f t="shared" si="4"/>
        <v>240</v>
      </c>
      <c r="C44" s="39" t="s">
        <v>194</v>
      </c>
      <c r="D44" s="39">
        <v>0</v>
      </c>
      <c r="E44" s="39"/>
      <c r="F44" s="39">
        <v>240</v>
      </c>
      <c r="G44" s="39" t="s">
        <v>194</v>
      </c>
      <c r="H44" s="98"/>
      <c r="I44" s="99">
        <f t="shared" si="7"/>
        <v>0.85616438356164382</v>
      </c>
      <c r="J44" s="99"/>
      <c r="K44" s="99">
        <f t="shared" si="5"/>
        <v>0</v>
      </c>
      <c r="L44" s="99"/>
      <c r="M44" s="99">
        <f t="shared" si="6"/>
        <v>1.1613839825792402</v>
      </c>
      <c r="N44" s="99"/>
    </row>
    <row r="45" spans="1:14" s="27" customFormat="1">
      <c r="A45" s="115" t="s">
        <v>77</v>
      </c>
      <c r="B45" s="39">
        <f t="shared" si="4"/>
        <v>3946</v>
      </c>
      <c r="C45" s="40"/>
      <c r="D45" s="39">
        <v>968</v>
      </c>
      <c r="E45" s="39"/>
      <c r="F45" s="39">
        <v>2978</v>
      </c>
      <c r="G45" s="40"/>
      <c r="H45" s="98"/>
      <c r="I45" s="99">
        <f t="shared" si="7"/>
        <v>14.076769406392694</v>
      </c>
      <c r="J45" s="99"/>
      <c r="K45" s="99">
        <f t="shared" si="5"/>
        <v>13.139676937695127</v>
      </c>
      <c r="L45" s="99"/>
      <c r="M45" s="99">
        <f t="shared" si="6"/>
        <v>14.410839583837406</v>
      </c>
      <c r="N45" s="99"/>
    </row>
    <row r="46" spans="1:14" s="27" customFormat="1" ht="26">
      <c r="A46" s="115" t="s">
        <v>75</v>
      </c>
      <c r="B46" s="39">
        <f t="shared" si="4"/>
        <v>2039</v>
      </c>
      <c r="C46" s="40"/>
      <c r="D46" s="39">
        <v>602</v>
      </c>
      <c r="E46" s="39" t="s">
        <v>194</v>
      </c>
      <c r="F46" s="39">
        <v>1437</v>
      </c>
      <c r="G46" s="40"/>
      <c r="H46" s="98"/>
      <c r="I46" s="99">
        <f t="shared" si="7"/>
        <v>7.2738299086757987</v>
      </c>
      <c r="J46" s="99"/>
      <c r="K46" s="99">
        <f>D46*100/($D$38-$D$47)</f>
        <v>8.1715759467897389</v>
      </c>
      <c r="L46" s="99"/>
      <c r="M46" s="99">
        <f>F46*100/($F$38-$F$47)</f>
        <v>6.9537865956932015</v>
      </c>
      <c r="N46" s="99"/>
    </row>
    <row r="47" spans="1:14" s="27" customFormat="1">
      <c r="A47" s="115" t="s">
        <v>3</v>
      </c>
      <c r="B47" s="39">
        <f t="shared" si="4"/>
        <v>77</v>
      </c>
      <c r="C47" s="39" t="s">
        <v>194</v>
      </c>
      <c r="D47" s="39">
        <v>0</v>
      </c>
      <c r="E47" s="39"/>
      <c r="F47" s="39">
        <v>77</v>
      </c>
      <c r="G47" s="39" t="s">
        <v>194</v>
      </c>
      <c r="H47" s="98"/>
      <c r="I47" s="42" t="str">
        <f>IF(B47&gt;0,"NC",0)</f>
        <v>NC</v>
      </c>
      <c r="J47" s="99"/>
      <c r="K47" s="42">
        <f>IF(D47&gt;0,"NC",0)</f>
        <v>0</v>
      </c>
      <c r="L47" s="99"/>
      <c r="M47" s="42" t="str">
        <f>IF(F47&gt;0,"NC",0)</f>
        <v>NC</v>
      </c>
      <c r="N47" s="99"/>
    </row>
    <row r="48" spans="1:14" s="27" customFormat="1" ht="6" customHeight="1">
      <c r="A48" s="115"/>
      <c r="B48" s="39"/>
      <c r="C48" s="40"/>
      <c r="D48" s="41"/>
      <c r="E48" s="40"/>
      <c r="F48" s="93"/>
      <c r="G48" s="40"/>
      <c r="H48" s="98"/>
      <c r="I48" s="99"/>
      <c r="J48" s="99"/>
      <c r="K48" s="99"/>
      <c r="L48" s="99"/>
      <c r="M48" s="99"/>
      <c r="N48" s="99"/>
    </row>
    <row r="49" spans="1:14" s="27" customFormat="1" ht="27">
      <c r="A49" s="61" t="s">
        <v>129</v>
      </c>
      <c r="B49" s="95">
        <f>SUM(D49,F49)</f>
        <v>28109</v>
      </c>
      <c r="C49" s="40"/>
      <c r="D49" s="95">
        <f>SUM(D50:D56)</f>
        <v>7369</v>
      </c>
      <c r="E49" s="40"/>
      <c r="F49" s="95">
        <f>SUM(F50:F56)</f>
        <v>20740</v>
      </c>
      <c r="G49" s="40"/>
      <c r="H49" s="98"/>
      <c r="I49" s="96">
        <f>SUM(I50:I55)</f>
        <v>100.00000000000003</v>
      </c>
      <c r="J49" s="99"/>
      <c r="K49" s="96">
        <f>SUM(K50:K55)</f>
        <v>100</v>
      </c>
      <c r="L49" s="99"/>
      <c r="M49" s="96">
        <f>SUM(M50:M55)</f>
        <v>99.999999999999986</v>
      </c>
      <c r="N49" s="99"/>
    </row>
    <row r="50" spans="1:14" s="27" customFormat="1">
      <c r="A50" s="115" t="s">
        <v>128</v>
      </c>
      <c r="B50" s="39">
        <f t="shared" ref="B50:B56" si="8">SUM(D50,F50)</f>
        <v>2426</v>
      </c>
      <c r="C50" s="40"/>
      <c r="D50" s="39">
        <v>407</v>
      </c>
      <c r="E50" s="39" t="s">
        <v>194</v>
      </c>
      <c r="F50" s="39">
        <v>2019</v>
      </c>
      <c r="G50" s="40"/>
      <c r="H50" s="98"/>
      <c r="I50" s="99">
        <f t="shared" ref="I50:I55" si="9">B50*100/SUM($B$50:$B$55)</f>
        <v>8.7654008743722223</v>
      </c>
      <c r="J50" s="99"/>
      <c r="K50" s="99">
        <f t="shared" ref="K50:K55" si="10">D50*100/SUM($D$50:$D$55)</f>
        <v>5.5344030459613816</v>
      </c>
      <c r="L50" s="99"/>
      <c r="M50" s="99">
        <f t="shared" ref="M50:M55" si="11">F50*100/SUM($F$50:$F$55)</f>
        <v>9.9345569059686074</v>
      </c>
      <c r="N50" s="99"/>
    </row>
    <row r="51" spans="1:14" s="27" customFormat="1" ht="12">
      <c r="A51" s="157" t="s">
        <v>127</v>
      </c>
      <c r="B51" s="39">
        <f t="shared" si="8"/>
        <v>11786</v>
      </c>
      <c r="C51" s="40"/>
      <c r="D51" s="39">
        <v>2602</v>
      </c>
      <c r="E51" s="39"/>
      <c r="F51" s="39">
        <v>9184</v>
      </c>
      <c r="G51" s="40"/>
      <c r="H51" s="98"/>
      <c r="I51" s="99">
        <f t="shared" si="9"/>
        <v>42.584095097011961</v>
      </c>
      <c r="J51" s="99"/>
      <c r="K51" s="99">
        <f t="shared" si="10"/>
        <v>35.382104976883326</v>
      </c>
      <c r="L51" s="99"/>
      <c r="M51" s="99">
        <f t="shared" si="11"/>
        <v>45.190178615361908</v>
      </c>
      <c r="N51" s="99"/>
    </row>
    <row r="52" spans="1:14" s="27" customFormat="1" ht="12">
      <c r="A52" s="157" t="s">
        <v>126</v>
      </c>
      <c r="B52" s="39">
        <f t="shared" si="8"/>
        <v>7084</v>
      </c>
      <c r="C52" s="40"/>
      <c r="D52" s="39">
        <v>1880</v>
      </c>
      <c r="E52" s="39"/>
      <c r="F52" s="39">
        <v>5204</v>
      </c>
      <c r="G52" s="40"/>
      <c r="H52" s="98"/>
      <c r="I52" s="99">
        <f t="shared" si="9"/>
        <v>25.595259601835458</v>
      </c>
      <c r="J52" s="99"/>
      <c r="K52" s="99">
        <f t="shared" si="10"/>
        <v>25.564318738101715</v>
      </c>
      <c r="L52" s="99"/>
      <c r="M52" s="99">
        <f t="shared" si="11"/>
        <v>25.606455739802193</v>
      </c>
      <c r="N52" s="99"/>
    </row>
    <row r="53" spans="1:14" s="27" customFormat="1" ht="12">
      <c r="A53" s="157" t="s">
        <v>125</v>
      </c>
      <c r="B53" s="39">
        <f t="shared" si="8"/>
        <v>2602</v>
      </c>
      <c r="C53" s="40"/>
      <c r="D53" s="39">
        <v>837</v>
      </c>
      <c r="E53" s="39" t="s">
        <v>194</v>
      </c>
      <c r="F53" s="39">
        <v>1765</v>
      </c>
      <c r="G53" s="40"/>
      <c r="H53" s="98"/>
      <c r="I53" s="99">
        <f t="shared" si="9"/>
        <v>9.4013079452252768</v>
      </c>
      <c r="J53" s="99"/>
      <c r="K53" s="99">
        <f t="shared" si="10"/>
        <v>11.381561055208049</v>
      </c>
      <c r="L53" s="99"/>
      <c r="M53" s="99">
        <f t="shared" si="11"/>
        <v>8.6847414259705751</v>
      </c>
      <c r="N53" s="99"/>
    </row>
    <row r="54" spans="1:14" s="27" customFormat="1" ht="12">
      <c r="A54" s="157" t="s">
        <v>124</v>
      </c>
      <c r="B54" s="39">
        <f t="shared" si="8"/>
        <v>1313</v>
      </c>
      <c r="C54" s="40"/>
      <c r="D54" s="39">
        <v>314</v>
      </c>
      <c r="E54" s="39" t="s">
        <v>194</v>
      </c>
      <c r="F54" s="39">
        <v>999</v>
      </c>
      <c r="G54" s="40"/>
      <c r="H54" s="98"/>
      <c r="I54" s="99">
        <f t="shared" si="9"/>
        <v>4.7440112728980743</v>
      </c>
      <c r="J54" s="99"/>
      <c r="K54" s="99">
        <f t="shared" si="10"/>
        <v>4.2697851509382652</v>
      </c>
      <c r="L54" s="99"/>
      <c r="M54" s="99">
        <f t="shared" si="11"/>
        <v>4.9156128524332035</v>
      </c>
      <c r="N54" s="99"/>
    </row>
    <row r="55" spans="1:14" s="27" customFormat="1" ht="12">
      <c r="A55" s="157" t="s">
        <v>123</v>
      </c>
      <c r="B55" s="39">
        <f t="shared" si="8"/>
        <v>2466</v>
      </c>
      <c r="C55" s="40"/>
      <c r="D55" s="39">
        <v>1314</v>
      </c>
      <c r="E55" s="39"/>
      <c r="F55" s="39">
        <v>1152</v>
      </c>
      <c r="G55" s="40"/>
      <c r="H55" s="98"/>
      <c r="I55" s="99">
        <f t="shared" si="9"/>
        <v>8.9099252086570075</v>
      </c>
      <c r="J55" s="99"/>
      <c r="K55" s="99">
        <f t="shared" si="10"/>
        <v>17.867827032907261</v>
      </c>
      <c r="L55" s="99"/>
      <c r="M55" s="99">
        <f t="shared" si="11"/>
        <v>5.6684544604635141</v>
      </c>
      <c r="N55" s="99"/>
    </row>
    <row r="56" spans="1:14" s="27" customFormat="1">
      <c r="A56" s="115" t="s">
        <v>3</v>
      </c>
      <c r="B56" s="39">
        <f t="shared" si="8"/>
        <v>432</v>
      </c>
      <c r="C56" s="39" t="s">
        <v>194</v>
      </c>
      <c r="D56" s="39">
        <v>15</v>
      </c>
      <c r="E56" s="39" t="s">
        <v>194</v>
      </c>
      <c r="F56" s="39">
        <v>417</v>
      </c>
      <c r="G56" s="39" t="s">
        <v>194</v>
      </c>
      <c r="H56" s="98"/>
      <c r="I56" s="42" t="str">
        <f>IF(B56&gt;0,"NC",0)</f>
        <v>NC</v>
      </c>
      <c r="J56" s="99"/>
      <c r="K56" s="42" t="str">
        <f>IF(D56&gt;0,"NC",0)</f>
        <v>NC</v>
      </c>
      <c r="L56" s="99"/>
      <c r="M56" s="42" t="str">
        <f>IF(F56&gt;0,"NC",0)</f>
        <v>NC</v>
      </c>
      <c r="N56" s="99"/>
    </row>
    <row r="57" spans="1:14" s="27" customFormat="1" ht="6" customHeight="1">
      <c r="A57" s="115"/>
      <c r="B57" s="39"/>
      <c r="C57" s="40"/>
      <c r="D57" s="41"/>
      <c r="E57" s="40"/>
      <c r="F57" s="93"/>
      <c r="G57" s="40"/>
      <c r="H57" s="98"/>
      <c r="I57" s="99"/>
      <c r="J57" s="99"/>
      <c r="K57" s="99"/>
      <c r="L57" s="99"/>
      <c r="M57" s="99"/>
      <c r="N57" s="99"/>
    </row>
    <row r="58" spans="1:14" s="27" customFormat="1" ht="26">
      <c r="A58" s="61" t="s">
        <v>122</v>
      </c>
      <c r="B58" s="95">
        <f t="shared" ref="B58:B63" si="12">SUM(D58,F58)</f>
        <v>28109</v>
      </c>
      <c r="C58" s="40"/>
      <c r="D58" s="95">
        <f>SUM(D59:D63)</f>
        <v>7368</v>
      </c>
      <c r="E58" s="40"/>
      <c r="F58" s="95">
        <f>SUM(F59:F63)</f>
        <v>20741</v>
      </c>
      <c r="G58" s="40"/>
      <c r="H58" s="98"/>
      <c r="I58" s="96">
        <f>SUM(I59:I62)</f>
        <v>100</v>
      </c>
      <c r="J58" s="96"/>
      <c r="K58" s="96">
        <f>SUM(K59:K62)</f>
        <v>100.00000000000001</v>
      </c>
      <c r="L58" s="96"/>
      <c r="M58" s="96">
        <f>SUM(M59:M62)</f>
        <v>100</v>
      </c>
      <c r="N58" s="96"/>
    </row>
    <row r="59" spans="1:14" s="27" customFormat="1" ht="12" customHeight="1">
      <c r="A59" s="156" t="s">
        <v>121</v>
      </c>
      <c r="B59" s="39">
        <f t="shared" si="12"/>
        <v>9321</v>
      </c>
      <c r="C59" s="40"/>
      <c r="D59" s="39">
        <v>2484</v>
      </c>
      <c r="E59" s="39"/>
      <c r="F59" s="39">
        <v>6837</v>
      </c>
      <c r="G59" s="40"/>
      <c r="H59" s="98"/>
      <c r="I59" s="99">
        <f>B59*100/SUM($B$59:$B$62)</f>
        <v>33.171999003523254</v>
      </c>
      <c r="J59" s="99"/>
      <c r="K59" s="99">
        <f>D59*100/SUM($D$59:$D$62)</f>
        <v>33.713355048859938</v>
      </c>
      <c r="L59" s="99"/>
      <c r="M59" s="99">
        <f>F59*100/SUM($F$59:$F$62)</f>
        <v>32.979595774444071</v>
      </c>
      <c r="N59" s="99"/>
    </row>
    <row r="60" spans="1:14" s="27" customFormat="1" ht="12">
      <c r="A60" s="156" t="s">
        <v>119</v>
      </c>
      <c r="B60" s="39">
        <f t="shared" si="12"/>
        <v>13466</v>
      </c>
      <c r="C60" s="40"/>
      <c r="D60" s="39">
        <v>2860</v>
      </c>
      <c r="E60" s="39"/>
      <c r="F60" s="39">
        <v>10606</v>
      </c>
      <c r="G60" s="40"/>
      <c r="H60" s="98"/>
      <c r="I60" s="99">
        <f>B60*100/SUM($B$59:$B$62)</f>
        <v>47.923413644613689</v>
      </c>
      <c r="J60" s="99"/>
      <c r="K60" s="99">
        <f>D60*100/SUM($D$59:$D$62)</f>
        <v>38.816503800217156</v>
      </c>
      <c r="L60" s="99"/>
      <c r="M60" s="99">
        <f>F60*100/SUM($F$59:$F$62)</f>
        <v>51.160098403357289</v>
      </c>
      <c r="N60" s="99"/>
    </row>
    <row r="61" spans="1:14" s="27" customFormat="1" ht="12">
      <c r="A61" s="156" t="s">
        <v>120</v>
      </c>
      <c r="B61" s="39">
        <f t="shared" si="12"/>
        <v>4602</v>
      </c>
      <c r="C61" s="40"/>
      <c r="D61" s="39">
        <v>1964</v>
      </c>
      <c r="E61" s="39"/>
      <c r="F61" s="39">
        <v>2638</v>
      </c>
      <c r="G61" s="40"/>
      <c r="H61" s="98"/>
      <c r="I61" s="99">
        <f>B61*100/SUM($B$59:$B$62)</f>
        <v>16.377807039396419</v>
      </c>
      <c r="J61" s="99"/>
      <c r="K61" s="99">
        <f>D61*100/SUM($D$59:$D$62)</f>
        <v>26.655808903365905</v>
      </c>
      <c r="L61" s="99"/>
      <c r="M61" s="99">
        <f>F61*100/SUM($F$59:$F$62)</f>
        <v>12.724904732043798</v>
      </c>
      <c r="N61" s="99"/>
    </row>
    <row r="62" spans="1:14" s="27" customFormat="1">
      <c r="A62" s="156" t="s">
        <v>118</v>
      </c>
      <c r="B62" s="39">
        <f t="shared" si="12"/>
        <v>710</v>
      </c>
      <c r="C62" s="40"/>
      <c r="D62" s="39">
        <v>60</v>
      </c>
      <c r="E62" s="39" t="s">
        <v>194</v>
      </c>
      <c r="F62" s="39">
        <v>650</v>
      </c>
      <c r="G62" s="40"/>
      <c r="H62" s="98"/>
      <c r="I62" s="99">
        <f>B62*100/SUM($B$59:$B$62)</f>
        <v>2.5267803124666357</v>
      </c>
      <c r="J62" s="99"/>
      <c r="K62" s="99">
        <f>D62*100/SUM($D$59:$D$62)</f>
        <v>0.81433224755700329</v>
      </c>
      <c r="L62" s="99"/>
      <c r="M62" s="99">
        <f>F62*100/SUM($F$59:$F$62)</f>
        <v>3.1354010901548404</v>
      </c>
      <c r="N62" s="99"/>
    </row>
    <row r="63" spans="1:14" s="27" customFormat="1">
      <c r="A63" s="115" t="s">
        <v>3</v>
      </c>
      <c r="B63" s="39">
        <f t="shared" si="12"/>
        <v>10</v>
      </c>
      <c r="C63" s="39" t="s">
        <v>194</v>
      </c>
      <c r="D63" s="39">
        <v>0</v>
      </c>
      <c r="E63" s="39"/>
      <c r="F63" s="39">
        <v>10</v>
      </c>
      <c r="G63" s="39" t="s">
        <v>194</v>
      </c>
      <c r="H63" s="98"/>
      <c r="I63" s="262" t="s">
        <v>193</v>
      </c>
      <c r="J63" s="262"/>
      <c r="K63" s="262" t="s">
        <v>193</v>
      </c>
      <c r="L63" s="262"/>
      <c r="M63" s="262" t="s">
        <v>193</v>
      </c>
      <c r="N63" s="99"/>
    </row>
    <row r="64" spans="1:14" ht="6.5" customHeight="1" thickBot="1">
      <c r="A64" s="123"/>
      <c r="B64" s="123"/>
      <c r="C64" s="122"/>
      <c r="D64" s="91"/>
      <c r="E64" s="122"/>
      <c r="F64" s="123"/>
      <c r="G64" s="122"/>
      <c r="H64" s="123"/>
      <c r="I64" s="123"/>
      <c r="J64" s="123"/>
      <c r="K64" s="123"/>
      <c r="L64" s="123"/>
      <c r="M64" s="123"/>
      <c r="N64" s="123"/>
    </row>
    <row r="65" spans="1:18" ht="6.5" customHeight="1">
      <c r="D65" s="46"/>
    </row>
    <row r="66" spans="1:18" s="71" customFormat="1" ht="15" customHeight="1">
      <c r="A66" s="310" t="s">
        <v>204</v>
      </c>
      <c r="B66" s="310"/>
      <c r="C66" s="310"/>
      <c r="D66" s="310"/>
      <c r="E66" s="310"/>
      <c r="F66" s="310"/>
      <c r="G66" s="310"/>
      <c r="H66" s="310"/>
      <c r="I66" s="310"/>
      <c r="J66" s="310"/>
      <c r="K66" s="310"/>
      <c r="L66" s="310"/>
      <c r="M66" s="310"/>
      <c r="N66" s="310"/>
      <c r="O66" s="310"/>
      <c r="P66" s="310"/>
      <c r="Q66" s="310"/>
      <c r="R66" s="310"/>
    </row>
    <row r="67" spans="1:18" ht="12.75" customHeight="1">
      <c r="A67" s="188" t="s">
        <v>117</v>
      </c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9"/>
    </row>
    <row r="68" spans="1:18" s="71" customFormat="1" ht="22.5" customHeight="1">
      <c r="A68" s="312" t="s">
        <v>163</v>
      </c>
      <c r="B68" s="312"/>
      <c r="C68" s="312"/>
      <c r="D68" s="312"/>
      <c r="E68" s="312"/>
      <c r="F68" s="312"/>
      <c r="G68" s="312"/>
      <c r="H68" s="312"/>
      <c r="I68" s="312"/>
      <c r="J68" s="312"/>
      <c r="K68" s="312"/>
      <c r="L68" s="312"/>
      <c r="M68" s="312"/>
      <c r="N68" s="312"/>
    </row>
    <row r="69" spans="1:18" s="71" customFormat="1" ht="11.25" customHeight="1">
      <c r="A69" s="198" t="s">
        <v>66</v>
      </c>
      <c r="C69" s="77"/>
      <c r="E69" s="77"/>
      <c r="G69" s="77"/>
      <c r="H69" s="143"/>
      <c r="I69" s="77"/>
    </row>
    <row r="70" spans="1:18" s="71" customFormat="1" ht="11">
      <c r="A70" s="199" t="s">
        <v>89</v>
      </c>
      <c r="B70" s="73"/>
      <c r="C70" s="74"/>
      <c r="D70" s="73"/>
      <c r="E70" s="74"/>
      <c r="F70" s="73"/>
      <c r="G70" s="74"/>
      <c r="H70" s="144"/>
      <c r="I70" s="74"/>
      <c r="J70" s="73"/>
      <c r="K70" s="73"/>
      <c r="L70" s="73"/>
      <c r="M70" s="73"/>
      <c r="N70" s="73"/>
    </row>
    <row r="71" spans="1:18" s="71" customFormat="1" ht="11">
      <c r="A71" s="4" t="s">
        <v>208</v>
      </c>
      <c r="B71" s="75"/>
      <c r="C71" s="77"/>
      <c r="E71" s="77"/>
      <c r="G71" s="77"/>
      <c r="H71" s="143"/>
      <c r="I71" s="77"/>
    </row>
    <row r="73" spans="1:18">
      <c r="A73" s="137"/>
      <c r="B73" s="138"/>
    </row>
    <row r="74" spans="1:18">
      <c r="A74" s="137"/>
      <c r="B74" s="138"/>
      <c r="C74" s="111"/>
      <c r="D74" s="87"/>
      <c r="E74" s="62"/>
    </row>
    <row r="75" spans="1:18">
      <c r="A75" s="137"/>
      <c r="B75" s="138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54"/>
      <c r="B77" s="87"/>
      <c r="C77" s="111"/>
      <c r="D77" s="87"/>
      <c r="E77" s="62"/>
    </row>
    <row r="78" spans="1:18">
      <c r="A78" s="54"/>
      <c r="B78" s="87"/>
      <c r="C78" s="111"/>
      <c r="D78" s="87"/>
      <c r="E78" s="62"/>
    </row>
    <row r="79" spans="1:18">
      <c r="A79" s="54"/>
      <c r="B79" s="87"/>
      <c r="C79" s="111"/>
      <c r="D79" s="87"/>
      <c r="E79" s="62"/>
    </row>
    <row r="80" spans="1:18">
      <c r="A80" s="54"/>
      <c r="B80" s="87"/>
      <c r="C80" s="111"/>
      <c r="D80" s="87"/>
      <c r="E80" s="62"/>
    </row>
    <row r="81" spans="1:5">
      <c r="A81" s="54"/>
      <c r="B81" s="87"/>
      <c r="C81" s="111"/>
      <c r="D81" s="87"/>
      <c r="E81" s="62"/>
    </row>
    <row r="82" spans="1:5">
      <c r="A82" s="86"/>
      <c r="B82" s="86"/>
      <c r="C82" s="62"/>
      <c r="D82" s="86"/>
      <c r="E82" s="62"/>
    </row>
  </sheetData>
  <mergeCells count="14">
    <mergeCell ref="A68:N68"/>
    <mergeCell ref="B7:C10"/>
    <mergeCell ref="D7:G7"/>
    <mergeCell ref="A1:N1"/>
    <mergeCell ref="A4:A10"/>
    <mergeCell ref="B4:G4"/>
    <mergeCell ref="I4:N4"/>
    <mergeCell ref="D10:E10"/>
    <mergeCell ref="F10:G10"/>
    <mergeCell ref="K10:L10"/>
    <mergeCell ref="M10:N10"/>
    <mergeCell ref="I7:J10"/>
    <mergeCell ref="K7:N7"/>
    <mergeCell ref="A66:R66"/>
  </mergeCells>
  <printOptions horizontalCentered="1"/>
  <pageMargins left="0.78740157480314965" right="0.78740157480314965" top="0.78740157480314965" bottom="0.78740157480314965" header="0.39370078740157483" footer="0.39370078740157483"/>
  <pageSetup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C14" sqref="C14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5" style="90"/>
  </cols>
  <sheetData>
    <row r="1" spans="1:14" ht="25.5" customHeight="1">
      <c r="A1" s="302" t="s">
        <v>216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</row>
    <row r="2" spans="1:14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5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4" t="s">
        <v>146</v>
      </c>
      <c r="B4" s="303" t="s">
        <v>78</v>
      </c>
      <c r="C4" s="303"/>
      <c r="D4" s="303"/>
      <c r="E4" s="303"/>
      <c r="F4" s="303"/>
      <c r="G4" s="303"/>
      <c r="H4" s="210"/>
      <c r="I4" s="303" t="s">
        <v>87</v>
      </c>
      <c r="J4" s="303"/>
      <c r="K4" s="303"/>
      <c r="L4" s="303"/>
      <c r="M4" s="303"/>
      <c r="N4" s="303"/>
    </row>
    <row r="5" spans="1:14" s="132" customFormat="1" ht="6.5" customHeight="1">
      <c r="A5" s="304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5" customHeight="1">
      <c r="A6" s="304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4"/>
      <c r="B7" s="313" t="s">
        <v>82</v>
      </c>
      <c r="C7" s="313"/>
      <c r="D7" s="308" t="s">
        <v>152</v>
      </c>
      <c r="E7" s="308"/>
      <c r="F7" s="308"/>
      <c r="G7" s="308"/>
      <c r="H7" s="236"/>
      <c r="I7" s="313" t="s">
        <v>82</v>
      </c>
      <c r="J7" s="313"/>
      <c r="K7" s="308" t="s">
        <v>152</v>
      </c>
      <c r="L7" s="308"/>
      <c r="M7" s="308"/>
      <c r="N7" s="308"/>
    </row>
    <row r="8" spans="1:14" s="132" customFormat="1" ht="6.5" customHeight="1">
      <c r="A8" s="304"/>
      <c r="B8" s="313"/>
      <c r="C8" s="313"/>
      <c r="D8" s="211"/>
      <c r="E8" s="211"/>
      <c r="F8" s="211"/>
      <c r="G8" s="211"/>
      <c r="H8" s="210"/>
      <c r="I8" s="313"/>
      <c r="J8" s="313"/>
      <c r="K8" s="211"/>
      <c r="L8" s="211"/>
      <c r="M8" s="211"/>
      <c r="N8" s="211"/>
    </row>
    <row r="9" spans="1:14" s="132" customFormat="1" ht="6.5" customHeight="1">
      <c r="A9" s="304"/>
      <c r="B9" s="313"/>
      <c r="C9" s="313"/>
      <c r="D9" s="212"/>
      <c r="E9" s="212"/>
      <c r="F9" s="212"/>
      <c r="G9" s="212"/>
      <c r="H9" s="210"/>
      <c r="I9" s="313"/>
      <c r="J9" s="313"/>
      <c r="K9" s="212"/>
      <c r="L9" s="212"/>
      <c r="M9" s="212"/>
      <c r="N9" s="212"/>
    </row>
    <row r="10" spans="1:14" s="132" customFormat="1" ht="24" customHeight="1">
      <c r="A10" s="304"/>
      <c r="B10" s="313"/>
      <c r="C10" s="313"/>
      <c r="D10" s="313" t="s">
        <v>147</v>
      </c>
      <c r="E10" s="313"/>
      <c r="F10" s="314" t="s">
        <v>148</v>
      </c>
      <c r="G10" s="314"/>
      <c r="H10" s="213"/>
      <c r="I10" s="313"/>
      <c r="J10" s="313"/>
      <c r="K10" s="313" t="s">
        <v>147</v>
      </c>
      <c r="L10" s="313"/>
      <c r="M10" s="314" t="s">
        <v>148</v>
      </c>
      <c r="N10" s="314"/>
    </row>
    <row r="11" spans="1:14" s="124" customFormat="1" ht="6.5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5"/>
      <c r="K11" s="215"/>
      <c r="L11" s="215"/>
      <c r="M11" s="215"/>
      <c r="N11" s="215"/>
    </row>
    <row r="12" spans="1:14" s="29" customFormat="1" ht="6.5" customHeight="1">
      <c r="A12" s="28"/>
      <c r="B12" s="85"/>
      <c r="C12" s="110"/>
      <c r="D12" s="85"/>
      <c r="E12" s="110"/>
      <c r="F12" s="85"/>
      <c r="G12" s="110"/>
      <c r="H12" s="85"/>
      <c r="I12" s="85"/>
      <c r="J12" s="85"/>
      <c r="K12" s="85"/>
      <c r="L12" s="85"/>
      <c r="M12" s="85"/>
      <c r="N12" s="85"/>
    </row>
    <row r="13" spans="1:14" s="30" customFormat="1">
      <c r="A13" s="226" t="s">
        <v>79</v>
      </c>
      <c r="B13" s="219">
        <f>SUM(D13,F13)</f>
        <v>86224</v>
      </c>
      <c r="C13" s="220"/>
      <c r="D13" s="219">
        <f>D15</f>
        <v>23588</v>
      </c>
      <c r="E13" s="221"/>
      <c r="F13" s="219">
        <f>F15</f>
        <v>62636</v>
      </c>
      <c r="G13" s="220"/>
      <c r="H13" s="222"/>
      <c r="I13" s="223">
        <f>SUM(K13,M13)</f>
        <v>100</v>
      </c>
      <c r="J13" s="224"/>
      <c r="K13" s="223">
        <f>+D13*100/B13</f>
        <v>27.356652440155873</v>
      </c>
      <c r="L13" s="225"/>
      <c r="M13" s="223">
        <f>F13*100/B13</f>
        <v>72.643347559844131</v>
      </c>
      <c r="N13" s="224"/>
    </row>
    <row r="14" spans="1:14" s="35" customFormat="1" ht="6" customHeight="1">
      <c r="A14" s="31"/>
      <c r="B14" s="65"/>
      <c r="C14" s="64"/>
      <c r="D14" s="65"/>
      <c r="E14" s="17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26">
      <c r="A15" s="9" t="s">
        <v>111</v>
      </c>
      <c r="B15" s="95">
        <f>SUM(D15,F15)</f>
        <v>86224</v>
      </c>
      <c r="C15" s="40"/>
      <c r="D15" s="95">
        <f>SUM(D16,D20,D21)</f>
        <v>23588</v>
      </c>
      <c r="E15" s="40"/>
      <c r="F15" s="95">
        <f>SUM(F16,F20,F21)</f>
        <v>62636</v>
      </c>
      <c r="G15" s="64"/>
      <c r="H15" s="100"/>
      <c r="I15" s="96">
        <f>I16+I20</f>
        <v>100</v>
      </c>
      <c r="J15" s="96"/>
      <c r="K15" s="96">
        <f>K16+K20</f>
        <v>100</v>
      </c>
      <c r="L15" s="96"/>
      <c r="M15" s="96">
        <f>M16+M20</f>
        <v>100</v>
      </c>
      <c r="N15" s="96"/>
    </row>
    <row r="16" spans="1:14" s="57" customFormat="1">
      <c r="A16" s="146" t="s">
        <v>60</v>
      </c>
      <c r="B16" s="39">
        <f t="shared" ref="B16:B21" si="0">SUM(D16,F16)</f>
        <v>4075</v>
      </c>
      <c r="C16" s="40"/>
      <c r="D16" s="39">
        <f>D17+D18+D19</f>
        <v>1377</v>
      </c>
      <c r="E16" s="40"/>
      <c r="F16" s="39">
        <f>F17+F18+F19</f>
        <v>2698</v>
      </c>
      <c r="G16" s="39"/>
      <c r="H16" s="98"/>
      <c r="I16" s="99">
        <f>B16*100/(B15-B21)</f>
        <v>5.3677749091100688</v>
      </c>
      <c r="J16" s="99"/>
      <c r="K16" s="99">
        <f>D16*100/(D15-D21)</f>
        <v>6.5054093636320687</v>
      </c>
      <c r="L16" s="99"/>
      <c r="M16" s="99">
        <f>F16*100/(F15-F21)</f>
        <v>4.9279438893861078</v>
      </c>
      <c r="N16" s="99"/>
    </row>
    <row r="17" spans="1:14" s="57" customFormat="1">
      <c r="A17" s="147" t="s">
        <v>156</v>
      </c>
      <c r="B17" s="39">
        <f>SUM(D17,F17)</f>
        <v>86</v>
      </c>
      <c r="C17" s="39" t="s">
        <v>194</v>
      </c>
      <c r="D17" s="39">
        <v>0</v>
      </c>
      <c r="E17" s="39"/>
      <c r="F17" s="39">
        <v>86</v>
      </c>
      <c r="G17" s="39" t="s">
        <v>194</v>
      </c>
      <c r="H17" s="98"/>
      <c r="I17" s="99">
        <f>B17*100/(B15-B21)</f>
        <v>0.11328310237631066</v>
      </c>
      <c r="J17" s="99"/>
      <c r="K17" s="99">
        <f>D17*100/(D15-D21)</f>
        <v>0</v>
      </c>
      <c r="L17" s="99"/>
      <c r="M17" s="99">
        <f>F17*100/(F15-F21)</f>
        <v>0.15708049462090631</v>
      </c>
      <c r="N17" s="99"/>
    </row>
    <row r="18" spans="1:14" s="27" customFormat="1">
      <c r="A18" s="147" t="s">
        <v>16</v>
      </c>
      <c r="B18" s="39">
        <f t="shared" si="0"/>
        <v>2720</v>
      </c>
      <c r="C18" s="39"/>
      <c r="D18" s="39">
        <v>730</v>
      </c>
      <c r="E18" s="39"/>
      <c r="F18" s="39">
        <v>1990</v>
      </c>
      <c r="G18" s="39"/>
      <c r="H18" s="98"/>
      <c r="I18" s="99">
        <f>B18*100/(B15-B21)</f>
        <v>3.5829074239949419</v>
      </c>
      <c r="J18" s="99"/>
      <c r="K18" s="99">
        <f>D18*100/(D15-D21)</f>
        <v>3.4487645863844665</v>
      </c>
      <c r="L18" s="99"/>
      <c r="M18" s="99">
        <f>F18*100/(F15-F21)</f>
        <v>3.6347695848325996</v>
      </c>
      <c r="N18" s="99"/>
    </row>
    <row r="19" spans="1:14" s="27" customFormat="1">
      <c r="A19" s="147" t="s">
        <v>17</v>
      </c>
      <c r="B19" s="39">
        <f t="shared" si="0"/>
        <v>1269</v>
      </c>
      <c r="C19" s="39"/>
      <c r="D19" s="39">
        <v>647</v>
      </c>
      <c r="E19" s="39" t="s">
        <v>194</v>
      </c>
      <c r="F19" s="39">
        <v>622</v>
      </c>
      <c r="G19" s="39" t="s">
        <v>194</v>
      </c>
      <c r="H19" s="98"/>
      <c r="I19" s="99">
        <f>B19*100/(B15-B21)</f>
        <v>1.6715843827388166</v>
      </c>
      <c r="J19" s="99"/>
      <c r="K19" s="99">
        <f>D19*100/(D15-D21)</f>
        <v>3.0566447772476022</v>
      </c>
      <c r="L19" s="99"/>
      <c r="M19" s="99">
        <f>F19*100/(F15-F21)</f>
        <v>1.1360938099326015</v>
      </c>
      <c r="N19" s="99"/>
    </row>
    <row r="20" spans="1:14" s="57" customFormat="1">
      <c r="A20" s="146" t="s">
        <v>59</v>
      </c>
      <c r="B20" s="39">
        <f t="shared" si="0"/>
        <v>71841</v>
      </c>
      <c r="C20" s="39"/>
      <c r="D20" s="39">
        <v>19790</v>
      </c>
      <c r="E20" s="39"/>
      <c r="F20" s="39">
        <v>52051</v>
      </c>
      <c r="G20" s="153"/>
      <c r="H20" s="98"/>
      <c r="I20" s="99">
        <f>B20*100/(B15-B21)</f>
        <v>94.632225090889932</v>
      </c>
      <c r="J20" s="99"/>
      <c r="K20" s="99">
        <f>D20*100/(D15-D21)</f>
        <v>93.494590636367931</v>
      </c>
      <c r="L20" s="99"/>
      <c r="M20" s="99">
        <f>F20*100/(F15-F21)</f>
        <v>95.072056110613886</v>
      </c>
      <c r="N20" s="99"/>
    </row>
    <row r="21" spans="1:14" s="27" customFormat="1">
      <c r="A21" s="146" t="s">
        <v>3</v>
      </c>
      <c r="B21" s="39">
        <f t="shared" si="0"/>
        <v>10308</v>
      </c>
      <c r="C21" s="40"/>
      <c r="D21" s="39">
        <v>2421</v>
      </c>
      <c r="E21" s="39"/>
      <c r="F21" s="39">
        <v>7887</v>
      </c>
      <c r="G21" s="40"/>
      <c r="H21" s="98"/>
      <c r="I21" s="42" t="str">
        <f>IF(B21&gt;0,"NC",0)</f>
        <v>NC</v>
      </c>
      <c r="J21" s="99"/>
      <c r="K21" s="42" t="str">
        <f>IF(D21&gt;0,"NC",0)</f>
        <v>NC</v>
      </c>
      <c r="L21" s="99"/>
      <c r="M21" s="42" t="str">
        <f>IF(F21&gt;0,"NC",0)</f>
        <v>NC</v>
      </c>
      <c r="N21" s="99"/>
    </row>
    <row r="22" spans="1:14" s="35" customFormat="1" ht="6" customHeight="1">
      <c r="A22" s="31"/>
      <c r="B22" s="65"/>
      <c r="C22" s="64"/>
      <c r="D22" s="65"/>
      <c r="E22" s="17"/>
      <c r="F22" s="65"/>
      <c r="G22" s="64"/>
      <c r="H22" s="94"/>
      <c r="I22" s="34"/>
      <c r="J22" s="34"/>
      <c r="K22" s="34"/>
      <c r="L22" s="6"/>
      <c r="M22" s="34"/>
      <c r="N22" s="34"/>
    </row>
    <row r="23" spans="1:14" s="30" customFormat="1" ht="40">
      <c r="A23" s="9" t="s">
        <v>113</v>
      </c>
      <c r="B23" s="95">
        <f>SUM(D23,F23)</f>
        <v>86223</v>
      </c>
      <c r="C23" s="40"/>
      <c r="D23" s="95">
        <f>SUM(D24:D27)</f>
        <v>23589</v>
      </c>
      <c r="E23" s="40"/>
      <c r="F23" s="95">
        <f>SUM(F24:F27)</f>
        <v>62634</v>
      </c>
      <c r="G23" s="64"/>
      <c r="H23" s="100"/>
      <c r="I23" s="96">
        <f>SUM(I24:I26)</f>
        <v>100.00000000000001</v>
      </c>
      <c r="J23" s="96"/>
      <c r="K23" s="96">
        <f>SUM(K24:K26)</f>
        <v>100</v>
      </c>
      <c r="L23" s="96"/>
      <c r="M23" s="96">
        <f>SUM(M24:M26)</f>
        <v>100</v>
      </c>
      <c r="N23" s="96"/>
    </row>
    <row r="24" spans="1:14" s="27" customFormat="1">
      <c r="A24" s="146" t="s">
        <v>36</v>
      </c>
      <c r="B24" s="39">
        <f>SUM(D24,F24)</f>
        <v>72144</v>
      </c>
      <c r="C24" s="40"/>
      <c r="D24" s="39">
        <v>20204</v>
      </c>
      <c r="E24" s="39"/>
      <c r="F24" s="39">
        <v>51940</v>
      </c>
      <c r="G24" s="153"/>
      <c r="H24" s="98"/>
      <c r="I24" s="99">
        <f>B24*100/SUM($B$24:$B$26)</f>
        <v>92.000459084127172</v>
      </c>
      <c r="J24" s="99"/>
      <c r="K24" s="99">
        <f>D24*100/SUM($D$24:$D$26)</f>
        <v>93.62372567191845</v>
      </c>
      <c r="L24" s="99"/>
      <c r="M24" s="99">
        <f>F24*100/SUM($F$24:$F$26)</f>
        <v>91.384133574959975</v>
      </c>
      <c r="N24" s="99"/>
    </row>
    <row r="25" spans="1:14" s="27" customFormat="1">
      <c r="A25" s="146" t="s">
        <v>37</v>
      </c>
      <c r="B25" s="39">
        <f>SUM(D25,F25)</f>
        <v>4739</v>
      </c>
      <c r="C25" s="40"/>
      <c r="D25" s="39">
        <v>975</v>
      </c>
      <c r="E25" s="39" t="s">
        <v>194</v>
      </c>
      <c r="F25" s="39">
        <v>3764</v>
      </c>
      <c r="G25" s="153"/>
      <c r="H25" s="98"/>
      <c r="I25" s="99">
        <f>B25*100/SUM($B$24:$B$26)</f>
        <v>6.0433324406697526</v>
      </c>
      <c r="J25" s="99"/>
      <c r="K25" s="99">
        <f>D25*100/SUM($D$24:$D$26)</f>
        <v>4.5180722891566267</v>
      </c>
      <c r="L25" s="99"/>
      <c r="M25" s="99">
        <f>F25*100/SUM($F$24:$F$26)</f>
        <v>6.6224466456709541</v>
      </c>
      <c r="N25" s="99"/>
    </row>
    <row r="26" spans="1:14" s="27" customFormat="1">
      <c r="A26" s="146" t="s">
        <v>68</v>
      </c>
      <c r="B26" s="39">
        <f>SUM(D26,F26)</f>
        <v>1534</v>
      </c>
      <c r="C26" s="153"/>
      <c r="D26" s="39">
        <v>401</v>
      </c>
      <c r="E26" s="39" t="s">
        <v>194</v>
      </c>
      <c r="F26" s="39">
        <v>1133</v>
      </c>
      <c r="G26" s="153"/>
      <c r="H26" s="98"/>
      <c r="I26" s="99">
        <f>B26*100/SUM($B$24:$B$26)</f>
        <v>1.9562084752030811</v>
      </c>
      <c r="J26" s="99"/>
      <c r="K26" s="99">
        <f>D26*100/SUM($D$24:$D$26)</f>
        <v>1.8582020389249305</v>
      </c>
      <c r="L26" s="99"/>
      <c r="M26" s="99">
        <f>F26*100/SUM($F$24:$F$26)</f>
        <v>1.9934197793690729</v>
      </c>
      <c r="N26" s="99"/>
    </row>
    <row r="27" spans="1:14" s="27" customFormat="1">
      <c r="A27" s="146" t="s">
        <v>3</v>
      </c>
      <c r="B27" s="39">
        <f>SUM(D27,F27)</f>
        <v>7806</v>
      </c>
      <c r="C27" s="40"/>
      <c r="D27" s="39">
        <v>2009</v>
      </c>
      <c r="E27" s="39"/>
      <c r="F27" s="39">
        <v>5797</v>
      </c>
      <c r="G27" s="40"/>
      <c r="H27" s="98"/>
      <c r="I27" s="42" t="str">
        <f>IF(B27&gt;0,"NC",0)</f>
        <v>NC</v>
      </c>
      <c r="J27" s="99"/>
      <c r="K27" s="42" t="str">
        <f>IF(D27&gt;0,"NC",0)</f>
        <v>NC</v>
      </c>
      <c r="L27" s="99"/>
      <c r="M27" s="42" t="str">
        <f>IF(F27&gt;0,"NC",0)</f>
        <v>NC</v>
      </c>
      <c r="N27" s="99"/>
    </row>
    <row r="28" spans="1:14" s="27" customFormat="1" ht="6" customHeight="1">
      <c r="A28" s="29"/>
      <c r="B28" s="39"/>
      <c r="C28" s="40"/>
      <c r="D28" s="39"/>
      <c r="E28" s="40"/>
      <c r="F28" s="66"/>
      <c r="G28" s="64"/>
      <c r="H28" s="98"/>
      <c r="I28" s="99"/>
      <c r="J28" s="99"/>
      <c r="K28" s="99"/>
      <c r="L28" s="99"/>
      <c r="M28" s="99"/>
      <c r="N28" s="99"/>
    </row>
    <row r="29" spans="1:14" s="30" customFormat="1" ht="26">
      <c r="A29" s="9" t="s">
        <v>38</v>
      </c>
      <c r="B29" s="95">
        <f>SUM(D29,F29)</f>
        <v>86225</v>
      </c>
      <c r="C29" s="40"/>
      <c r="D29" s="95">
        <f>SUM(D30:D32)</f>
        <v>23589</v>
      </c>
      <c r="E29" s="40"/>
      <c r="F29" s="95">
        <f>SUM(F30:F32)</f>
        <v>62636</v>
      </c>
      <c r="G29" s="64"/>
      <c r="H29" s="100"/>
      <c r="I29" s="96">
        <f>SUM(I30:I31)</f>
        <v>100</v>
      </c>
      <c r="J29" s="96"/>
      <c r="K29" s="96">
        <f>SUM(K30:K31)</f>
        <v>100</v>
      </c>
      <c r="L29" s="96"/>
      <c r="M29" s="96">
        <f>SUM(M30:M31)</f>
        <v>100</v>
      </c>
      <c r="N29" s="96"/>
    </row>
    <row r="30" spans="1:14" s="27" customFormat="1">
      <c r="A30" s="146" t="s">
        <v>39</v>
      </c>
      <c r="B30" s="39">
        <f>SUM(D30,F30)</f>
        <v>72144</v>
      </c>
      <c r="C30" s="40"/>
      <c r="D30" s="39">
        <v>20236</v>
      </c>
      <c r="E30" s="39"/>
      <c r="F30" s="39">
        <v>51908</v>
      </c>
      <c r="G30" s="153"/>
      <c r="H30" s="98"/>
      <c r="I30" s="99">
        <f>B30*100/SUM($B$30:$B$31)</f>
        <v>93.982778161353778</v>
      </c>
      <c r="J30" s="99"/>
      <c r="K30" s="99">
        <f>D30*100/SUM($D$30:$D$31)</f>
        <v>94.278792396571006</v>
      </c>
      <c r="L30" s="99"/>
      <c r="M30" s="99">
        <f>F30*100/SUM($F$30:$F$31)</f>
        <v>93.867881878514979</v>
      </c>
      <c r="N30" s="99"/>
    </row>
    <row r="31" spans="1:14" s="27" customFormat="1">
      <c r="A31" s="146" t="s">
        <v>102</v>
      </c>
      <c r="B31" s="39">
        <f>SUM(D31,F31)</f>
        <v>4619</v>
      </c>
      <c r="C31" s="40"/>
      <c r="D31" s="39">
        <v>1228</v>
      </c>
      <c r="E31" s="39"/>
      <c r="F31" s="39">
        <v>3391</v>
      </c>
      <c r="G31" s="153"/>
      <c r="H31" s="98"/>
      <c r="I31" s="99">
        <f>B31*100/SUM($B$30:$B$31)</f>
        <v>6.0172218386462228</v>
      </c>
      <c r="J31" s="99"/>
      <c r="K31" s="99">
        <f>D31*100/SUM($D$30:$D$31)</f>
        <v>5.7212076034289971</v>
      </c>
      <c r="L31" s="99"/>
      <c r="M31" s="99">
        <f>F31*100/SUM($F$30:$F$31)</f>
        <v>6.1321181214850178</v>
      </c>
      <c r="N31" s="99"/>
    </row>
    <row r="32" spans="1:14" s="27" customFormat="1">
      <c r="A32" s="146" t="s">
        <v>3</v>
      </c>
      <c r="B32" s="39">
        <f>SUM(D32,F32)</f>
        <v>9462</v>
      </c>
      <c r="C32" s="40"/>
      <c r="D32" s="39">
        <v>2125</v>
      </c>
      <c r="E32" s="39"/>
      <c r="F32" s="39">
        <v>7337</v>
      </c>
      <c r="G32" s="40"/>
      <c r="H32" s="98"/>
      <c r="I32" s="42" t="str">
        <f>IF(B32&gt;0,"NC",0)</f>
        <v>NC</v>
      </c>
      <c r="J32" s="99"/>
      <c r="K32" s="42" t="str">
        <f>IF(D32&gt;0,"NC",0)</f>
        <v>NC</v>
      </c>
      <c r="L32" s="99"/>
      <c r="M32" s="42" t="str">
        <f>IF(F32&gt;0,"NC",0)</f>
        <v>NC</v>
      </c>
      <c r="N32" s="99"/>
    </row>
    <row r="33" spans="1:14" s="27" customFormat="1" ht="6" customHeight="1">
      <c r="A33" s="58"/>
      <c r="B33" s="44"/>
      <c r="C33" s="40"/>
      <c r="D33" s="44"/>
      <c r="E33" s="40"/>
      <c r="F33" s="44"/>
      <c r="G33" s="64"/>
      <c r="H33" s="98"/>
      <c r="I33" s="99"/>
      <c r="J33" s="99"/>
      <c r="K33" s="99"/>
      <c r="L33" s="99"/>
      <c r="M33" s="99"/>
      <c r="N33" s="99"/>
    </row>
    <row r="34" spans="1:14" s="27" customFormat="1" ht="26">
      <c r="A34" s="9" t="s">
        <v>153</v>
      </c>
      <c r="B34" s="95">
        <f>SUM(D34,F34)</f>
        <v>86225</v>
      </c>
      <c r="C34" s="40"/>
      <c r="D34" s="95">
        <f>SUM(D35:D37)</f>
        <v>23589</v>
      </c>
      <c r="E34" s="40"/>
      <c r="F34" s="95">
        <f>SUM(F35:F37)</f>
        <v>62636</v>
      </c>
      <c r="G34" s="64"/>
      <c r="H34" s="100"/>
      <c r="I34" s="96">
        <f>SUM(I35:I36)</f>
        <v>100</v>
      </c>
      <c r="J34" s="96"/>
      <c r="K34" s="96">
        <f>SUM(K35:K36)</f>
        <v>100</v>
      </c>
      <c r="L34" s="96"/>
      <c r="M34" s="96">
        <f>SUM(M35:M36)</f>
        <v>100</v>
      </c>
      <c r="N34" s="96"/>
    </row>
    <row r="35" spans="1:14" s="27" customFormat="1" ht="12" customHeight="1">
      <c r="A35" s="146" t="s">
        <v>188</v>
      </c>
      <c r="B35" s="39">
        <f>SUM(D35,F35)</f>
        <v>4230</v>
      </c>
      <c r="C35" s="40"/>
      <c r="D35" s="39">
        <v>200</v>
      </c>
      <c r="E35" s="39" t="s">
        <v>194</v>
      </c>
      <c r="F35" s="39">
        <v>4030</v>
      </c>
      <c r="G35" s="64"/>
      <c r="H35" s="98"/>
      <c r="I35" s="99">
        <f>B35*100/SUM(B35:B36)</f>
        <v>5.0512890937533586</v>
      </c>
      <c r="J35" s="99"/>
      <c r="K35" s="99">
        <f>D35*100/SUM(D35:D36)</f>
        <v>0.8607703894986013</v>
      </c>
      <c r="L35" s="99"/>
      <c r="M35" s="99">
        <f>F35*100/SUM(F35:F36)</f>
        <v>6.6604964796879651</v>
      </c>
      <c r="N35" s="99"/>
    </row>
    <row r="36" spans="1:14" s="27" customFormat="1" ht="12" customHeight="1">
      <c r="A36" s="146" t="s">
        <v>189</v>
      </c>
      <c r="B36" s="39">
        <f>SUM(D36,F36)</f>
        <v>79511</v>
      </c>
      <c r="C36" s="40"/>
      <c r="D36" s="39">
        <v>23035</v>
      </c>
      <c r="E36" s="39"/>
      <c r="F36" s="39">
        <v>56476</v>
      </c>
      <c r="G36" s="64"/>
      <c r="H36" s="98"/>
      <c r="I36" s="99">
        <f>B36*100/SUM(B35:B36)</f>
        <v>94.948710906246646</v>
      </c>
      <c r="J36" s="99"/>
      <c r="K36" s="99">
        <f>D36*100/SUM(D35:D36)</f>
        <v>99.139229610501403</v>
      </c>
      <c r="L36" s="99"/>
      <c r="M36" s="99">
        <f>F36*100/SUM(F35:F36)</f>
        <v>93.339503520312036</v>
      </c>
      <c r="N36" s="99"/>
    </row>
    <row r="37" spans="1:14" s="27" customFormat="1" ht="12" customHeight="1">
      <c r="A37" s="146" t="s">
        <v>3</v>
      </c>
      <c r="B37" s="39">
        <f>SUM(D37,F37)</f>
        <v>2484</v>
      </c>
      <c r="C37" s="40"/>
      <c r="D37" s="39">
        <v>354</v>
      </c>
      <c r="E37" s="39"/>
      <c r="F37" s="39">
        <v>2130</v>
      </c>
      <c r="G37" s="39"/>
      <c r="H37" s="98"/>
      <c r="I37" s="42" t="str">
        <f>IF(B37&gt;0,"NC",0)</f>
        <v>NC</v>
      </c>
      <c r="J37" s="99"/>
      <c r="K37" s="42" t="str">
        <f>IF(D37&gt;0,"NC",0)</f>
        <v>NC</v>
      </c>
      <c r="L37" s="99"/>
      <c r="M37" s="42" t="str">
        <f>IF(F37&gt;0,"NC",0)</f>
        <v>NC</v>
      </c>
      <c r="N37" s="99"/>
    </row>
    <row r="38" spans="1:14" s="27" customFormat="1" ht="5.25" customHeight="1">
      <c r="A38" s="58"/>
      <c r="B38" s="44"/>
      <c r="C38" s="40"/>
      <c r="D38" s="44"/>
      <c r="E38" s="40"/>
      <c r="F38" s="44"/>
      <c r="G38" s="64"/>
      <c r="H38" s="98"/>
      <c r="I38" s="99"/>
      <c r="J38" s="99"/>
      <c r="K38" s="99"/>
      <c r="L38" s="99"/>
      <c r="M38" s="99"/>
      <c r="N38" s="99"/>
    </row>
    <row r="39" spans="1:14" s="30" customFormat="1" ht="27">
      <c r="A39" s="9" t="s">
        <v>141</v>
      </c>
      <c r="B39" s="95">
        <f t="shared" ref="B39:B44" si="1">SUM(D39,F39)</f>
        <v>86225</v>
      </c>
      <c r="C39" s="40"/>
      <c r="D39" s="95">
        <f>D40+D43+D44</f>
        <v>23589</v>
      </c>
      <c r="E39" s="40"/>
      <c r="F39" s="95">
        <f>F40+F43+F44</f>
        <v>62636</v>
      </c>
      <c r="G39" s="64"/>
      <c r="H39" s="203"/>
      <c r="I39" s="96">
        <f>I40+I43</f>
        <v>100</v>
      </c>
      <c r="J39" s="96"/>
      <c r="K39" s="96">
        <f>K40+K43</f>
        <v>100</v>
      </c>
      <c r="L39" s="96"/>
      <c r="M39" s="96">
        <f>M40+M43</f>
        <v>100</v>
      </c>
      <c r="N39" s="96"/>
    </row>
    <row r="40" spans="1:14" s="57" customFormat="1">
      <c r="A40" s="146" t="s">
        <v>114</v>
      </c>
      <c r="B40" s="39">
        <f t="shared" si="1"/>
        <v>53525</v>
      </c>
      <c r="C40" s="40"/>
      <c r="D40" s="39">
        <f>SUM(D41:D42)</f>
        <v>15544</v>
      </c>
      <c r="E40" s="40"/>
      <c r="F40" s="39">
        <f>SUM(F41:F42)</f>
        <v>37981</v>
      </c>
      <c r="G40" s="153"/>
      <c r="H40" s="204"/>
      <c r="I40" s="99">
        <f>B40*100/SUM($B$41:$B$43)</f>
        <v>73.11359414271665</v>
      </c>
      <c r="J40" s="99"/>
      <c r="K40" s="99">
        <f>D40*100/SUM(D$41:D$43)</f>
        <v>73.262006881274445</v>
      </c>
      <c r="L40" s="99"/>
      <c r="M40" s="99">
        <f>F40*100/SUM($F$41:$F$43)</f>
        <v>73.053028408763055</v>
      </c>
      <c r="N40" s="99"/>
    </row>
    <row r="41" spans="1:14" s="27" customFormat="1">
      <c r="A41" s="148" t="s">
        <v>61</v>
      </c>
      <c r="B41" s="39">
        <f t="shared" si="1"/>
        <v>8924</v>
      </c>
      <c r="C41" s="40"/>
      <c r="D41" s="39">
        <v>4021</v>
      </c>
      <c r="E41" s="39"/>
      <c r="F41" s="39">
        <v>4903</v>
      </c>
      <c r="G41" s="153"/>
      <c r="H41" s="204"/>
      <c r="I41" s="99">
        <f>B41*100/SUM($B$41:$B$43)</f>
        <v>12.189924598404547</v>
      </c>
      <c r="J41" s="99"/>
      <c r="K41" s="99">
        <f>D41*100/SUM(D$41:D$43)</f>
        <v>18.951783946835086</v>
      </c>
      <c r="L41" s="99"/>
      <c r="M41" s="99">
        <f>F41*100/SUM($F$41:$F$43)</f>
        <v>9.4304783520224653</v>
      </c>
      <c r="N41" s="99"/>
    </row>
    <row r="42" spans="1:14" s="27" customFormat="1">
      <c r="A42" s="148" t="s">
        <v>62</v>
      </c>
      <c r="B42" s="39">
        <f t="shared" si="1"/>
        <v>44601</v>
      </c>
      <c r="C42" s="40"/>
      <c r="D42" s="39">
        <v>11523</v>
      </c>
      <c r="E42" s="39"/>
      <c r="F42" s="39">
        <v>33078</v>
      </c>
      <c r="G42" s="153"/>
      <c r="H42" s="98"/>
      <c r="I42" s="99">
        <f>B42*100/SUM($B$41:$B$43)</f>
        <v>60.923669544312098</v>
      </c>
      <c r="J42" s="99"/>
      <c r="K42" s="99">
        <f>D42*100/SUM(D$41:D$43)</f>
        <v>54.310222934439366</v>
      </c>
      <c r="L42" s="99"/>
      <c r="M42" s="99">
        <f>F42*100/SUM($F$41:$F$43)</f>
        <v>63.622550056740593</v>
      </c>
      <c r="N42" s="99"/>
    </row>
    <row r="43" spans="1:14" s="57" customFormat="1">
      <c r="A43" s="146" t="s">
        <v>115</v>
      </c>
      <c r="B43" s="39">
        <f t="shared" si="1"/>
        <v>19683</v>
      </c>
      <c r="C43" s="40"/>
      <c r="D43" s="39">
        <v>5673</v>
      </c>
      <c r="E43" s="39"/>
      <c r="F43" s="39">
        <v>14010</v>
      </c>
      <c r="G43" s="153"/>
      <c r="H43" s="98"/>
      <c r="I43" s="99">
        <f>B43*100/SUM($B$41:$B$43)</f>
        <v>26.886405857283357</v>
      </c>
      <c r="J43" s="99"/>
      <c r="K43" s="99">
        <f>D43*100/SUM(D$41:D$43)</f>
        <v>26.737993118725552</v>
      </c>
      <c r="L43" s="99"/>
      <c r="M43" s="99">
        <f>F43*100/SUM($F$41:$F$43)</f>
        <v>26.946971591236945</v>
      </c>
      <c r="N43" s="99"/>
    </row>
    <row r="44" spans="1:14" s="57" customFormat="1">
      <c r="A44" s="146" t="s">
        <v>3</v>
      </c>
      <c r="B44" s="39">
        <f t="shared" si="1"/>
        <v>13017</v>
      </c>
      <c r="C44" s="40"/>
      <c r="D44" s="39">
        <v>2372</v>
      </c>
      <c r="E44" s="39"/>
      <c r="F44" s="39">
        <v>10645</v>
      </c>
      <c r="G44" s="40"/>
      <c r="H44" s="98"/>
      <c r="I44" s="42" t="str">
        <f>IF(B44&gt;0,"NC",0)</f>
        <v>NC</v>
      </c>
      <c r="J44" s="99"/>
      <c r="K44" s="42" t="str">
        <f>IF(D44&gt;0,"NC",0)</f>
        <v>NC</v>
      </c>
      <c r="L44" s="99"/>
      <c r="M44" s="42" t="str">
        <f>IF(F44&gt;0,"NC",0)</f>
        <v>NC</v>
      </c>
      <c r="N44" s="99"/>
    </row>
    <row r="45" spans="1:14" s="27" customFormat="1" ht="4.5" customHeight="1">
      <c r="A45" s="29"/>
      <c r="B45" s="39"/>
      <c r="C45" s="40"/>
      <c r="D45" s="39"/>
      <c r="E45" s="40"/>
      <c r="F45" s="39"/>
      <c r="G45" s="64"/>
      <c r="H45" s="98"/>
      <c r="I45" s="99"/>
      <c r="J45" s="99"/>
      <c r="K45" s="99"/>
      <c r="L45" s="99"/>
      <c r="M45" s="99"/>
      <c r="N45" s="99"/>
    </row>
    <row r="46" spans="1:14" s="30" customFormat="1" ht="39">
      <c r="A46" s="9" t="s">
        <v>112</v>
      </c>
      <c r="B46" s="95">
        <f t="shared" ref="B46:B51" si="2">SUM(D46,F46)</f>
        <v>86224</v>
      </c>
      <c r="C46" s="40"/>
      <c r="D46" s="95">
        <f>D47+D50+D51</f>
        <v>23589</v>
      </c>
      <c r="E46" s="40"/>
      <c r="F46" s="95">
        <f>F47+F50+F51</f>
        <v>62635</v>
      </c>
      <c r="G46" s="64"/>
      <c r="H46" s="100"/>
      <c r="I46" s="96">
        <f>I47+I50</f>
        <v>100</v>
      </c>
      <c r="J46" s="96"/>
      <c r="K46" s="96">
        <f>K47+K50</f>
        <v>100</v>
      </c>
      <c r="L46" s="96"/>
      <c r="M46" s="96">
        <f>M47+M50</f>
        <v>100</v>
      </c>
      <c r="N46" s="96"/>
    </row>
    <row r="47" spans="1:14" s="57" customFormat="1">
      <c r="A47" s="146" t="s">
        <v>60</v>
      </c>
      <c r="B47" s="39">
        <f t="shared" si="2"/>
        <v>10185</v>
      </c>
      <c r="C47" s="40"/>
      <c r="D47" s="39">
        <f>SUM(D48:D49)</f>
        <v>1344</v>
      </c>
      <c r="E47" s="153"/>
      <c r="F47" s="39">
        <f>SUM(F48:F49)</f>
        <v>8841</v>
      </c>
      <c r="G47" s="153"/>
      <c r="H47" s="98"/>
      <c r="I47" s="99">
        <f>B47*100/SUM($B$48:$B$50)</f>
        <v>13.376498863949777</v>
      </c>
      <c r="J47" s="99"/>
      <c r="K47" s="99">
        <f>D47*100/SUM($D$48:$D$50)</f>
        <v>6.282428831860889</v>
      </c>
      <c r="L47" s="99"/>
      <c r="M47" s="99">
        <f>F47*100/SUM($F$48:$F$50)</f>
        <v>16.148535106305253</v>
      </c>
      <c r="N47" s="99"/>
    </row>
    <row r="48" spans="1:14" s="27" customFormat="1">
      <c r="A48" s="147" t="s">
        <v>16</v>
      </c>
      <c r="B48" s="39">
        <f t="shared" si="2"/>
        <v>8449</v>
      </c>
      <c r="C48" s="40"/>
      <c r="D48" s="39">
        <v>1194</v>
      </c>
      <c r="E48" s="39" t="s">
        <v>194</v>
      </c>
      <c r="F48" s="39">
        <v>7255</v>
      </c>
      <c r="G48" s="153"/>
      <c r="H48" s="98"/>
      <c r="I48" s="99">
        <f>B48*100/SUM($B$48:$B$50)</f>
        <v>11.096518301572083</v>
      </c>
      <c r="J48" s="99"/>
      <c r="K48" s="99">
        <f>D48*100/SUM($D$48:$D$50)</f>
        <v>5.5812648997335579</v>
      </c>
      <c r="L48" s="99"/>
      <c r="M48" s="99">
        <f>F48*100/SUM($F$48:$F$50)</f>
        <v>13.251625630160007</v>
      </c>
      <c r="N48" s="99"/>
    </row>
    <row r="49" spans="1:14" s="27" customFormat="1">
      <c r="A49" s="147" t="s">
        <v>17</v>
      </c>
      <c r="B49" s="39">
        <f t="shared" si="2"/>
        <v>1736</v>
      </c>
      <c r="C49" s="153"/>
      <c r="D49" s="39">
        <v>150</v>
      </c>
      <c r="E49" s="39" t="s">
        <v>194</v>
      </c>
      <c r="F49" s="39">
        <v>1586</v>
      </c>
      <c r="G49" s="153"/>
      <c r="H49" s="98"/>
      <c r="I49" s="99">
        <f>B49*100/SUM($B$48:$B$50)</f>
        <v>2.2799805623776939</v>
      </c>
      <c r="J49" s="99"/>
      <c r="K49" s="99">
        <f>D49*100/SUM($D$48:$D$50)</f>
        <v>0.70116393212733141</v>
      </c>
      <c r="L49" s="99"/>
      <c r="M49" s="99">
        <f>F49*100/SUM($F$48:$F$50)</f>
        <v>2.8969094761452472</v>
      </c>
      <c r="N49" s="99"/>
    </row>
    <row r="50" spans="1:14" s="57" customFormat="1">
      <c r="A50" s="146" t="s">
        <v>59</v>
      </c>
      <c r="B50" s="39">
        <f>SUM(D50,F50)</f>
        <v>65956</v>
      </c>
      <c r="C50" s="40"/>
      <c r="D50" s="39">
        <v>20049</v>
      </c>
      <c r="E50" s="39"/>
      <c r="F50" s="39">
        <v>45907</v>
      </c>
      <c r="G50" s="153"/>
      <c r="H50" s="98"/>
      <c r="I50" s="99">
        <f>B50*100/SUM($B$48:$B$50)</f>
        <v>86.623501136050223</v>
      </c>
      <c r="J50" s="99"/>
      <c r="K50" s="99">
        <f>D50*100/SUM($D$48:$D$50)</f>
        <v>93.717571168139116</v>
      </c>
      <c r="L50" s="99"/>
      <c r="M50" s="99">
        <f>F50*100/SUM($F$48:$F$50)</f>
        <v>83.851464893694754</v>
      </c>
      <c r="N50" s="99"/>
    </row>
    <row r="51" spans="1:14" s="57" customFormat="1">
      <c r="A51" s="146" t="s">
        <v>3</v>
      </c>
      <c r="B51" s="39">
        <f t="shared" si="2"/>
        <v>10083</v>
      </c>
      <c r="C51" s="40"/>
      <c r="D51" s="39">
        <v>2196</v>
      </c>
      <c r="E51" s="39"/>
      <c r="F51" s="39">
        <v>7887</v>
      </c>
      <c r="G51" s="40"/>
      <c r="H51" s="98"/>
      <c r="I51" s="42" t="str">
        <f>IF(B51&gt;0,"NC",0)</f>
        <v>NC</v>
      </c>
      <c r="J51" s="99"/>
      <c r="K51" s="42" t="str">
        <f>IF(D51&gt;0,"NC",0)</f>
        <v>NC</v>
      </c>
      <c r="L51" s="99"/>
      <c r="M51" s="42" t="str">
        <f>IF(F51&gt;0,"NC",0)</f>
        <v>NC</v>
      </c>
      <c r="N51" s="99"/>
    </row>
    <row r="52" spans="1:14" s="27" customFormat="1" ht="7.5" customHeight="1">
      <c r="A52" s="29"/>
      <c r="B52" s="39"/>
      <c r="C52" s="40"/>
      <c r="D52" s="39"/>
      <c r="E52" s="40"/>
      <c r="F52" s="39"/>
      <c r="G52" s="64"/>
      <c r="H52" s="98"/>
      <c r="I52" s="99"/>
      <c r="J52" s="99"/>
      <c r="K52" s="99"/>
      <c r="L52" s="99"/>
      <c r="M52" s="99"/>
      <c r="N52" s="99"/>
    </row>
    <row r="53" spans="1:14" s="30" customFormat="1" ht="26">
      <c r="A53" s="9" t="s">
        <v>65</v>
      </c>
      <c r="B53" s="95">
        <f>SUM(D53,F53)</f>
        <v>86223</v>
      </c>
      <c r="C53" s="40"/>
      <c r="D53" s="95">
        <f>SUM(D54:D56)</f>
        <v>23588</v>
      </c>
      <c r="E53" s="40"/>
      <c r="F53" s="95">
        <f>SUM(F54:F56)</f>
        <v>62635</v>
      </c>
      <c r="G53" s="64"/>
      <c r="H53" s="100"/>
      <c r="I53" s="96">
        <f>SUM(I54:I55)</f>
        <v>100</v>
      </c>
      <c r="J53" s="96"/>
      <c r="K53" s="96">
        <f>SUM(K54:K55)</f>
        <v>100</v>
      </c>
      <c r="L53" s="96"/>
      <c r="M53" s="96">
        <f>SUM(M54:M55)</f>
        <v>100</v>
      </c>
      <c r="N53" s="96"/>
    </row>
    <row r="54" spans="1:14" s="57" customFormat="1">
      <c r="A54" s="146" t="s">
        <v>60</v>
      </c>
      <c r="B54" s="39">
        <f>SUM(D54,F54)</f>
        <v>4026</v>
      </c>
      <c r="C54" s="153"/>
      <c r="D54" s="39">
        <v>523</v>
      </c>
      <c r="E54" s="39" t="s">
        <v>194</v>
      </c>
      <c r="F54" s="39">
        <v>3503</v>
      </c>
      <c r="G54" s="64"/>
      <c r="H54" s="98"/>
      <c r="I54" s="99">
        <f>B54*100/SUM($B$54:$B$55)</f>
        <v>5.2982049797336419</v>
      </c>
      <c r="J54" s="99"/>
      <c r="K54" s="99">
        <f>D54*100/SUM($D$54:$D$55)</f>
        <v>2.4448391922213912</v>
      </c>
      <c r="L54" s="99"/>
      <c r="M54" s="99">
        <f>F54*100/SUM($F$54:$F$55)</f>
        <v>6.4162209685691263</v>
      </c>
      <c r="N54" s="99"/>
    </row>
    <row r="55" spans="1:14" s="57" customFormat="1">
      <c r="A55" s="146" t="s">
        <v>59</v>
      </c>
      <c r="B55" s="39">
        <f>SUM(D55,F55)</f>
        <v>71962</v>
      </c>
      <c r="C55" s="40"/>
      <c r="D55" s="39">
        <v>20869</v>
      </c>
      <c r="E55" s="39"/>
      <c r="F55" s="39">
        <v>51093</v>
      </c>
      <c r="G55" s="64"/>
      <c r="H55" s="98"/>
      <c r="I55" s="99">
        <f>B55*100/SUM($B$54:$B$55)</f>
        <v>94.70179502026636</v>
      </c>
      <c r="J55" s="99"/>
      <c r="K55" s="99">
        <f>D55*100/SUM($D$54:$D$55)</f>
        <v>97.555160807778606</v>
      </c>
      <c r="L55" s="99"/>
      <c r="M55" s="99">
        <f>F55*100/SUM($F$54:$F$55)</f>
        <v>93.583779031430879</v>
      </c>
      <c r="N55" s="99"/>
    </row>
    <row r="56" spans="1:14" s="57" customFormat="1">
      <c r="A56" s="146" t="s">
        <v>3</v>
      </c>
      <c r="B56" s="39">
        <f>SUM(D56,F56)</f>
        <v>10235</v>
      </c>
      <c r="C56" s="40"/>
      <c r="D56" s="39">
        <v>2196</v>
      </c>
      <c r="E56" s="39"/>
      <c r="F56" s="39">
        <v>8039</v>
      </c>
      <c r="G56" s="40"/>
      <c r="H56" s="98"/>
      <c r="I56" s="42" t="str">
        <f>IF(B56&gt;0,"NC",0)</f>
        <v>NC</v>
      </c>
      <c r="J56" s="99"/>
      <c r="K56" s="42" t="str">
        <f>IF(D56&gt;0,"NC",0)</f>
        <v>NC</v>
      </c>
      <c r="L56" s="99"/>
      <c r="M56" s="42" t="str">
        <f>IF(F56&gt;0,"NC",0)</f>
        <v>NC</v>
      </c>
      <c r="N56" s="99"/>
    </row>
    <row r="57" spans="1:14" ht="6" customHeight="1" thickBot="1">
      <c r="A57" s="149"/>
      <c r="B57" s="149"/>
      <c r="C57" s="150"/>
      <c r="D57" s="149"/>
      <c r="E57" s="150"/>
      <c r="F57" s="149"/>
      <c r="G57" s="150"/>
      <c r="H57" s="123"/>
      <c r="I57" s="123"/>
      <c r="J57" s="123"/>
      <c r="K57" s="123"/>
      <c r="L57" s="123"/>
      <c r="M57" s="123"/>
      <c r="N57" s="123"/>
    </row>
    <row r="58" spans="1:14" ht="6" customHeight="1">
      <c r="A58" s="68"/>
      <c r="B58" s="68"/>
      <c r="C58" s="69"/>
      <c r="D58" s="68"/>
      <c r="E58" s="69"/>
      <c r="F58" s="68"/>
      <c r="G58" s="69"/>
    </row>
    <row r="59" spans="1:14" s="71" customFormat="1">
      <c r="A59" s="70" t="s">
        <v>67</v>
      </c>
      <c r="B59" s="76"/>
      <c r="C59" s="126"/>
      <c r="D59" s="76"/>
      <c r="E59" s="126"/>
      <c r="F59" s="76"/>
      <c r="G59" s="126"/>
    </row>
    <row r="60" spans="1:14" s="71" customFormat="1" ht="22.5" customHeight="1">
      <c r="A60" s="306" t="s">
        <v>81</v>
      </c>
      <c r="B60" s="306"/>
      <c r="C60" s="306"/>
      <c r="D60" s="306"/>
      <c r="E60" s="306"/>
      <c r="F60" s="306"/>
      <c r="G60" s="306"/>
      <c r="H60" s="306"/>
      <c r="I60" s="306"/>
      <c r="J60" s="306"/>
      <c r="K60" s="306"/>
      <c r="L60" s="306"/>
      <c r="M60" s="306"/>
      <c r="N60" s="306"/>
    </row>
    <row r="61" spans="1:14" s="71" customFormat="1" ht="11.25" customHeight="1">
      <c r="A61" s="186" t="s">
        <v>66</v>
      </c>
      <c r="C61" s="77"/>
      <c r="E61" s="77"/>
      <c r="F61" s="76"/>
      <c r="G61" s="77"/>
    </row>
    <row r="62" spans="1:14" s="71" customFormat="1" ht="11">
      <c r="A62" s="187" t="s">
        <v>89</v>
      </c>
      <c r="B62" s="73"/>
      <c r="C62" s="74"/>
      <c r="D62" s="73"/>
      <c r="E62" s="74"/>
      <c r="F62" s="73"/>
      <c r="G62" s="74"/>
      <c r="H62" s="73"/>
      <c r="I62" s="73"/>
      <c r="J62" s="73"/>
      <c r="K62" s="73"/>
      <c r="L62" s="73"/>
      <c r="M62" s="73"/>
      <c r="N62" s="73"/>
    </row>
    <row r="63" spans="1:14" s="71" customFormat="1" ht="11">
      <c r="A63" s="4" t="s">
        <v>208</v>
      </c>
      <c r="B63" s="75"/>
      <c r="C63" s="77"/>
      <c r="E63" s="77"/>
      <c r="F63" s="76"/>
      <c r="G63" s="7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3">
    <mergeCell ref="A60:N60"/>
    <mergeCell ref="I7:J10"/>
    <mergeCell ref="K7:N7"/>
    <mergeCell ref="A1:N1"/>
    <mergeCell ref="A4:A10"/>
    <mergeCell ref="B4:G4"/>
    <mergeCell ref="I4:N4"/>
    <mergeCell ref="D10:E10"/>
    <mergeCell ref="F10:G10"/>
    <mergeCell ref="K10:L10"/>
    <mergeCell ref="M10:N10"/>
    <mergeCell ref="B7:C10"/>
    <mergeCell ref="D7:G7"/>
  </mergeCells>
  <printOptions horizontalCentered="1"/>
  <pageMargins left="0.78740157480314965" right="0.78740157480314965" top="0.78740157480314965" bottom="0.78740157480314965" header="0.39370078740157483" footer="0.39370078740157483"/>
  <pageSetup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61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8.6640625" style="90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5" style="90"/>
  </cols>
  <sheetData>
    <row r="1" spans="1:18" ht="25.5" customHeight="1">
      <c r="A1" s="302" t="s">
        <v>217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</row>
    <row r="2" spans="1:18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5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4" t="s">
        <v>143</v>
      </c>
      <c r="B4" s="303" t="s">
        <v>78</v>
      </c>
      <c r="C4" s="303"/>
      <c r="D4" s="303"/>
      <c r="E4" s="303"/>
      <c r="F4" s="303"/>
      <c r="G4" s="303"/>
      <c r="H4" s="303"/>
      <c r="I4" s="303"/>
      <c r="J4" s="210"/>
      <c r="K4" s="303" t="s">
        <v>87</v>
      </c>
      <c r="L4" s="303"/>
      <c r="M4" s="303"/>
      <c r="N4" s="303"/>
      <c r="O4" s="303"/>
      <c r="P4" s="303"/>
      <c r="Q4" s="303"/>
      <c r="R4" s="303"/>
    </row>
    <row r="5" spans="1:18" s="132" customFormat="1" ht="6.5" customHeight="1">
      <c r="A5" s="304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5" customHeight="1">
      <c r="A6" s="304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4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210"/>
      <c r="K7" s="308" t="s">
        <v>82</v>
      </c>
      <c r="L7" s="308"/>
      <c r="M7" s="309" t="s">
        <v>149</v>
      </c>
      <c r="N7" s="309"/>
      <c r="O7" s="309"/>
      <c r="P7" s="309"/>
      <c r="Q7" s="309"/>
      <c r="R7" s="309"/>
    </row>
    <row r="8" spans="1:18" s="132" customFormat="1" ht="6.5" customHeight="1">
      <c r="A8" s="304"/>
      <c r="B8" s="308"/>
      <c r="C8" s="308"/>
      <c r="D8" s="211"/>
      <c r="E8" s="211"/>
      <c r="F8" s="211"/>
      <c r="G8" s="211"/>
      <c r="H8" s="211"/>
      <c r="I8" s="211"/>
      <c r="J8" s="210"/>
      <c r="K8" s="308"/>
      <c r="L8" s="308"/>
      <c r="M8" s="211"/>
      <c r="N8" s="211"/>
      <c r="O8" s="211"/>
      <c r="P8" s="211"/>
      <c r="Q8" s="211"/>
      <c r="R8" s="211"/>
    </row>
    <row r="9" spans="1:18" s="132" customFormat="1" ht="6.5" customHeight="1">
      <c r="A9" s="304"/>
      <c r="B9" s="308"/>
      <c r="C9" s="308"/>
      <c r="D9" s="212"/>
      <c r="E9" s="212"/>
      <c r="F9" s="212"/>
      <c r="G9" s="212"/>
      <c r="H9" s="212"/>
      <c r="I9" s="212"/>
      <c r="J9" s="210"/>
      <c r="K9" s="308"/>
      <c r="L9" s="308"/>
      <c r="M9" s="212"/>
      <c r="N9" s="212"/>
      <c r="O9" s="212"/>
      <c r="P9" s="212"/>
      <c r="Q9" s="212"/>
      <c r="R9" s="212"/>
    </row>
    <row r="10" spans="1:18" s="132" customFormat="1" ht="12">
      <c r="A10" s="304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213"/>
      <c r="K10" s="308"/>
      <c r="L10" s="308"/>
      <c r="M10" s="305" t="s">
        <v>19</v>
      </c>
      <c r="N10" s="305"/>
      <c r="O10" s="305" t="s">
        <v>84</v>
      </c>
      <c r="P10" s="305"/>
      <c r="Q10" s="305" t="s">
        <v>80</v>
      </c>
      <c r="R10" s="305"/>
    </row>
    <row r="11" spans="1:18" s="124" customFormat="1" ht="6.5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5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>
      <c r="A13" s="226" t="s">
        <v>79</v>
      </c>
      <c r="B13" s="219">
        <f>SUM(D13,F13,H13)</f>
        <v>62637</v>
      </c>
      <c r="C13" s="220"/>
      <c r="D13" s="219">
        <f>D20</f>
        <v>20039</v>
      </c>
      <c r="E13" s="221"/>
      <c r="F13" s="219">
        <f>F20</f>
        <v>32873</v>
      </c>
      <c r="G13" s="220"/>
      <c r="H13" s="219">
        <f>H20</f>
        <v>9725</v>
      </c>
      <c r="I13" s="220"/>
      <c r="J13" s="222"/>
      <c r="K13" s="223">
        <f>SUM(M13,O13,Q13)</f>
        <v>100</v>
      </c>
      <c r="L13" s="224"/>
      <c r="M13" s="223">
        <f>D13*100/B13</f>
        <v>31.992272937720518</v>
      </c>
      <c r="N13" s="225"/>
      <c r="O13" s="223">
        <f>F13*100/B13</f>
        <v>52.481759982119193</v>
      </c>
      <c r="P13" s="224"/>
      <c r="Q13" s="223">
        <f>H13*100/B13</f>
        <v>15.525967080160289</v>
      </c>
      <c r="R13" s="222"/>
    </row>
    <row r="14" spans="1:18" s="35" customFormat="1" ht="6.5" customHeight="1">
      <c r="A14" s="31"/>
      <c r="B14" s="65"/>
      <c r="C14" s="64"/>
      <c r="D14" s="65"/>
      <c r="E14" s="17"/>
      <c r="F14" s="65"/>
      <c r="G14" s="64"/>
      <c r="H14" s="65"/>
      <c r="I14" s="281"/>
      <c r="J14" s="94"/>
      <c r="K14" s="34"/>
      <c r="L14" s="34"/>
      <c r="M14" s="34"/>
      <c r="N14" s="6"/>
      <c r="O14" s="34"/>
      <c r="P14" s="34"/>
      <c r="Q14" s="34"/>
      <c r="R14" s="94"/>
    </row>
    <row r="15" spans="1:18" s="30" customFormat="1">
      <c r="A15" s="195" t="s">
        <v>203</v>
      </c>
      <c r="B15" s="95">
        <f>SUM(D15,F15,H15)</f>
        <v>58706</v>
      </c>
      <c r="C15" s="275"/>
      <c r="D15" s="95">
        <f>D16+D17</f>
        <v>20038</v>
      </c>
      <c r="E15" s="40"/>
      <c r="F15" s="95">
        <v>31899</v>
      </c>
      <c r="G15" s="40"/>
      <c r="H15" s="95">
        <v>6769</v>
      </c>
      <c r="I15" s="275"/>
      <c r="J15" s="92"/>
      <c r="K15" s="96">
        <f>SUM(K16:K17)</f>
        <v>34.132797329063465</v>
      </c>
      <c r="L15" s="97"/>
      <c r="M15" s="96">
        <f>M16+M17</f>
        <v>100</v>
      </c>
      <c r="N15" s="97"/>
      <c r="O15" s="96">
        <f>(F15/F15)*100</f>
        <v>100</v>
      </c>
      <c r="P15" s="96"/>
      <c r="Q15" s="96">
        <f>(H15/H15)*100</f>
        <v>100</v>
      </c>
      <c r="R15" s="63"/>
    </row>
    <row r="16" spans="1:18" s="30" customFormat="1">
      <c r="A16" s="297" t="s">
        <v>205</v>
      </c>
      <c r="B16" s="39">
        <f>D16</f>
        <v>10594</v>
      </c>
      <c r="C16" s="275"/>
      <c r="D16" s="39">
        <v>10594</v>
      </c>
      <c r="E16" s="39"/>
      <c r="F16" s="295">
        <v>19752</v>
      </c>
      <c r="G16" s="295"/>
      <c r="H16" s="295">
        <v>4593</v>
      </c>
      <c r="I16" s="275"/>
      <c r="J16" s="92"/>
      <c r="K16" s="99">
        <f>(B16/B15)*100</f>
        <v>18.045855619527817</v>
      </c>
      <c r="L16" s="99"/>
      <c r="M16" s="99">
        <f>(D16/D15)*100</f>
        <v>52.869547859067765</v>
      </c>
      <c r="N16" s="99"/>
      <c r="O16" s="295" t="s">
        <v>200</v>
      </c>
      <c r="P16" s="295"/>
      <c r="Q16" s="295" t="s">
        <v>200</v>
      </c>
      <c r="R16" s="63"/>
    </row>
    <row r="17" spans="1:18" s="30" customFormat="1">
      <c r="A17" s="297" t="s">
        <v>206</v>
      </c>
      <c r="B17" s="39">
        <f>D17</f>
        <v>9444</v>
      </c>
      <c r="C17" s="275"/>
      <c r="D17" s="39">
        <v>9444</v>
      </c>
      <c r="E17" s="39"/>
      <c r="F17" s="295">
        <v>13121</v>
      </c>
      <c r="G17" s="295"/>
      <c r="H17" s="295">
        <v>5132</v>
      </c>
      <c r="I17" s="275"/>
      <c r="J17" s="92"/>
      <c r="K17" s="99">
        <f>(B17/B15)*100</f>
        <v>16.086941709535651</v>
      </c>
      <c r="L17" s="99"/>
      <c r="M17" s="99">
        <f>(D17/D15)*100</f>
        <v>47.130452140932228</v>
      </c>
      <c r="N17" s="99"/>
      <c r="O17" s="295" t="s">
        <v>200</v>
      </c>
      <c r="P17" s="295"/>
      <c r="Q17" s="295" t="s">
        <v>200</v>
      </c>
      <c r="R17" s="63"/>
    </row>
    <row r="18" spans="1:18" s="27" customFormat="1" ht="12">
      <c r="A18" s="297"/>
      <c r="B18" s="39"/>
      <c r="C18" s="275"/>
      <c r="D18" s="39"/>
      <c r="E18" s="39"/>
      <c r="F18" s="39"/>
      <c r="G18" s="39"/>
      <c r="H18" s="39"/>
      <c r="I18" s="275"/>
      <c r="J18" s="98"/>
      <c r="K18" s="99"/>
      <c r="L18" s="99"/>
      <c r="M18" s="99"/>
      <c r="N18" s="99"/>
      <c r="O18" s="99"/>
      <c r="P18" s="99"/>
      <c r="Q18" s="99"/>
      <c r="R18" s="99"/>
    </row>
    <row r="19" spans="1:18" s="27" customFormat="1" ht="6.5" customHeight="1">
      <c r="A19" s="1"/>
      <c r="B19" s="44"/>
      <c r="C19" s="275"/>
      <c r="D19" s="39"/>
      <c r="E19" s="40"/>
      <c r="F19" s="39"/>
      <c r="G19" s="40"/>
      <c r="H19" s="39"/>
      <c r="I19" s="275"/>
      <c r="J19" s="98"/>
      <c r="K19" s="99"/>
      <c r="L19" s="99"/>
      <c r="M19" s="99"/>
      <c r="N19" s="99"/>
      <c r="O19" s="99"/>
      <c r="P19" s="99"/>
      <c r="Q19" s="99"/>
      <c r="R19" s="99"/>
    </row>
    <row r="20" spans="1:18" s="30" customFormat="1">
      <c r="A20" s="61" t="s">
        <v>18</v>
      </c>
      <c r="B20" s="95">
        <f>SUM(D20,F20,H20)</f>
        <v>62637</v>
      </c>
      <c r="C20" s="275"/>
      <c r="D20" s="95">
        <f>SUM(D21:D29)</f>
        <v>20039</v>
      </c>
      <c r="E20" s="40"/>
      <c r="F20" s="95">
        <f>SUM(F21:F29)</f>
        <v>32873</v>
      </c>
      <c r="G20" s="40"/>
      <c r="H20" s="95">
        <f>SUM(H21:H29)</f>
        <v>9725</v>
      </c>
      <c r="I20" s="275"/>
      <c r="J20" s="100"/>
      <c r="K20" s="96">
        <f>SUM(K21:K27)</f>
        <v>100</v>
      </c>
      <c r="L20" s="96"/>
      <c r="M20" s="96">
        <f>SUM(M21:M27)</f>
        <v>100</v>
      </c>
      <c r="N20" s="96"/>
      <c r="O20" s="96">
        <f>SUM(O21:O27)</f>
        <v>100</v>
      </c>
      <c r="P20" s="96"/>
      <c r="Q20" s="96">
        <f>SUM(Q21:Q27)</f>
        <v>100</v>
      </c>
      <c r="R20" s="96"/>
    </row>
    <row r="21" spans="1:18" s="27" customFormat="1">
      <c r="A21" s="197" t="s">
        <v>92</v>
      </c>
      <c r="B21" s="39">
        <f t="shared" ref="B21:B29" si="0">SUM(D21,F21,H21)</f>
        <v>19601</v>
      </c>
      <c r="C21" s="275"/>
      <c r="D21" s="39">
        <v>5079</v>
      </c>
      <c r="E21" s="39"/>
      <c r="F21" s="39">
        <v>7713</v>
      </c>
      <c r="G21" s="39"/>
      <c r="H21" s="39">
        <v>6809</v>
      </c>
      <c r="I21" s="275"/>
      <c r="J21" s="98"/>
      <c r="K21" s="99">
        <f t="shared" ref="K21:K27" si="1">B21*100/SUM($B$21:$B$27)</f>
        <v>35.075067551849401</v>
      </c>
      <c r="L21" s="99"/>
      <c r="M21" s="99">
        <f>D21*100/SUM($D$21:$D$27)</f>
        <v>25.442067825477132</v>
      </c>
      <c r="N21" s="99"/>
      <c r="O21" s="99">
        <f>F21*100/SUM($F$21:$F$27)</f>
        <v>27.790588743964832</v>
      </c>
      <c r="P21" s="99"/>
      <c r="Q21" s="99">
        <f t="shared" ref="Q21:Q27" si="2">H21*100/SUM($H$21:$H$27)</f>
        <v>83.382316923830516</v>
      </c>
      <c r="R21" s="99"/>
    </row>
    <row r="22" spans="1:18" s="27" customFormat="1">
      <c r="A22" s="197" t="s">
        <v>93</v>
      </c>
      <c r="B22" s="39">
        <f t="shared" si="0"/>
        <v>761</v>
      </c>
      <c r="C22" s="275"/>
      <c r="D22" s="39">
        <v>577</v>
      </c>
      <c r="E22" s="39"/>
      <c r="F22" s="39">
        <v>149</v>
      </c>
      <c r="G22" s="39" t="s">
        <v>194</v>
      </c>
      <c r="H22" s="39">
        <v>35</v>
      </c>
      <c r="I22" s="275" t="s">
        <v>194</v>
      </c>
      <c r="J22" s="98"/>
      <c r="K22" s="99">
        <f t="shared" si="1"/>
        <v>1.3617737057781436</v>
      </c>
      <c r="L22" s="99"/>
      <c r="M22" s="99">
        <f t="shared" ref="M22:M27" si="3">D22*100/SUM($D$21:$D$27)</f>
        <v>2.8903471422130944</v>
      </c>
      <c r="N22" s="99"/>
      <c r="O22" s="99">
        <f t="shared" ref="O22:O27" si="4">F22*100/SUM($F$21:$F$27)</f>
        <v>0.5368595517763205</v>
      </c>
      <c r="P22" s="99"/>
      <c r="Q22" s="99">
        <f t="shared" si="2"/>
        <v>0.42860641685035511</v>
      </c>
      <c r="R22" s="99"/>
    </row>
    <row r="23" spans="1:18" s="27" customFormat="1">
      <c r="A23" s="197" t="s">
        <v>94</v>
      </c>
      <c r="B23" s="39">
        <f t="shared" si="0"/>
        <v>8659</v>
      </c>
      <c r="C23" s="275"/>
      <c r="D23" s="39">
        <v>7046</v>
      </c>
      <c r="E23" s="39"/>
      <c r="F23" s="39">
        <v>1191</v>
      </c>
      <c r="G23" s="39"/>
      <c r="H23" s="39">
        <v>422</v>
      </c>
      <c r="I23" s="275"/>
      <c r="J23" s="98"/>
      <c r="K23" s="99">
        <f t="shared" si="1"/>
        <v>15.494873217257485</v>
      </c>
      <c r="L23" s="99"/>
      <c r="M23" s="99">
        <f t="shared" si="3"/>
        <v>35.295296298151584</v>
      </c>
      <c r="N23" s="99"/>
      <c r="O23" s="99">
        <f t="shared" si="4"/>
        <v>4.2912733299704549</v>
      </c>
      <c r="P23" s="99"/>
      <c r="Q23" s="99">
        <f t="shared" si="2"/>
        <v>5.1677687974528537</v>
      </c>
      <c r="R23" s="99"/>
    </row>
    <row r="24" spans="1:18" s="27" customFormat="1">
      <c r="A24" s="197" t="s">
        <v>95</v>
      </c>
      <c r="B24" s="39">
        <f t="shared" si="0"/>
        <v>5315</v>
      </c>
      <c r="C24" s="275"/>
      <c r="D24" s="39">
        <v>4709</v>
      </c>
      <c r="E24" s="39"/>
      <c r="F24" s="39">
        <v>308</v>
      </c>
      <c r="G24" s="39" t="s">
        <v>194</v>
      </c>
      <c r="H24" s="39">
        <v>298</v>
      </c>
      <c r="I24" s="275"/>
      <c r="J24" s="98"/>
      <c r="K24" s="99">
        <f t="shared" si="1"/>
        <v>9.5109425048762599</v>
      </c>
      <c r="L24" s="99"/>
      <c r="M24" s="99">
        <f t="shared" si="3"/>
        <v>23.588638982116915</v>
      </c>
      <c r="N24" s="99"/>
      <c r="O24" s="99">
        <f t="shared" si="4"/>
        <v>1.1097499459537363</v>
      </c>
      <c r="P24" s="99"/>
      <c r="Q24" s="99">
        <f t="shared" si="2"/>
        <v>3.6492774920401665</v>
      </c>
      <c r="R24" s="99"/>
    </row>
    <row r="25" spans="1:18" s="27" customFormat="1">
      <c r="A25" s="197" t="s">
        <v>96</v>
      </c>
      <c r="B25" s="39">
        <f t="shared" si="0"/>
        <v>82</v>
      </c>
      <c r="C25" s="273" t="s">
        <v>194</v>
      </c>
      <c r="D25" s="39">
        <v>0</v>
      </c>
      <c r="E25" s="39"/>
      <c r="F25" s="39">
        <v>4</v>
      </c>
      <c r="G25" s="39" t="s">
        <v>194</v>
      </c>
      <c r="H25" s="39">
        <v>78</v>
      </c>
      <c r="I25" s="273" t="s">
        <v>194</v>
      </c>
      <c r="J25" s="98"/>
      <c r="K25" s="99">
        <f t="shared" si="1"/>
        <v>0.1467351430667645</v>
      </c>
      <c r="L25" s="99"/>
      <c r="M25" s="99">
        <f t="shared" si="3"/>
        <v>0</v>
      </c>
      <c r="N25" s="99"/>
      <c r="O25" s="99">
        <f t="shared" si="4"/>
        <v>1.4412336960438135E-2</v>
      </c>
      <c r="P25" s="99"/>
      <c r="Q25" s="99">
        <f t="shared" si="2"/>
        <v>0.95518001469507718</v>
      </c>
      <c r="R25" s="99"/>
    </row>
    <row r="26" spans="1:18" s="27" customFormat="1">
      <c r="A26" s="197" t="s">
        <v>97</v>
      </c>
      <c r="B26" s="39">
        <f t="shared" si="0"/>
        <v>6085</v>
      </c>
      <c r="C26" s="275"/>
      <c r="D26" s="39">
        <v>2169</v>
      </c>
      <c r="E26" s="39"/>
      <c r="F26" s="39">
        <v>3684</v>
      </c>
      <c r="G26" s="39"/>
      <c r="H26" s="39">
        <v>232</v>
      </c>
      <c r="I26" s="275"/>
      <c r="J26" s="98"/>
      <c r="K26" s="99">
        <f t="shared" si="1"/>
        <v>10.888821287332462</v>
      </c>
      <c r="L26" s="99"/>
      <c r="M26" s="99">
        <f t="shared" si="3"/>
        <v>10.865100435806241</v>
      </c>
      <c r="N26" s="99"/>
      <c r="O26" s="99">
        <f t="shared" si="4"/>
        <v>13.273762340563522</v>
      </c>
      <c r="P26" s="99"/>
      <c r="Q26" s="99">
        <f t="shared" si="2"/>
        <v>2.8410482488366395</v>
      </c>
      <c r="R26" s="99"/>
    </row>
    <row r="27" spans="1:18" s="27" customFormat="1">
      <c r="A27" s="197" t="s">
        <v>98</v>
      </c>
      <c r="B27" s="39">
        <f t="shared" si="0"/>
        <v>15380</v>
      </c>
      <c r="C27" s="275"/>
      <c r="D27" s="39">
        <v>383</v>
      </c>
      <c r="E27" s="39" t="s">
        <v>194</v>
      </c>
      <c r="F27" s="39">
        <v>14705</v>
      </c>
      <c r="G27" s="39"/>
      <c r="H27" s="39">
        <v>292</v>
      </c>
      <c r="I27" s="275" t="s">
        <v>194</v>
      </c>
      <c r="J27" s="98"/>
      <c r="K27" s="99">
        <f t="shared" si="1"/>
        <v>27.521786589839486</v>
      </c>
      <c r="L27" s="99"/>
      <c r="M27" s="99">
        <f t="shared" si="3"/>
        <v>1.9185493162350349</v>
      </c>
      <c r="N27" s="99"/>
      <c r="O27" s="99">
        <f t="shared" si="4"/>
        <v>52.983353750810693</v>
      </c>
      <c r="P27" s="99"/>
      <c r="Q27" s="99">
        <f t="shared" si="2"/>
        <v>3.5758021062943914</v>
      </c>
      <c r="R27" s="99"/>
    </row>
    <row r="28" spans="1:18" s="27" customFormat="1">
      <c r="A28" s="197" t="s">
        <v>202</v>
      </c>
      <c r="B28" s="39">
        <f t="shared" si="0"/>
        <v>63</v>
      </c>
      <c r="C28" s="275" t="s">
        <v>194</v>
      </c>
      <c r="D28" s="39">
        <v>0</v>
      </c>
      <c r="E28" s="39"/>
      <c r="F28" s="39">
        <v>63</v>
      </c>
      <c r="G28" s="39" t="s">
        <v>194</v>
      </c>
      <c r="H28" s="39">
        <v>0</v>
      </c>
      <c r="I28" s="275"/>
      <c r="J28" s="98"/>
      <c r="K28" s="99"/>
      <c r="L28" s="99"/>
      <c r="M28" s="99"/>
      <c r="N28" s="99"/>
      <c r="O28" s="99"/>
      <c r="P28" s="99"/>
      <c r="Q28" s="99"/>
      <c r="R28" s="99"/>
    </row>
    <row r="29" spans="1:18" s="27" customFormat="1">
      <c r="A29" s="115" t="s">
        <v>3</v>
      </c>
      <c r="B29" s="39">
        <f t="shared" si="0"/>
        <v>6691</v>
      </c>
      <c r="C29" s="275"/>
      <c r="D29" s="39">
        <v>76</v>
      </c>
      <c r="E29" s="39" t="s">
        <v>194</v>
      </c>
      <c r="F29" s="39">
        <v>5056</v>
      </c>
      <c r="G29" s="39"/>
      <c r="H29" s="39">
        <v>1559</v>
      </c>
      <c r="I29" s="275"/>
      <c r="J29" s="98"/>
      <c r="K29" s="42" t="str">
        <f>IF(B29&gt;0,"NC",0)</f>
        <v>NC</v>
      </c>
      <c r="L29" s="99"/>
      <c r="M29" s="42" t="str">
        <f>IF(D29&gt;0,"NC",0)</f>
        <v>NC</v>
      </c>
      <c r="N29" s="99"/>
      <c r="O29" s="42" t="str">
        <f>IF(F29&gt;0,"NC",0)</f>
        <v>NC</v>
      </c>
      <c r="P29" s="99"/>
      <c r="Q29" s="42" t="str">
        <f>IF(H29&gt;0,"NC",0)</f>
        <v>NC</v>
      </c>
      <c r="R29" s="99"/>
    </row>
    <row r="30" spans="1:18" s="27" customFormat="1" ht="6.5" customHeight="1">
      <c r="A30" s="29"/>
      <c r="B30" s="39"/>
      <c r="C30" s="275"/>
      <c r="D30" s="39"/>
      <c r="E30" s="275"/>
      <c r="F30" s="39"/>
      <c r="G30" s="40"/>
      <c r="H30" s="39"/>
      <c r="I30" s="275"/>
      <c r="J30" s="98"/>
      <c r="K30" s="99"/>
      <c r="L30" s="99"/>
      <c r="M30" s="99"/>
      <c r="N30" s="99"/>
      <c r="O30" s="99"/>
      <c r="P30" s="99"/>
      <c r="Q30" s="99"/>
      <c r="R30" s="99"/>
    </row>
    <row r="31" spans="1:18" s="30" customFormat="1" ht="12" customHeight="1">
      <c r="A31" s="61" t="s">
        <v>151</v>
      </c>
      <c r="B31" s="95">
        <f>SUM(D31,F31,H31)</f>
        <v>62635</v>
      </c>
      <c r="C31" s="275"/>
      <c r="D31" s="95">
        <f>SUM(D32:D34)</f>
        <v>20037</v>
      </c>
      <c r="E31" s="275"/>
      <c r="F31" s="95">
        <f>SUM(F32:F34)</f>
        <v>32873</v>
      </c>
      <c r="G31" s="40"/>
      <c r="H31" s="95">
        <f>SUM(H32:H34)</f>
        <v>9725</v>
      </c>
      <c r="I31" s="275"/>
      <c r="J31" s="100"/>
      <c r="K31" s="96">
        <f>SUM(K32:K33)</f>
        <v>100</v>
      </c>
      <c r="L31" s="96"/>
      <c r="M31" s="96">
        <f>SUM(M32:M33)</f>
        <v>100</v>
      </c>
      <c r="N31" s="96"/>
      <c r="O31" s="96">
        <f>SUM(O32:O33)</f>
        <v>100</v>
      </c>
      <c r="P31" s="96"/>
      <c r="Q31" s="96">
        <f>SUM(Q32:Q33)</f>
        <v>100</v>
      </c>
      <c r="R31" s="96"/>
    </row>
    <row r="32" spans="1:18" s="27" customFormat="1">
      <c r="A32" s="115" t="s">
        <v>22</v>
      </c>
      <c r="B32" s="39">
        <f>SUM(D32,F32,H32)</f>
        <v>24887</v>
      </c>
      <c r="C32" s="275"/>
      <c r="D32" s="39">
        <v>14883</v>
      </c>
      <c r="E32" s="39"/>
      <c r="F32" s="39">
        <v>4630</v>
      </c>
      <c r="G32" s="39"/>
      <c r="H32" s="39">
        <v>5374</v>
      </c>
      <c r="I32" s="275"/>
      <c r="J32" s="98"/>
      <c r="K32" s="99">
        <f>B32*100/SUM(B32:B33)</f>
        <v>43.392673443411852</v>
      </c>
      <c r="L32" s="99"/>
      <c r="M32" s="99">
        <f>D32*100/SUM($D$32:$D$33)</f>
        <v>75.288344799676238</v>
      </c>
      <c r="N32" s="99"/>
      <c r="O32" s="99">
        <f>F32*100/SUM($F$32:$F$33)</f>
        <v>15.768143582059054</v>
      </c>
      <c r="P32" s="99"/>
      <c r="Q32" s="99">
        <f>H32*100/SUM($H$32:$H$33)</f>
        <v>65.361225979080515</v>
      </c>
      <c r="R32" s="99"/>
    </row>
    <row r="33" spans="1:18" s="27" customFormat="1">
      <c r="A33" s="115" t="s">
        <v>23</v>
      </c>
      <c r="B33" s="39">
        <f>SUM(D33,F33,H33)</f>
        <v>32466</v>
      </c>
      <c r="C33" s="275"/>
      <c r="D33" s="39">
        <v>4885</v>
      </c>
      <c r="E33" s="39"/>
      <c r="F33" s="39">
        <v>24733</v>
      </c>
      <c r="G33" s="39"/>
      <c r="H33" s="39">
        <v>2848</v>
      </c>
      <c r="I33" s="275"/>
      <c r="J33" s="98"/>
      <c r="K33" s="99">
        <f>B33*100/SUM(B32:B33)</f>
        <v>56.607326556588148</v>
      </c>
      <c r="L33" s="99"/>
      <c r="M33" s="99">
        <f>D33*100/SUM($D$32:$D$33)</f>
        <v>24.711655200323754</v>
      </c>
      <c r="N33" s="99"/>
      <c r="O33" s="99">
        <f>F33*100/SUM($F$32:$F$33)</f>
        <v>84.231856417940946</v>
      </c>
      <c r="P33" s="99"/>
      <c r="Q33" s="99">
        <f>H33*100/SUM($H$32:$H$33)</f>
        <v>34.638774020919485</v>
      </c>
      <c r="R33" s="99"/>
    </row>
    <row r="34" spans="1:18" s="27" customFormat="1">
      <c r="A34" s="115" t="s">
        <v>3</v>
      </c>
      <c r="B34" s="39">
        <f>SUM(D34,F34,H34)</f>
        <v>5282</v>
      </c>
      <c r="C34" s="275"/>
      <c r="D34" s="39">
        <v>269</v>
      </c>
      <c r="E34" s="39" t="s">
        <v>194</v>
      </c>
      <c r="F34" s="39">
        <v>3510</v>
      </c>
      <c r="G34" s="39"/>
      <c r="H34" s="39">
        <v>1503</v>
      </c>
      <c r="I34" s="275"/>
      <c r="J34" s="98"/>
      <c r="K34" s="42" t="str">
        <f>IF(B34&gt;0,"NC",0)</f>
        <v>NC</v>
      </c>
      <c r="L34" s="99"/>
      <c r="M34" s="265" t="str">
        <f>IF(D34&gt;0,"NC",0)</f>
        <v>NC</v>
      </c>
      <c r="N34" s="99"/>
      <c r="O34" s="42" t="str">
        <f>IF(F34&gt;0,"NC",0)</f>
        <v>NC</v>
      </c>
      <c r="P34" s="99"/>
      <c r="Q34" s="42" t="str">
        <f>IF(H34&gt;0,"NC",0)</f>
        <v>NC</v>
      </c>
      <c r="R34" s="99"/>
    </row>
    <row r="35" spans="1:18" s="27" customFormat="1" ht="6.5" customHeight="1">
      <c r="A35" s="58"/>
      <c r="B35" s="39"/>
      <c r="C35" s="275"/>
      <c r="D35" s="39"/>
      <c r="E35" s="275"/>
      <c r="F35" s="39"/>
      <c r="G35" s="40"/>
      <c r="H35" s="39"/>
      <c r="I35" s="275"/>
      <c r="J35" s="98"/>
      <c r="K35" s="99"/>
      <c r="L35" s="99"/>
      <c r="M35" s="99"/>
      <c r="N35" s="99"/>
      <c r="O35" s="99"/>
      <c r="P35" s="99"/>
      <c r="Q35" s="99"/>
      <c r="R35" s="99"/>
    </row>
    <row r="36" spans="1:18" s="30" customFormat="1">
      <c r="A36" s="61" t="s">
        <v>106</v>
      </c>
      <c r="B36" s="95">
        <f>SUM(D36,F36,H36)</f>
        <v>62636</v>
      </c>
      <c r="C36" s="275"/>
      <c r="D36" s="95">
        <f>SUM(D37:D39)</f>
        <v>20038</v>
      </c>
      <c r="E36" s="275"/>
      <c r="F36" s="95">
        <f>SUM(F37:F39)</f>
        <v>32873</v>
      </c>
      <c r="G36" s="40"/>
      <c r="H36" s="95">
        <f>SUM(H37:H39)</f>
        <v>9725</v>
      </c>
      <c r="I36" s="275"/>
      <c r="J36" s="100"/>
      <c r="K36" s="96">
        <f>SUM(K37:K38)</f>
        <v>100</v>
      </c>
      <c r="L36" s="96"/>
      <c r="M36" s="96">
        <f>SUM(M37:M38)</f>
        <v>100</v>
      </c>
      <c r="N36" s="96"/>
      <c r="O36" s="96">
        <f>SUM(O37:O38)</f>
        <v>100</v>
      </c>
      <c r="P36" s="96"/>
      <c r="Q36" s="96">
        <f>SUM(Q37:Q38)</f>
        <v>100</v>
      </c>
      <c r="R36" s="96"/>
    </row>
    <row r="37" spans="1:18" s="27" customFormat="1" ht="26">
      <c r="A37" s="115" t="s">
        <v>88</v>
      </c>
      <c r="B37" s="39">
        <f>SUM(D37,F37,H37)</f>
        <v>50099</v>
      </c>
      <c r="C37" s="275"/>
      <c r="D37" s="39">
        <v>15507</v>
      </c>
      <c r="E37" s="39"/>
      <c r="F37" s="39">
        <v>25718</v>
      </c>
      <c r="G37" s="39"/>
      <c r="H37" s="39">
        <v>8874</v>
      </c>
      <c r="I37" s="275"/>
      <c r="J37" s="98"/>
      <c r="K37" s="99">
        <f>B37*100/SUM(B37:B38)</f>
        <v>91.721132897603482</v>
      </c>
      <c r="L37" s="99"/>
      <c r="M37" s="99">
        <f>D37*100/SUM($D$37:$D$38)</f>
        <v>96.209207097654797</v>
      </c>
      <c r="N37" s="99"/>
      <c r="O37" s="99">
        <f>F37*100/SUM($F$37:$F$38)</f>
        <v>88.045190003423485</v>
      </c>
      <c r="P37" s="99"/>
      <c r="Q37" s="99">
        <f>H37*100/SUM($H$37:$H$38)</f>
        <v>95.491229958032932</v>
      </c>
      <c r="R37" s="101"/>
    </row>
    <row r="38" spans="1:18" s="27" customFormat="1">
      <c r="A38" s="115" t="s">
        <v>99</v>
      </c>
      <c r="B38" s="39">
        <f>SUM(D38,F38,H38)</f>
        <v>4522</v>
      </c>
      <c r="C38" s="275"/>
      <c r="D38" s="39">
        <v>611</v>
      </c>
      <c r="E38" s="39" t="s">
        <v>194</v>
      </c>
      <c r="F38" s="39">
        <v>3492</v>
      </c>
      <c r="G38" s="39"/>
      <c r="H38" s="39">
        <v>419</v>
      </c>
      <c r="I38" s="273"/>
      <c r="J38" s="98"/>
      <c r="K38" s="99">
        <f>B38*100/SUM(B37:B38)</f>
        <v>8.2788671023965144</v>
      </c>
      <c r="L38" s="99"/>
      <c r="M38" s="99">
        <f>D38*100/SUM($D$37:$D$38)</f>
        <v>3.7907929023452041</v>
      </c>
      <c r="N38" s="99"/>
      <c r="O38" s="99">
        <f>F38*100/SUM($F$37:$F$38)</f>
        <v>11.954809996576515</v>
      </c>
      <c r="P38" s="99"/>
      <c r="Q38" s="99">
        <f>H38*100/SUM($H$37:$H$38)</f>
        <v>4.5087700419670718</v>
      </c>
      <c r="R38" s="101"/>
    </row>
    <row r="39" spans="1:18" s="27" customFormat="1">
      <c r="A39" s="115" t="s">
        <v>3</v>
      </c>
      <c r="B39" s="39">
        <f>SUM(D39,F39,H39)</f>
        <v>8015</v>
      </c>
      <c r="C39" s="275"/>
      <c r="D39" s="39">
        <v>3920</v>
      </c>
      <c r="E39" s="39"/>
      <c r="F39" s="39">
        <v>3663</v>
      </c>
      <c r="G39" s="39"/>
      <c r="H39" s="39">
        <v>432</v>
      </c>
      <c r="I39" s="273" t="s">
        <v>194</v>
      </c>
      <c r="J39" s="98"/>
      <c r="K39" s="42" t="str">
        <f>IF(B39&gt;0,"NC",0)</f>
        <v>NC</v>
      </c>
      <c r="L39" s="42"/>
      <c r="M39" s="42" t="str">
        <f>IF(D39&gt;0,"NC",0)</f>
        <v>NC</v>
      </c>
      <c r="N39" s="42"/>
      <c r="O39" s="42" t="str">
        <f>IF(F39&gt;0,"NC",0)</f>
        <v>NC</v>
      </c>
      <c r="P39" s="42"/>
      <c r="Q39" s="42" t="str">
        <f>IF(H39&gt;0,"NC",0)</f>
        <v>NC</v>
      </c>
      <c r="R39" s="101"/>
    </row>
    <row r="40" spans="1:18" s="27" customFormat="1" ht="6.5" customHeight="1">
      <c r="A40" s="29"/>
      <c r="B40" s="39"/>
      <c r="C40" s="275"/>
      <c r="D40" s="39"/>
      <c r="E40" s="275"/>
      <c r="F40" s="39"/>
      <c r="G40" s="40"/>
      <c r="H40" s="39"/>
      <c r="I40" s="273"/>
      <c r="J40" s="98"/>
      <c r="K40" s="99"/>
      <c r="L40" s="99"/>
      <c r="M40" s="99"/>
      <c r="N40" s="99"/>
      <c r="O40" s="99"/>
      <c r="P40" s="99"/>
      <c r="Q40" s="99"/>
      <c r="R40" s="99"/>
    </row>
    <row r="41" spans="1:18" s="30" customFormat="1" ht="27">
      <c r="A41" s="61" t="s">
        <v>158</v>
      </c>
      <c r="B41" s="95">
        <f t="shared" ref="B41:B46" si="5">SUM(D41,F41,H41)</f>
        <v>62635</v>
      </c>
      <c r="C41" s="275"/>
      <c r="D41" s="95">
        <f>SUM(D42,D45,D46)</f>
        <v>20038</v>
      </c>
      <c r="E41" s="275"/>
      <c r="F41" s="95">
        <f>SUM(F42,F45,F46)</f>
        <v>32873</v>
      </c>
      <c r="G41" s="40"/>
      <c r="H41" s="95">
        <f>SUM(H42,H45,H46)</f>
        <v>9724</v>
      </c>
      <c r="I41" s="275"/>
      <c r="J41" s="100"/>
      <c r="K41" s="96">
        <f>SUM(K42,K45)</f>
        <v>100</v>
      </c>
      <c r="L41" s="96"/>
      <c r="M41" s="96">
        <f>SUM(M42,M45)</f>
        <v>100</v>
      </c>
      <c r="N41" s="96"/>
      <c r="O41" s="96">
        <f>SUM(O42,O45)</f>
        <v>100</v>
      </c>
      <c r="P41" s="96"/>
      <c r="Q41" s="96">
        <f>SUM(Q42,Q45)</f>
        <v>100</v>
      </c>
      <c r="R41" s="96"/>
    </row>
    <row r="42" spans="1:18" s="50" customFormat="1">
      <c r="A42" s="115" t="s">
        <v>52</v>
      </c>
      <c r="B42" s="41">
        <f t="shared" si="5"/>
        <v>858</v>
      </c>
      <c r="C42" s="275" t="s">
        <v>194</v>
      </c>
      <c r="D42" s="41">
        <f>SUM(D43:D44)</f>
        <v>351</v>
      </c>
      <c r="E42" s="273" t="s">
        <v>194</v>
      </c>
      <c r="F42" s="41">
        <f>SUM(F43:F44)</f>
        <v>490</v>
      </c>
      <c r="G42" s="39" t="s">
        <v>194</v>
      </c>
      <c r="H42" s="41">
        <f>SUM(H43:H44)</f>
        <v>17</v>
      </c>
      <c r="I42" s="275" t="s">
        <v>194</v>
      </c>
      <c r="J42" s="55"/>
      <c r="K42" s="101">
        <f>B42*100/SUM($B$43:$B$45)</f>
        <v>1.3821098922340889</v>
      </c>
      <c r="L42" s="101"/>
      <c r="M42" s="101">
        <f>D42*100/SUM($D$43:$D$45)</f>
        <v>1.7934699299984671</v>
      </c>
      <c r="N42" s="101"/>
      <c r="O42" s="101">
        <f>F42*100/SUM($F$43:$F$45)</f>
        <v>1.4942213277223797</v>
      </c>
      <c r="P42" s="101"/>
      <c r="Q42" s="101">
        <f>H42*100/SUM($H$43:$H$45)</f>
        <v>0.17498713329902213</v>
      </c>
      <c r="R42" s="107"/>
    </row>
    <row r="43" spans="1:18" s="27" customFormat="1">
      <c r="A43" s="51" t="s">
        <v>159</v>
      </c>
      <c r="B43" s="39">
        <f t="shared" si="5"/>
        <v>467</v>
      </c>
      <c r="C43" s="275" t="s">
        <v>194</v>
      </c>
      <c r="D43" s="39">
        <v>321</v>
      </c>
      <c r="E43" s="39" t="s">
        <v>194</v>
      </c>
      <c r="F43" s="39">
        <v>146</v>
      </c>
      <c r="G43" s="39" t="s">
        <v>194</v>
      </c>
      <c r="H43" s="39">
        <v>0</v>
      </c>
      <c r="I43" s="275"/>
      <c r="J43" s="98"/>
      <c r="K43" s="101">
        <f>B43*100/SUM($B$43:$B$45)</f>
        <v>0.75226727234652624</v>
      </c>
      <c r="L43" s="99"/>
      <c r="M43" s="101">
        <f>D43*100/SUM($D$43:$D$45)</f>
        <v>1.64018190179347</v>
      </c>
      <c r="N43" s="99"/>
      <c r="O43" s="101">
        <f>F43*100/SUM($F$43:$F$45)</f>
        <v>0.44521696703564784</v>
      </c>
      <c r="P43" s="99"/>
      <c r="Q43" s="101">
        <f>H43*100/SUM($H$43:$H$45)</f>
        <v>0</v>
      </c>
      <c r="R43" s="99"/>
    </row>
    <row r="44" spans="1:18" s="27" customFormat="1">
      <c r="A44" s="51" t="s">
        <v>160</v>
      </c>
      <c r="B44" s="39">
        <f t="shared" si="5"/>
        <v>391</v>
      </c>
      <c r="C44" s="273"/>
      <c r="D44" s="39">
        <v>30</v>
      </c>
      <c r="E44" s="39" t="s">
        <v>194</v>
      </c>
      <c r="F44" s="39">
        <v>344</v>
      </c>
      <c r="G44" s="39" t="s">
        <v>194</v>
      </c>
      <c r="H44" s="39">
        <v>17</v>
      </c>
      <c r="I44" s="273" t="s">
        <v>194</v>
      </c>
      <c r="J44" s="98"/>
      <c r="K44" s="101">
        <f>B44*100/SUM($B$43:$B$45)</f>
        <v>0.62984261988756263</v>
      </c>
      <c r="L44" s="99"/>
      <c r="M44" s="101">
        <f>D44*100/SUM($D$43:$D$45)</f>
        <v>0.15328802820499718</v>
      </c>
      <c r="N44" s="99"/>
      <c r="O44" s="101">
        <f>F44*100/SUM($F$43:$F$45)</f>
        <v>1.0490043606867319</v>
      </c>
      <c r="P44" s="99"/>
      <c r="Q44" s="101">
        <f>H44*100/SUM($H$43:$H$45)</f>
        <v>0.17498713329902213</v>
      </c>
      <c r="R44" s="99"/>
    </row>
    <row r="45" spans="1:18" s="57" customFormat="1">
      <c r="A45" s="115" t="s">
        <v>51</v>
      </c>
      <c r="B45" s="39">
        <f t="shared" si="5"/>
        <v>61221</v>
      </c>
      <c r="C45" s="275"/>
      <c r="D45" s="39">
        <v>19220</v>
      </c>
      <c r="E45" s="39"/>
      <c r="F45" s="39">
        <v>32303</v>
      </c>
      <c r="G45" s="39"/>
      <c r="H45" s="39">
        <v>9698</v>
      </c>
      <c r="I45" s="273"/>
      <c r="J45" s="98"/>
      <c r="K45" s="101">
        <f>B45*100/SUM(B43:B45)</f>
        <v>98.617890107765916</v>
      </c>
      <c r="L45" s="99"/>
      <c r="M45" s="101">
        <f>D45*100/SUM($D$43:$D$45)</f>
        <v>98.206530070001534</v>
      </c>
      <c r="N45" s="99"/>
      <c r="O45" s="101">
        <f>F45*100/SUM($F$43:$F$45)</f>
        <v>98.505778672277614</v>
      </c>
      <c r="P45" s="99"/>
      <c r="Q45" s="101">
        <f>H45*100/SUM($H$43:$H$45)</f>
        <v>99.825012866700973</v>
      </c>
      <c r="R45" s="104"/>
    </row>
    <row r="46" spans="1:18" s="57" customFormat="1">
      <c r="A46" s="115" t="s">
        <v>3</v>
      </c>
      <c r="B46" s="39">
        <f t="shared" si="5"/>
        <v>556</v>
      </c>
      <c r="C46" s="275" t="s">
        <v>194</v>
      </c>
      <c r="D46" s="39">
        <v>467</v>
      </c>
      <c r="E46" s="39" t="s">
        <v>194</v>
      </c>
      <c r="F46" s="39">
        <v>80</v>
      </c>
      <c r="G46" s="39" t="s">
        <v>194</v>
      </c>
      <c r="H46" s="39">
        <v>9</v>
      </c>
      <c r="I46" s="275" t="s">
        <v>194</v>
      </c>
      <c r="J46" s="98"/>
      <c r="K46" s="191" t="str">
        <f>IF(B46&gt;0,"NC",0)</f>
        <v>NC</v>
      </c>
      <c r="L46" s="42"/>
      <c r="M46" s="191" t="str">
        <f>IF(D46&gt;0,"NC",0)</f>
        <v>NC</v>
      </c>
      <c r="N46" s="42"/>
      <c r="O46" s="191" t="str">
        <f>IF(F46&gt;0,"NC",0)</f>
        <v>NC</v>
      </c>
      <c r="P46" s="42"/>
      <c r="Q46" s="191" t="str">
        <f>IF(H46&gt;0,"NC",0)</f>
        <v>NC</v>
      </c>
      <c r="R46" s="104"/>
    </row>
    <row r="47" spans="1:18" s="27" customFormat="1" ht="6.5" customHeight="1">
      <c r="A47" s="29"/>
      <c r="B47" s="39"/>
      <c r="C47" s="275"/>
      <c r="D47" s="39"/>
      <c r="E47" s="275"/>
      <c r="F47" s="39"/>
      <c r="G47" s="40"/>
      <c r="H47" s="39"/>
      <c r="I47" s="275"/>
      <c r="J47" s="98"/>
      <c r="K47" s="99"/>
      <c r="L47" s="99"/>
      <c r="M47" s="99"/>
      <c r="N47" s="99"/>
      <c r="O47" s="99"/>
      <c r="P47" s="99"/>
      <c r="Q47" s="99"/>
      <c r="R47" s="99"/>
    </row>
    <row r="48" spans="1:18" s="30" customFormat="1" ht="26">
      <c r="A48" s="61" t="s">
        <v>83</v>
      </c>
      <c r="B48" s="95">
        <f t="shared" ref="B48:B54" si="6">SUM(D48,F48,H48)</f>
        <v>62635</v>
      </c>
      <c r="C48" s="275"/>
      <c r="D48" s="95">
        <f>SUM(D49:D54)</f>
        <v>20037</v>
      </c>
      <c r="E48" s="275"/>
      <c r="F48" s="95">
        <f>SUM(F49:F54)</f>
        <v>32874</v>
      </c>
      <c r="G48" s="40"/>
      <c r="H48" s="95">
        <f>SUM(H49:H54)</f>
        <v>9724</v>
      </c>
      <c r="I48" s="275"/>
      <c r="J48" s="100"/>
      <c r="K48" s="96">
        <f>SUM(K49:K53)</f>
        <v>100</v>
      </c>
      <c r="L48" s="99"/>
      <c r="M48" s="96">
        <f>SUM(M49:M53)</f>
        <v>100.00000000000001</v>
      </c>
      <c r="N48" s="99"/>
      <c r="O48" s="96">
        <f>SUM(O49:O53)</f>
        <v>100.00000000000001</v>
      </c>
      <c r="P48" s="96"/>
      <c r="Q48" s="96">
        <f>SUM(Q49:Q53)</f>
        <v>100.00000000000001</v>
      </c>
      <c r="R48" s="96"/>
    </row>
    <row r="49" spans="1:18" s="27" customFormat="1">
      <c r="A49" s="115" t="s">
        <v>71</v>
      </c>
      <c r="B49" s="39">
        <f t="shared" si="6"/>
        <v>17577</v>
      </c>
      <c r="C49" s="275"/>
      <c r="D49" s="39">
        <v>12149</v>
      </c>
      <c r="E49" s="39"/>
      <c r="F49" s="39">
        <v>5394</v>
      </c>
      <c r="G49" s="39"/>
      <c r="H49" s="39">
        <v>34</v>
      </c>
      <c r="I49" s="281" t="s">
        <v>194</v>
      </c>
      <c r="J49" s="98"/>
      <c r="K49" s="63">
        <f>B49*100/SUM($B$49:$B$53)</f>
        <v>29.04041238476027</v>
      </c>
      <c r="L49" s="99"/>
      <c r="M49" s="63">
        <f>D49*100/SUM($D$49:$D$53)</f>
        <v>64.587985114300906</v>
      </c>
      <c r="N49" s="99"/>
      <c r="O49" s="63">
        <f>F49*100/SUM($F$49:$F$53)</f>
        <v>16.854669874699248</v>
      </c>
      <c r="P49" s="99"/>
      <c r="Q49" s="63">
        <f>H49*100/SUM($H$49:$H$53)</f>
        <v>0.35004632966127869</v>
      </c>
      <c r="R49" s="99"/>
    </row>
    <row r="50" spans="1:18" s="27" customFormat="1">
      <c r="A50" s="115" t="s">
        <v>73</v>
      </c>
      <c r="B50" s="39">
        <f t="shared" si="6"/>
        <v>5815</v>
      </c>
      <c r="C50" s="275"/>
      <c r="D50" s="39">
        <v>4823</v>
      </c>
      <c r="E50" s="39"/>
      <c r="F50" s="39">
        <v>979</v>
      </c>
      <c r="G50" s="39" t="s">
        <v>194</v>
      </c>
      <c r="H50" s="39">
        <v>13</v>
      </c>
      <c r="I50" s="281" t="s">
        <v>194</v>
      </c>
      <c r="J50" s="98"/>
      <c r="K50" s="63">
        <f>B50*100/SUM($B$49:$B$53)</f>
        <v>9.6074414301292013</v>
      </c>
      <c r="L50" s="99"/>
      <c r="M50" s="63">
        <f>D50*100/SUM($D$49:$D$53)</f>
        <v>25.640616693248273</v>
      </c>
      <c r="N50" s="99"/>
      <c r="O50" s="63">
        <f>F50*100/SUM($F$49:$F$53)</f>
        <v>3.0590882104802675</v>
      </c>
      <c r="P50" s="99"/>
      <c r="Q50" s="63">
        <f>H50*100/SUM($H$49:$H$53)</f>
        <v>0.13384124369401831</v>
      </c>
      <c r="R50" s="99"/>
    </row>
    <row r="51" spans="1:18" s="29" customFormat="1">
      <c r="A51" s="115" t="s">
        <v>85</v>
      </c>
      <c r="B51" s="39">
        <f t="shared" si="6"/>
        <v>2024</v>
      </c>
      <c r="C51" s="275"/>
      <c r="D51" s="39">
        <v>0</v>
      </c>
      <c r="E51" s="39"/>
      <c r="F51" s="39">
        <v>2024</v>
      </c>
      <c r="G51" s="39" t="s">
        <v>194</v>
      </c>
      <c r="H51" s="39">
        <v>0</v>
      </c>
      <c r="I51" s="275"/>
      <c r="J51" s="55"/>
      <c r="K51" s="63">
        <f>B51*100/SUM($B$49:$B$53)</f>
        <v>3.3440174470475497</v>
      </c>
      <c r="L51" s="101"/>
      <c r="M51" s="63">
        <f>D51*100/SUM($D$49:$D$53)</f>
        <v>0</v>
      </c>
      <c r="N51" s="101"/>
      <c r="O51" s="63">
        <f>F51*100/SUM($F$49:$F$53)</f>
        <v>6.3244070868356088</v>
      </c>
      <c r="P51" s="101"/>
      <c r="Q51" s="63">
        <f>H51*100/SUM($H$49:$H$53)</f>
        <v>0</v>
      </c>
      <c r="R51" s="101"/>
    </row>
    <row r="52" spans="1:18" s="27" customFormat="1">
      <c r="A52" s="115" t="s">
        <v>157</v>
      </c>
      <c r="B52" s="39">
        <f t="shared" si="6"/>
        <v>34648</v>
      </c>
      <c r="C52" s="275"/>
      <c r="D52" s="39">
        <v>1820</v>
      </c>
      <c r="E52" s="39"/>
      <c r="F52" s="39">
        <v>23185</v>
      </c>
      <c r="G52" s="39"/>
      <c r="H52" s="39">
        <v>9643</v>
      </c>
      <c r="I52" s="281"/>
      <c r="J52" s="98"/>
      <c r="K52" s="63">
        <f>B52*100/SUM($B$49:$B$53)</f>
        <v>57.244820407758652</v>
      </c>
      <c r="L52" s="99"/>
      <c r="M52" s="63">
        <f>D52*100/SUM($D$49:$D$53)</f>
        <v>9.6757044125465175</v>
      </c>
      <c r="N52" s="99"/>
      <c r="O52" s="63">
        <f>F52*100/SUM($F$49:$F$53)</f>
        <v>72.446333156266604</v>
      </c>
      <c r="P52" s="99"/>
      <c r="Q52" s="63">
        <f>H52*100/SUM($H$49:$H$53)</f>
        <v>99.279316380109137</v>
      </c>
      <c r="R52" s="99"/>
    </row>
    <row r="53" spans="1:18" s="29" customFormat="1">
      <c r="A53" s="115" t="s">
        <v>100</v>
      </c>
      <c r="B53" s="39">
        <f t="shared" si="6"/>
        <v>462</v>
      </c>
      <c r="C53" s="275" t="s">
        <v>194</v>
      </c>
      <c r="D53" s="39">
        <v>18</v>
      </c>
      <c r="E53" s="39" t="s">
        <v>194</v>
      </c>
      <c r="F53" s="39">
        <v>421</v>
      </c>
      <c r="G53" s="39" t="s">
        <v>194</v>
      </c>
      <c r="H53" s="39">
        <v>23</v>
      </c>
      <c r="I53" s="275" t="s">
        <v>194</v>
      </c>
      <c r="J53" s="55"/>
      <c r="K53" s="63">
        <f>B53*100/SUM($B$49:$B$53)</f>
        <v>0.76330833030433198</v>
      </c>
      <c r="L53" s="101"/>
      <c r="M53" s="63">
        <f>D53*100/SUM($D$49:$D$53)</f>
        <v>9.569377990430622E-2</v>
      </c>
      <c r="N53" s="101"/>
      <c r="O53" s="63">
        <f>F53*100/SUM($F$49:$F$53)</f>
        <v>1.3155016717182764</v>
      </c>
      <c r="P53" s="101"/>
      <c r="Q53" s="63">
        <f>H53*100/SUM($H$49:$H$53)</f>
        <v>0.23679604653557088</v>
      </c>
      <c r="R53" s="101"/>
    </row>
    <row r="54" spans="1:18" s="29" customFormat="1">
      <c r="A54" s="115" t="s">
        <v>3</v>
      </c>
      <c r="B54" s="39">
        <f t="shared" si="6"/>
        <v>2109</v>
      </c>
      <c r="C54" s="275"/>
      <c r="D54" s="39">
        <v>1227</v>
      </c>
      <c r="E54" s="39"/>
      <c r="F54" s="39">
        <v>871</v>
      </c>
      <c r="G54" s="39" t="s">
        <v>194</v>
      </c>
      <c r="H54" s="39">
        <v>11</v>
      </c>
      <c r="I54" s="275" t="s">
        <v>194</v>
      </c>
      <c r="J54" s="55"/>
      <c r="K54" s="206" t="str">
        <f>IF(B54&gt;0,"NC",0)</f>
        <v>NC</v>
      </c>
      <c r="L54" s="191"/>
      <c r="M54" s="206" t="str">
        <f>IF(D54&gt;0,"NC",0)</f>
        <v>NC</v>
      </c>
      <c r="N54" s="191"/>
      <c r="O54" s="206" t="str">
        <f>IF(F54&gt;0,"NC",0)</f>
        <v>NC</v>
      </c>
      <c r="P54" s="191"/>
      <c r="Q54" s="206" t="str">
        <f>IF(H54&gt;0,"NC",0)</f>
        <v>NC</v>
      </c>
      <c r="R54" s="101"/>
    </row>
    <row r="55" spans="1:18" s="27" customFormat="1" ht="6.5" customHeight="1">
      <c r="A55" s="58"/>
      <c r="B55" s="44"/>
      <c r="C55" s="275"/>
      <c r="D55" s="44"/>
      <c r="E55" s="275"/>
      <c r="F55" s="44"/>
      <c r="G55" s="40"/>
      <c r="H55" s="44"/>
      <c r="I55" s="275"/>
      <c r="J55" s="98"/>
      <c r="K55" s="99"/>
      <c r="L55" s="99"/>
      <c r="M55" s="99"/>
      <c r="N55" s="99"/>
      <c r="O55" s="99"/>
      <c r="P55" s="99"/>
      <c r="Q55" s="99"/>
      <c r="R55" s="99"/>
    </row>
    <row r="56" spans="1:18" s="30" customFormat="1" ht="26">
      <c r="A56" s="61" t="s">
        <v>30</v>
      </c>
      <c r="B56" s="65">
        <f t="shared" ref="B56:B77" si="7">SUM(D56,F56,H56)</f>
        <v>62631</v>
      </c>
      <c r="C56" s="275"/>
      <c r="D56" s="65">
        <f>SUM(D68:D76,D57,D77)</f>
        <v>20037</v>
      </c>
      <c r="E56" s="275"/>
      <c r="F56" s="65">
        <f>SUM(F68:F76,F57,F77)</f>
        <v>32872</v>
      </c>
      <c r="G56" s="40"/>
      <c r="H56" s="65">
        <f>SUM(H68:H76,H57,H77)</f>
        <v>9722</v>
      </c>
      <c r="I56" s="275"/>
      <c r="J56" s="100"/>
      <c r="K56" s="96">
        <f>SUM(K57,K68:K76)</f>
        <v>100</v>
      </c>
      <c r="L56" s="96"/>
      <c r="M56" s="96">
        <f>SUM(M57,M68:M76)</f>
        <v>100</v>
      </c>
      <c r="N56" s="96"/>
      <c r="O56" s="96">
        <f>SUM(O57,O68:O76)</f>
        <v>99.999999999999972</v>
      </c>
      <c r="P56" s="96"/>
      <c r="Q56" s="96">
        <f>SUM(Q57,Q68:Q76)</f>
        <v>100.00000000000001</v>
      </c>
      <c r="R56" s="96"/>
    </row>
    <row r="57" spans="1:18" s="50" customFormat="1">
      <c r="A57" s="115" t="s">
        <v>24</v>
      </c>
      <c r="B57" s="41">
        <f t="shared" si="7"/>
        <v>20143</v>
      </c>
      <c r="C57" s="275"/>
      <c r="D57" s="41">
        <f>SUM(D58:D67)</f>
        <v>4734</v>
      </c>
      <c r="E57" s="275"/>
      <c r="F57" s="41">
        <f>SUM(F58:F67)</f>
        <v>11777</v>
      </c>
      <c r="G57" s="40"/>
      <c r="H57" s="41">
        <f>SUM(H58:H67)</f>
        <v>3632</v>
      </c>
      <c r="I57" s="275"/>
      <c r="J57" s="55"/>
      <c r="K57" s="101">
        <f>B57*100/(B56-B77)</f>
        <v>35.821877611993386</v>
      </c>
      <c r="L57" s="101"/>
      <c r="M57" s="101">
        <f>D57*100/(D56-D77)</f>
        <v>27.53125908694388</v>
      </c>
      <c r="N57" s="101"/>
      <c r="O57" s="101">
        <f>F57*100/(F56-F77)</f>
        <v>39.951828482257952</v>
      </c>
      <c r="P57" s="63"/>
      <c r="Q57" s="101">
        <f>H57*100/(H56-H77)</f>
        <v>37.999581502406365</v>
      </c>
      <c r="R57" s="107"/>
    </row>
    <row r="58" spans="1:18" s="27" customFormat="1" ht="12">
      <c r="A58" s="51" t="s">
        <v>57</v>
      </c>
      <c r="B58" s="39">
        <f t="shared" si="7"/>
        <v>2439</v>
      </c>
      <c r="C58" s="275"/>
      <c r="D58" s="39">
        <v>761</v>
      </c>
      <c r="E58" s="39"/>
      <c r="F58" s="39">
        <v>669</v>
      </c>
      <c r="G58" s="39" t="s">
        <v>194</v>
      </c>
      <c r="H58" s="39">
        <v>1009</v>
      </c>
      <c r="I58" s="275"/>
      <c r="J58" s="98"/>
      <c r="K58" s="99">
        <f>B58*100/(B56-B77)</f>
        <v>4.3374650993224382</v>
      </c>
      <c r="L58" s="99"/>
      <c r="M58" s="99">
        <f>D58*100/(D56-D77)</f>
        <v>4.4257051468450133</v>
      </c>
      <c r="N58" s="99"/>
      <c r="O58" s="99">
        <f>F58*100/(F56-F77)</f>
        <v>2.2694891105231019</v>
      </c>
      <c r="P58" s="108"/>
      <c r="Q58" s="99">
        <f>H58*100/(H56-H77)</f>
        <v>10.556601799539653</v>
      </c>
      <c r="R58" s="99"/>
    </row>
    <row r="59" spans="1:18" s="27" customFormat="1" ht="12">
      <c r="A59" s="51" t="s">
        <v>53</v>
      </c>
      <c r="B59" s="39">
        <f t="shared" si="7"/>
        <v>6292</v>
      </c>
      <c r="C59" s="275"/>
      <c r="D59" s="39">
        <v>817</v>
      </c>
      <c r="E59" s="39"/>
      <c r="F59" s="39">
        <v>3878</v>
      </c>
      <c r="G59" s="39"/>
      <c r="H59" s="39">
        <v>1597</v>
      </c>
      <c r="I59" s="275"/>
      <c r="J59" s="98"/>
      <c r="K59" s="99">
        <f>B59*100/(B56-B77)</f>
        <v>11.189557361597695</v>
      </c>
      <c r="L59" s="99"/>
      <c r="M59" s="99">
        <f>D59*100/(D56-D77)</f>
        <v>4.7513812154696131</v>
      </c>
      <c r="N59" s="99"/>
      <c r="O59" s="99">
        <f>F59*100/(F56-F77)</f>
        <v>13.155573648144379</v>
      </c>
      <c r="P59" s="108"/>
      <c r="Q59" s="99">
        <f>H59*100/(H56-H77)</f>
        <v>16.708516426030549</v>
      </c>
      <c r="R59" s="99"/>
    </row>
    <row r="60" spans="1:18" s="27" customFormat="1" ht="12">
      <c r="A60" s="51" t="s">
        <v>55</v>
      </c>
      <c r="B60" s="39">
        <f t="shared" si="7"/>
        <v>1724</v>
      </c>
      <c r="C60" s="273"/>
      <c r="D60" s="39">
        <v>547</v>
      </c>
      <c r="E60" s="39"/>
      <c r="F60" s="39">
        <v>695</v>
      </c>
      <c r="G60" s="39" t="s">
        <v>194</v>
      </c>
      <c r="H60" s="39">
        <v>482</v>
      </c>
      <c r="I60" s="275"/>
      <c r="J60" s="98"/>
      <c r="K60" s="99">
        <f>B60*100/(B56-B77)</f>
        <v>3.0659244900499725</v>
      </c>
      <c r="L60" s="99"/>
      <c r="M60" s="99">
        <f>D60*100/(D56-D77)</f>
        <v>3.181157313172434</v>
      </c>
      <c r="N60" s="99"/>
      <c r="O60" s="99">
        <f>F60*100/(F56-F77)</f>
        <v>2.3576904810367054</v>
      </c>
      <c r="P60" s="108"/>
      <c r="Q60" s="99">
        <f>H60*100/(H56-H77)</f>
        <v>5.0428960033479804</v>
      </c>
      <c r="R60" s="99"/>
    </row>
    <row r="61" spans="1:18" s="27" customFormat="1" ht="12">
      <c r="A61" s="51" t="s">
        <v>180</v>
      </c>
      <c r="B61" s="39">
        <f t="shared" si="7"/>
        <v>638</v>
      </c>
      <c r="C61" s="273"/>
      <c r="D61" s="39">
        <v>266</v>
      </c>
      <c r="E61" s="39" t="s">
        <v>194</v>
      </c>
      <c r="F61" s="39">
        <v>227</v>
      </c>
      <c r="G61" s="39" t="s">
        <v>194</v>
      </c>
      <c r="H61" s="39">
        <v>145</v>
      </c>
      <c r="I61" s="273" t="s">
        <v>194</v>
      </c>
      <c r="J61" s="98"/>
      <c r="K61" s="99">
        <f>B61*100/(B56-B77)</f>
        <v>1.1346054667354306</v>
      </c>
      <c r="L61" s="99"/>
      <c r="M61" s="99">
        <f>D61*100/(D56-D77)</f>
        <v>1.5469613259668509</v>
      </c>
      <c r="N61" s="99"/>
      <c r="O61" s="99">
        <f>F61*100/(F56-F77)</f>
        <v>0.77006581179184475</v>
      </c>
      <c r="P61" s="108"/>
      <c r="Q61" s="99">
        <f>H61*100/(H56-H77)</f>
        <v>1.5170537769407826</v>
      </c>
      <c r="R61" s="99"/>
    </row>
    <row r="62" spans="1:18" s="27" customFormat="1" ht="12">
      <c r="A62" s="51" t="s">
        <v>181</v>
      </c>
      <c r="B62" s="39">
        <f t="shared" si="7"/>
        <v>512</v>
      </c>
      <c r="C62" s="273"/>
      <c r="D62" s="39">
        <v>489</v>
      </c>
      <c r="E62" s="39" t="s">
        <v>194</v>
      </c>
      <c r="F62" s="39">
        <v>23</v>
      </c>
      <c r="G62" s="39" t="s">
        <v>194</v>
      </c>
      <c r="H62" s="39">
        <v>0</v>
      </c>
      <c r="I62" s="275"/>
      <c r="J62" s="98"/>
      <c r="K62" s="99">
        <f>B62*100/(B56-B77)</f>
        <v>0.9105297789475556</v>
      </c>
      <c r="L62" s="99"/>
      <c r="M62" s="99">
        <f>D62*100/(D56-D77)</f>
        <v>2.8438499563826696</v>
      </c>
      <c r="N62" s="99"/>
      <c r="O62" s="99">
        <f>F62*100/(F56-F77)</f>
        <v>7.8024289300495278E-2</v>
      </c>
      <c r="P62" s="108"/>
      <c r="Q62" s="99">
        <f>H62*100/(H56-H77)</f>
        <v>0</v>
      </c>
      <c r="R62" s="99"/>
    </row>
    <row r="63" spans="1:18" s="27" customFormat="1" ht="12">
      <c r="A63" s="51" t="s">
        <v>54</v>
      </c>
      <c r="B63" s="39">
        <f t="shared" si="7"/>
        <v>3832</v>
      </c>
      <c r="C63" s="273"/>
      <c r="D63" s="39">
        <v>493</v>
      </c>
      <c r="E63" s="39" t="s">
        <v>194</v>
      </c>
      <c r="F63" s="39">
        <v>3271</v>
      </c>
      <c r="G63" s="39"/>
      <c r="H63" s="39">
        <v>68</v>
      </c>
      <c r="I63" s="273"/>
      <c r="J63" s="98"/>
      <c r="K63" s="99">
        <f>B63*100/(B56-B77)</f>
        <v>6.8147463143106117</v>
      </c>
      <c r="L63" s="99"/>
      <c r="M63" s="99">
        <f>D63*100/(D56-D77)</f>
        <v>2.8671125327129978</v>
      </c>
      <c r="N63" s="99"/>
      <c r="O63" s="99">
        <f>F63*100/(F56-F77)</f>
        <v>11.096410882692178</v>
      </c>
      <c r="P63" s="108"/>
      <c r="Q63" s="99">
        <f>H63*100/(H56-H77)</f>
        <v>0.71144590918602213</v>
      </c>
      <c r="R63" s="99"/>
    </row>
    <row r="64" spans="1:18" s="27" customFormat="1" ht="12">
      <c r="A64" s="51" t="s">
        <v>182</v>
      </c>
      <c r="B64" s="39">
        <f t="shared" si="7"/>
        <v>984</v>
      </c>
      <c r="C64" s="273"/>
      <c r="D64" s="39">
        <v>786</v>
      </c>
      <c r="E64" s="39"/>
      <c r="F64" s="39">
        <v>81</v>
      </c>
      <c r="G64" s="39" t="s">
        <v>194</v>
      </c>
      <c r="H64" s="39">
        <v>117</v>
      </c>
      <c r="I64" s="275" t="s">
        <v>194</v>
      </c>
      <c r="J64" s="98"/>
      <c r="K64" s="99">
        <f>B64*100/(B56-B77)</f>
        <v>1.7499244189148335</v>
      </c>
      <c r="L64" s="99"/>
      <c r="M64" s="99">
        <f>D64*100/(D56-D77)</f>
        <v>4.5710962489095666</v>
      </c>
      <c r="N64" s="99"/>
      <c r="O64" s="99">
        <f>F64*100/(F56-F77)</f>
        <v>0.27478119275391816</v>
      </c>
      <c r="P64" s="108"/>
      <c r="Q64" s="99">
        <f>H64*100/(H56-H77)</f>
        <v>1.2241054613935969</v>
      </c>
      <c r="R64" s="99"/>
    </row>
    <row r="65" spans="1:18" s="27" customFormat="1" ht="12">
      <c r="A65" s="51" t="s">
        <v>56</v>
      </c>
      <c r="B65" s="39">
        <f t="shared" si="7"/>
        <v>26</v>
      </c>
      <c r="C65" s="275"/>
      <c r="D65" s="39">
        <v>0</v>
      </c>
      <c r="E65" s="39"/>
      <c r="F65" s="39">
        <v>26</v>
      </c>
      <c r="G65" s="39" t="s">
        <v>194</v>
      </c>
      <c r="H65" s="39">
        <v>0</v>
      </c>
      <c r="I65" s="275"/>
      <c r="J65" s="98"/>
      <c r="K65" s="99">
        <f>B65*100/(B56-B77)</f>
        <v>4.6237840337180557E-2</v>
      </c>
      <c r="L65" s="99"/>
      <c r="M65" s="99">
        <f>D65*100/(D56-D77)</f>
        <v>0</v>
      </c>
      <c r="N65" s="99"/>
      <c r="O65" s="99">
        <f>F65*100/(F56-F77)</f>
        <v>8.8201370513603369E-2</v>
      </c>
      <c r="P65" s="108"/>
      <c r="Q65" s="99">
        <f>H65*100/(H56-H77)</f>
        <v>0</v>
      </c>
      <c r="R65" s="99"/>
    </row>
    <row r="66" spans="1:18" s="27" customFormat="1" ht="12">
      <c r="A66" s="51" t="s">
        <v>184</v>
      </c>
      <c r="B66" s="39">
        <f t="shared" si="7"/>
        <v>735</v>
      </c>
      <c r="C66" s="275"/>
      <c r="D66" s="39">
        <v>23</v>
      </c>
      <c r="E66" s="39" t="s">
        <v>194</v>
      </c>
      <c r="F66" s="39">
        <v>593</v>
      </c>
      <c r="G66" s="39" t="s">
        <v>194</v>
      </c>
      <c r="H66" s="39">
        <v>119</v>
      </c>
      <c r="I66" s="273" t="s">
        <v>194</v>
      </c>
      <c r="J66" s="98"/>
      <c r="K66" s="99">
        <f>B66*100/(B56-B77)</f>
        <v>1.3071081787626042</v>
      </c>
      <c r="L66" s="99"/>
      <c r="M66" s="99">
        <f>D66*100/(D56-D77)</f>
        <v>0.13375981389938935</v>
      </c>
      <c r="N66" s="99"/>
      <c r="O66" s="99">
        <f>F66*100/(F56-F77)</f>
        <v>2.0116697197910307</v>
      </c>
      <c r="P66" s="108"/>
      <c r="Q66" s="99">
        <f>H66*100/(H56-H77)</f>
        <v>1.2450303410755388</v>
      </c>
      <c r="R66" s="99"/>
    </row>
    <row r="67" spans="1:18" s="57" customFormat="1" ht="12">
      <c r="A67" s="51" t="s">
        <v>58</v>
      </c>
      <c r="B67" s="39">
        <f t="shared" si="7"/>
        <v>2961</v>
      </c>
      <c r="C67" s="273"/>
      <c r="D67" s="39">
        <v>552</v>
      </c>
      <c r="E67" s="39" t="s">
        <v>194</v>
      </c>
      <c r="F67" s="39">
        <v>2314</v>
      </c>
      <c r="G67" s="39"/>
      <c r="H67" s="39">
        <v>95</v>
      </c>
      <c r="I67" s="273" t="s">
        <v>194</v>
      </c>
      <c r="J67" s="98"/>
      <c r="K67" s="99">
        <f>B67*100/(B56-B77)</f>
        <v>5.2657786630150625</v>
      </c>
      <c r="L67" s="99"/>
      <c r="M67" s="99">
        <f>D67*100/(D56-D77)</f>
        <v>3.2102355335853447</v>
      </c>
      <c r="N67" s="99"/>
      <c r="O67" s="99">
        <f>F67*100/(F56-F77)</f>
        <v>7.8499219757106999</v>
      </c>
      <c r="P67" s="108"/>
      <c r="Q67" s="99">
        <f>H67*100/(H56-H77)</f>
        <v>0.99393178489223688</v>
      </c>
      <c r="R67" s="104"/>
    </row>
    <row r="68" spans="1:18" s="57" customFormat="1">
      <c r="A68" s="115" t="s">
        <v>29</v>
      </c>
      <c r="B68" s="39">
        <f t="shared" si="7"/>
        <v>8019</v>
      </c>
      <c r="C68" s="273"/>
      <c r="D68" s="39">
        <v>2989</v>
      </c>
      <c r="E68" s="39"/>
      <c r="F68" s="39">
        <v>3760</v>
      </c>
      <c r="G68" s="39"/>
      <c r="H68" s="39">
        <v>1270</v>
      </c>
      <c r="I68" s="273"/>
      <c r="J68" s="98"/>
      <c r="K68" s="99">
        <f>B68*100/(B56-B77)</f>
        <v>14.260816987071188</v>
      </c>
      <c r="L68" s="99"/>
      <c r="M68" s="99">
        <f>D68*100/(D56-D77)</f>
        <v>17.382960162838035</v>
      </c>
      <c r="N68" s="99"/>
      <c r="O68" s="99">
        <f>F68*100/(F56-F77)</f>
        <v>12.755275120428795</v>
      </c>
      <c r="P68" s="108"/>
      <c r="Q68" s="99">
        <f>H68*100/(H56-H77)</f>
        <v>13.287298598033061</v>
      </c>
      <c r="R68" s="104"/>
    </row>
    <row r="69" spans="1:18" s="57" customFormat="1">
      <c r="A69" s="115" t="s">
        <v>26</v>
      </c>
      <c r="B69" s="39">
        <f t="shared" si="7"/>
        <v>1819</v>
      </c>
      <c r="C69" s="273"/>
      <c r="D69" s="39">
        <v>1320</v>
      </c>
      <c r="E69" s="39"/>
      <c r="F69" s="39">
        <v>222</v>
      </c>
      <c r="G69" s="39" t="s">
        <v>194</v>
      </c>
      <c r="H69" s="39">
        <v>277</v>
      </c>
      <c r="I69" s="273" t="s">
        <v>194</v>
      </c>
      <c r="J69" s="98"/>
      <c r="K69" s="99">
        <f>B69*100/(B56-B77)</f>
        <v>3.234870445128132</v>
      </c>
      <c r="L69" s="99"/>
      <c r="M69" s="99">
        <f>D69*100/(D56-D77)</f>
        <v>7.6766501890084324</v>
      </c>
      <c r="N69" s="99"/>
      <c r="O69" s="99">
        <f>F69*100/(F56-F77)</f>
        <v>0.75310400976999792</v>
      </c>
      <c r="P69" s="108"/>
      <c r="Q69" s="99">
        <f>H69*100/(H56-H77)</f>
        <v>2.8980958359489435</v>
      </c>
      <c r="R69" s="104"/>
    </row>
    <row r="70" spans="1:18" s="57" customFormat="1">
      <c r="A70" s="115" t="s">
        <v>27</v>
      </c>
      <c r="B70" s="39">
        <f t="shared" si="7"/>
        <v>5942</v>
      </c>
      <c r="C70" s="273"/>
      <c r="D70" s="39">
        <v>1737</v>
      </c>
      <c r="E70" s="39"/>
      <c r="F70" s="39">
        <v>3322</v>
      </c>
      <c r="G70" s="39"/>
      <c r="H70" s="39">
        <v>883</v>
      </c>
      <c r="I70" s="273"/>
      <c r="J70" s="98"/>
      <c r="K70" s="99">
        <f>B70*100/(B56-B77)</f>
        <v>10.567124895520264</v>
      </c>
      <c r="L70" s="99"/>
      <c r="M70" s="99">
        <f>D70*100/(D56-D77)</f>
        <v>10.101773771445188</v>
      </c>
      <c r="N70" s="99"/>
      <c r="O70" s="99">
        <f>F70*100/(F56-F77)</f>
        <v>11.269421263315014</v>
      </c>
      <c r="P70" s="108"/>
      <c r="Q70" s="99">
        <f>H70*100/(H56-H77)</f>
        <v>9.2383343795773172</v>
      </c>
      <c r="R70" s="104"/>
    </row>
    <row r="71" spans="1:18" s="57" customFormat="1">
      <c r="A71" s="115" t="s">
        <v>25</v>
      </c>
      <c r="B71" s="39">
        <f t="shared" si="7"/>
        <v>2111</v>
      </c>
      <c r="C71" s="273"/>
      <c r="D71" s="39">
        <v>499</v>
      </c>
      <c r="E71" s="39" t="s">
        <v>194</v>
      </c>
      <c r="F71" s="39">
        <v>1450</v>
      </c>
      <c r="G71" s="39"/>
      <c r="H71" s="39">
        <v>162</v>
      </c>
      <c r="I71" s="273" t="s">
        <v>194</v>
      </c>
      <c r="J71" s="98"/>
      <c r="K71" s="99">
        <f>B71*100/(B56-B77)</f>
        <v>3.7541569596841602</v>
      </c>
      <c r="L71" s="99"/>
      <c r="M71" s="99">
        <f>D71*100/(D56-D77)</f>
        <v>2.9020063972084906</v>
      </c>
      <c r="N71" s="99"/>
      <c r="O71" s="99">
        <f>F71*100/(F56-F77)</f>
        <v>4.9189225863355723</v>
      </c>
      <c r="P71" s="108"/>
      <c r="Q71" s="99">
        <f>H71*100/(H56-H77)</f>
        <v>1.6949152542372881</v>
      </c>
      <c r="R71" s="104"/>
    </row>
    <row r="72" spans="1:18" s="57" customFormat="1">
      <c r="A72" s="115" t="s">
        <v>28</v>
      </c>
      <c r="B72" s="39">
        <f t="shared" si="7"/>
        <v>2149</v>
      </c>
      <c r="C72" s="273"/>
      <c r="D72" s="39">
        <v>646</v>
      </c>
      <c r="E72" s="39"/>
      <c r="F72" s="39">
        <v>433</v>
      </c>
      <c r="G72" s="39" t="s">
        <v>194</v>
      </c>
      <c r="H72" s="39">
        <v>1070</v>
      </c>
      <c r="I72" s="273"/>
      <c r="J72" s="98"/>
      <c r="K72" s="99">
        <f>B72*100/(B56-B77)</f>
        <v>3.8217353417154238</v>
      </c>
      <c r="L72" s="99"/>
      <c r="M72" s="99">
        <f>D72*100/(D56-D77)</f>
        <v>3.7569060773480665</v>
      </c>
      <c r="N72" s="99"/>
      <c r="O72" s="99">
        <f>F72*100/(F56-F77)</f>
        <v>1.4688920550919329</v>
      </c>
      <c r="P72" s="108"/>
      <c r="Q72" s="99">
        <f>H72*100/(H56-H77)</f>
        <v>11.194810629838878</v>
      </c>
      <c r="R72" s="104"/>
    </row>
    <row r="73" spans="1:18" s="57" customFormat="1">
      <c r="A73" s="115" t="s">
        <v>185</v>
      </c>
      <c r="B73" s="39">
        <f t="shared" si="7"/>
        <v>1602</v>
      </c>
      <c r="C73" s="273"/>
      <c r="D73" s="39">
        <v>528</v>
      </c>
      <c r="E73" s="39"/>
      <c r="F73" s="39">
        <v>1014</v>
      </c>
      <c r="G73" s="39" t="s">
        <v>194</v>
      </c>
      <c r="H73" s="39">
        <v>60</v>
      </c>
      <c r="I73" s="273" t="s">
        <v>194</v>
      </c>
      <c r="J73" s="98"/>
      <c r="K73" s="99">
        <f>B73*100/(B56-B77)</f>
        <v>2.8489623161601254</v>
      </c>
      <c r="L73" s="99"/>
      <c r="M73" s="99">
        <f>D73*100/(D56-D77)</f>
        <v>3.0706600756033731</v>
      </c>
      <c r="N73" s="99"/>
      <c r="O73" s="99">
        <f>F73*100/(F56-F77)</f>
        <v>3.4398534500305313</v>
      </c>
      <c r="P73" s="108"/>
      <c r="Q73" s="99">
        <f>H73*100/(H56-H77)</f>
        <v>0.62774639045825487</v>
      </c>
      <c r="R73" s="104"/>
    </row>
    <row r="74" spans="1:18" s="57" customFormat="1">
      <c r="A74" s="115" t="s">
        <v>186</v>
      </c>
      <c r="B74" s="39">
        <f t="shared" si="7"/>
        <v>411</v>
      </c>
      <c r="C74" s="275"/>
      <c r="D74" s="39">
        <v>21</v>
      </c>
      <c r="E74" s="39" t="s">
        <v>194</v>
      </c>
      <c r="F74" s="39">
        <v>217</v>
      </c>
      <c r="G74" s="39" t="s">
        <v>194</v>
      </c>
      <c r="H74" s="39">
        <v>173</v>
      </c>
      <c r="I74" s="273" t="s">
        <v>194</v>
      </c>
      <c r="J74" s="98"/>
      <c r="K74" s="99">
        <f>B74*100/(B56-B77)</f>
        <v>0.73091355302235417</v>
      </c>
      <c r="L74" s="99"/>
      <c r="M74" s="99">
        <f>D74*100/(D56-D77)</f>
        <v>0.12212852573422507</v>
      </c>
      <c r="N74" s="99"/>
      <c r="O74" s="99">
        <f>F74*100/(F56-F77)</f>
        <v>0.7361422077481512</v>
      </c>
      <c r="P74" s="108"/>
      <c r="Q74" s="99">
        <f>H74*100/(H56-H77)</f>
        <v>1.8100020924879683</v>
      </c>
      <c r="R74" s="104"/>
    </row>
    <row r="75" spans="1:18" s="57" customFormat="1">
      <c r="A75" s="115" t="s">
        <v>147</v>
      </c>
      <c r="B75" s="39">
        <f t="shared" si="7"/>
        <v>751</v>
      </c>
      <c r="C75" s="275"/>
      <c r="D75" s="39">
        <v>31</v>
      </c>
      <c r="E75" s="39" t="s">
        <v>194</v>
      </c>
      <c r="F75" s="39">
        <v>683</v>
      </c>
      <c r="G75" s="39" t="s">
        <v>194</v>
      </c>
      <c r="H75" s="39">
        <v>37</v>
      </c>
      <c r="I75" s="275" t="s">
        <v>194</v>
      </c>
      <c r="J75" s="98"/>
      <c r="K75" s="108">
        <f>B75*100/(B56-B77)</f>
        <v>1.3355622343547153</v>
      </c>
      <c r="L75" s="99"/>
      <c r="M75" s="108">
        <f>D75*100/(D56-D77)</f>
        <v>0.18028496656004653</v>
      </c>
      <c r="N75" s="99"/>
      <c r="O75" s="108">
        <f>F75*100/(F56-F77)</f>
        <v>2.3169821561842729</v>
      </c>
      <c r="P75" s="108"/>
      <c r="Q75" s="108">
        <f>H75*100/(H56-H77)</f>
        <v>0.38711027411592386</v>
      </c>
      <c r="R75" s="109"/>
    </row>
    <row r="76" spans="1:18" s="57" customFormat="1">
      <c r="A76" s="115" t="s">
        <v>69</v>
      </c>
      <c r="B76" s="39">
        <f t="shared" si="7"/>
        <v>13284</v>
      </c>
      <c r="C76" s="275"/>
      <c r="D76" s="39">
        <v>4690</v>
      </c>
      <c r="E76" s="39"/>
      <c r="F76" s="39">
        <v>6600</v>
      </c>
      <c r="G76" s="39"/>
      <c r="H76" s="39">
        <v>1994</v>
      </c>
      <c r="I76" s="273"/>
      <c r="J76" s="98"/>
      <c r="K76" s="108">
        <f>B76*100/(B56-B77)</f>
        <v>23.623979655350251</v>
      </c>
      <c r="L76" s="99"/>
      <c r="M76" s="108">
        <f>D76*100/(D56-D77)</f>
        <v>27.275370747310266</v>
      </c>
      <c r="N76" s="99"/>
      <c r="O76" s="108">
        <f>F76*100/(F56-F77)</f>
        <v>22.389578668837778</v>
      </c>
      <c r="P76" s="108"/>
      <c r="Q76" s="108">
        <f>H76*100/(H56-H77)</f>
        <v>20.862105042896005</v>
      </c>
      <c r="R76" s="109"/>
    </row>
    <row r="77" spans="1:18" s="119" customFormat="1">
      <c r="A77" s="116" t="s">
        <v>3</v>
      </c>
      <c r="B77" s="44">
        <f t="shared" si="7"/>
        <v>6400</v>
      </c>
      <c r="C77" s="275"/>
      <c r="D77" s="39">
        <v>2842</v>
      </c>
      <c r="E77" s="39"/>
      <c r="F77" s="39">
        <v>3394</v>
      </c>
      <c r="G77" s="39"/>
      <c r="H77" s="39">
        <v>164</v>
      </c>
      <c r="I77" s="275" t="s">
        <v>194</v>
      </c>
      <c r="J77" s="117"/>
      <c r="K77" s="118" t="str">
        <f>IF(B77&gt;0,"NC",0)</f>
        <v>NC</v>
      </c>
      <c r="L77" s="108"/>
      <c r="M77" s="118" t="str">
        <f>IF(D77&gt;0,"NC",0)</f>
        <v>NC</v>
      </c>
      <c r="N77" s="108"/>
      <c r="O77" s="118" t="str">
        <f>IF(F77&gt;0,"NC",0)</f>
        <v>NC</v>
      </c>
      <c r="P77" s="108"/>
      <c r="Q77" s="118" t="str">
        <f>IF(H77&gt;0,"NC",0)</f>
        <v>NC</v>
      </c>
      <c r="R77" s="63"/>
    </row>
    <row r="78" spans="1:18" s="29" customFormat="1" ht="6.5" customHeight="1">
      <c r="A78" s="116"/>
      <c r="B78" s="39"/>
      <c r="C78" s="275"/>
      <c r="D78" s="39"/>
      <c r="E78" s="273"/>
      <c r="F78" s="39"/>
      <c r="G78" s="40"/>
      <c r="H78" s="39"/>
      <c r="I78" s="275"/>
      <c r="J78" s="55"/>
      <c r="K78" s="101"/>
      <c r="L78" s="101"/>
      <c r="M78" s="101"/>
      <c r="N78" s="101"/>
      <c r="O78" s="101"/>
      <c r="P78" s="101"/>
      <c r="Q78" s="101"/>
      <c r="R78" s="101"/>
    </row>
    <row r="79" spans="1:18" s="30" customFormat="1">
      <c r="A79" s="61" t="s">
        <v>31</v>
      </c>
      <c r="B79" s="65">
        <f t="shared" ref="B79:B86" si="8">SUM(D79,F79,H79)</f>
        <v>62633</v>
      </c>
      <c r="C79" s="281"/>
      <c r="D79" s="65">
        <f>SUM(D80,D81,D86)</f>
        <v>20037</v>
      </c>
      <c r="E79" s="293"/>
      <c r="F79" s="65">
        <f>SUM(F80,F81,F86)</f>
        <v>32873</v>
      </c>
      <c r="G79" s="64"/>
      <c r="H79" s="65">
        <f>SUM(H80,H81,H86)</f>
        <v>9723</v>
      </c>
      <c r="I79" s="281"/>
      <c r="J79" s="94"/>
      <c r="K79" s="48">
        <f>SUM(K80:K81)</f>
        <v>100</v>
      </c>
      <c r="L79" s="48"/>
      <c r="M79" s="48">
        <f>SUM(M80:M81)</f>
        <v>100</v>
      </c>
      <c r="N79" s="19"/>
      <c r="O79" s="48">
        <f>SUM(O80:O81)</f>
        <v>100</v>
      </c>
      <c r="P79" s="48"/>
      <c r="Q79" s="48">
        <f>SUM(Q80:Q81)</f>
        <v>100</v>
      </c>
      <c r="R79" s="48"/>
    </row>
    <row r="80" spans="1:18" s="57" customFormat="1">
      <c r="A80" s="115" t="s">
        <v>76</v>
      </c>
      <c r="B80" s="39">
        <f t="shared" si="8"/>
        <v>3252</v>
      </c>
      <c r="C80" s="275"/>
      <c r="D80" s="39">
        <v>1918</v>
      </c>
      <c r="E80" s="39"/>
      <c r="F80" s="39">
        <v>732</v>
      </c>
      <c r="G80" s="39" t="s">
        <v>194</v>
      </c>
      <c r="H80" s="39">
        <v>602</v>
      </c>
      <c r="I80" s="275"/>
      <c r="J80" s="102"/>
      <c r="K80" s="99">
        <f>B80*100/(B79-B86)</f>
        <v>5.8023766192056527</v>
      </c>
      <c r="L80" s="103"/>
      <c r="M80" s="99">
        <f>D80*100/(D79-D86)</f>
        <v>11.522979873835986</v>
      </c>
      <c r="N80" s="103"/>
      <c r="O80" s="99">
        <f>F80*100/(F79-F86)</f>
        <v>2.4494712889840717</v>
      </c>
      <c r="P80" s="103"/>
      <c r="Q80" s="99">
        <f>H80*100/(H79-H86)</f>
        <v>6.3255227487653674</v>
      </c>
      <c r="R80" s="104"/>
    </row>
    <row r="81" spans="1:18" s="50" customFormat="1">
      <c r="A81" s="115" t="s">
        <v>72</v>
      </c>
      <c r="B81" s="41">
        <f t="shared" si="8"/>
        <v>52794</v>
      </c>
      <c r="C81" s="275"/>
      <c r="D81" s="39">
        <f>SUM(D82:D85)</f>
        <v>14727</v>
      </c>
      <c r="E81" s="39"/>
      <c r="F81" s="39">
        <f>SUM(F82:F85)</f>
        <v>29152</v>
      </c>
      <c r="G81" s="39"/>
      <c r="H81" s="39">
        <f>SUM(H82:H85)</f>
        <v>8915</v>
      </c>
      <c r="I81" s="275"/>
      <c r="J81" s="105"/>
      <c r="K81" s="99">
        <f>B81*100/(B79-B86)</f>
        <v>94.197623380794354</v>
      </c>
      <c r="L81" s="106"/>
      <c r="M81" s="99">
        <f>D81*100/(D79-D86)</f>
        <v>88.477020126164007</v>
      </c>
      <c r="N81" s="106"/>
      <c r="O81" s="99">
        <f>F81*100/(F79-F86)</f>
        <v>97.550528711015929</v>
      </c>
      <c r="P81" s="106"/>
      <c r="Q81" s="99">
        <f>H81*100/(H79-H86)</f>
        <v>93.674477251234634</v>
      </c>
      <c r="R81" s="107"/>
    </row>
    <row r="82" spans="1:18" s="27" customFormat="1" ht="12">
      <c r="A82" s="11" t="s">
        <v>32</v>
      </c>
      <c r="B82" s="39">
        <f t="shared" si="8"/>
        <v>18812</v>
      </c>
      <c r="C82" s="275"/>
      <c r="D82" s="39">
        <v>7863</v>
      </c>
      <c r="E82" s="39"/>
      <c r="F82" s="39">
        <v>7744</v>
      </c>
      <c r="G82" s="39"/>
      <c r="H82" s="39">
        <v>3205</v>
      </c>
      <c r="I82" s="275"/>
      <c r="J82" s="98"/>
      <c r="K82" s="99">
        <f>B82*100/(B79-B86)</f>
        <v>33.565285658209326</v>
      </c>
      <c r="L82" s="99"/>
      <c r="M82" s="99">
        <f>D82*100/(D79-D86)</f>
        <v>47.239411234604987</v>
      </c>
      <c r="N82" s="99"/>
      <c r="O82" s="99">
        <f>F82*100/(F79-F86)</f>
        <v>25.913532324989962</v>
      </c>
      <c r="P82" s="99"/>
      <c r="Q82" s="99">
        <f>H82*100/(H79-H86)</f>
        <v>33.676578753808975</v>
      </c>
      <c r="R82" s="99"/>
    </row>
    <row r="83" spans="1:18" s="27" customFormat="1" ht="12">
      <c r="A83" s="11" t="s">
        <v>33</v>
      </c>
      <c r="B83" s="39">
        <f t="shared" si="8"/>
        <v>28324</v>
      </c>
      <c r="C83" s="275"/>
      <c r="D83" s="39">
        <v>6817</v>
      </c>
      <c r="E83" s="39"/>
      <c r="F83" s="39">
        <v>15938</v>
      </c>
      <c r="G83" s="39"/>
      <c r="H83" s="39">
        <v>5569</v>
      </c>
      <c r="I83" s="275"/>
      <c r="J83" s="98"/>
      <c r="K83" s="99">
        <f>B83*100/(B79-B86)</f>
        <v>50.537058844520573</v>
      </c>
      <c r="L83" s="99"/>
      <c r="M83" s="99">
        <f>D83*100/(D79-D86)</f>
        <v>40.955241814358665</v>
      </c>
      <c r="N83" s="99"/>
      <c r="O83" s="99">
        <f>F83*100/(F79-F86)</f>
        <v>53.332887163699638</v>
      </c>
      <c r="P83" s="99"/>
      <c r="Q83" s="99">
        <f>H83*100/(H79-H86)</f>
        <v>58.516339182515502</v>
      </c>
      <c r="R83" s="99"/>
    </row>
    <row r="84" spans="1:18" s="27" customFormat="1" ht="12">
      <c r="A84" s="11" t="s">
        <v>34</v>
      </c>
      <c r="B84" s="39">
        <f t="shared" si="8"/>
        <v>5119</v>
      </c>
      <c r="C84" s="275"/>
      <c r="D84" s="39">
        <v>25</v>
      </c>
      <c r="E84" s="39" t="s">
        <v>194</v>
      </c>
      <c r="F84" s="39">
        <v>4961</v>
      </c>
      <c r="G84" s="39"/>
      <c r="H84" s="39">
        <v>133</v>
      </c>
      <c r="I84" s="275" t="s">
        <v>194</v>
      </c>
      <c r="J84" s="98"/>
      <c r="K84" s="99">
        <f>B84*100/(B79-B86)</f>
        <v>9.1335688541555147</v>
      </c>
      <c r="L84" s="99"/>
      <c r="M84" s="99">
        <f>D84*100/(D79-D86)</f>
        <v>0.15019525382997898</v>
      </c>
      <c r="N84" s="99"/>
      <c r="O84" s="99">
        <f>F84*100/(F79-F86)</f>
        <v>16.600856645696695</v>
      </c>
      <c r="P84" s="99"/>
      <c r="Q84" s="99">
        <f>H84*100/(H79-H86)</f>
        <v>1.3974992119365346</v>
      </c>
      <c r="R84" s="99"/>
    </row>
    <row r="85" spans="1:18" s="27" customFormat="1" ht="12">
      <c r="A85" s="11" t="s">
        <v>35</v>
      </c>
      <c r="B85" s="39">
        <f t="shared" si="8"/>
        <v>539</v>
      </c>
      <c r="C85" s="275" t="s">
        <v>194</v>
      </c>
      <c r="D85" s="39">
        <v>22</v>
      </c>
      <c r="E85" s="39" t="s">
        <v>194</v>
      </c>
      <c r="F85" s="39">
        <v>509</v>
      </c>
      <c r="G85" s="39" t="s">
        <v>194</v>
      </c>
      <c r="H85" s="39">
        <v>8</v>
      </c>
      <c r="I85" s="273" t="s">
        <v>194</v>
      </c>
      <c r="J85" s="98"/>
      <c r="K85" s="99">
        <f>B85*100/(B79-B86)</f>
        <v>0.9617100239089319</v>
      </c>
      <c r="L85" s="99"/>
      <c r="M85" s="99">
        <f>D85*100/(D79-D86)</f>
        <v>0.1321718233703815</v>
      </c>
      <c r="N85" s="99"/>
      <c r="O85" s="99">
        <f>F85*100/(F79-F86)</f>
        <v>1.7032525766296347</v>
      </c>
      <c r="P85" s="99"/>
      <c r="Q85" s="99">
        <f>H85*100/(H79-H86)</f>
        <v>8.406010297362615E-2</v>
      </c>
      <c r="R85" s="99"/>
    </row>
    <row r="86" spans="1:18" s="119" customFormat="1">
      <c r="A86" s="116" t="s">
        <v>3</v>
      </c>
      <c r="B86" s="44">
        <f t="shared" si="8"/>
        <v>6587</v>
      </c>
      <c r="C86" s="40"/>
      <c r="D86" s="39">
        <v>3392</v>
      </c>
      <c r="E86" s="39"/>
      <c r="F86" s="39">
        <v>2989</v>
      </c>
      <c r="G86" s="39"/>
      <c r="H86" s="39">
        <v>206</v>
      </c>
      <c r="I86" s="275" t="s">
        <v>194</v>
      </c>
      <c r="J86" s="117"/>
      <c r="K86" s="118" t="str">
        <f>IF(B86&gt;0,"NC",0)</f>
        <v>NC</v>
      </c>
      <c r="L86" s="108"/>
      <c r="M86" s="263" t="str">
        <f>IF(D86&gt;0,"NC",0)</f>
        <v>NC</v>
      </c>
      <c r="N86" s="264"/>
      <c r="O86" s="264" t="str">
        <f>IF(F86&gt;0,"NC",0)</f>
        <v>NC</v>
      </c>
      <c r="P86" s="264"/>
      <c r="Q86" s="264" t="str">
        <f>IF(H86&gt;0,"NC",0)</f>
        <v>NC</v>
      </c>
      <c r="R86" s="63"/>
    </row>
    <row r="87" spans="1:18" ht="6.5" customHeight="1" thickBot="1">
      <c r="A87" s="120"/>
      <c r="B87" s="121" t="s">
        <v>70</v>
      </c>
      <c r="C87" s="122"/>
      <c r="D87" s="120"/>
      <c r="E87" s="112"/>
      <c r="F87" s="120"/>
      <c r="G87" s="112"/>
      <c r="H87" s="120"/>
      <c r="I87" s="112"/>
      <c r="J87" s="123"/>
      <c r="K87" s="123"/>
      <c r="L87" s="123"/>
      <c r="M87" s="123"/>
      <c r="N87" s="123"/>
      <c r="O87" s="123"/>
      <c r="P87" s="123"/>
      <c r="Q87" s="123"/>
      <c r="R87" s="123"/>
    </row>
    <row r="88" spans="1:18" ht="6.5" customHeight="1">
      <c r="A88" s="29"/>
      <c r="B88" s="67"/>
      <c r="D88" s="29"/>
      <c r="E88" s="40"/>
      <c r="F88" s="29"/>
      <c r="G88" s="40"/>
      <c r="H88" s="29"/>
      <c r="I88" s="40"/>
    </row>
    <row r="89" spans="1:18" s="71" customFormat="1" ht="22.5" customHeight="1">
      <c r="A89" s="307" t="s">
        <v>187</v>
      </c>
      <c r="B89" s="306"/>
      <c r="C89" s="306"/>
      <c r="D89" s="306"/>
      <c r="E89" s="306"/>
      <c r="F89" s="306"/>
      <c r="G89" s="306"/>
      <c r="H89" s="306"/>
      <c r="I89" s="306"/>
      <c r="J89" s="306"/>
      <c r="K89" s="306"/>
      <c r="L89" s="306"/>
      <c r="M89" s="306"/>
      <c r="N89" s="306"/>
      <c r="O89" s="306"/>
      <c r="P89" s="306"/>
      <c r="Q89" s="306"/>
      <c r="R89" s="306"/>
    </row>
    <row r="90" spans="1:18" s="71" customFormat="1">
      <c r="A90" s="5" t="s">
        <v>161</v>
      </c>
      <c r="B90" s="76"/>
      <c r="C90" s="126"/>
      <c r="D90" s="76"/>
      <c r="E90" s="126"/>
      <c r="F90" s="76"/>
      <c r="G90" s="126"/>
      <c r="H90" s="154"/>
      <c r="I90" s="126"/>
    </row>
    <row r="91" spans="1:18" s="4" customFormat="1">
      <c r="A91" s="3" t="s">
        <v>173</v>
      </c>
      <c r="B91" s="22"/>
      <c r="C91" s="23"/>
      <c r="D91" s="24"/>
      <c r="E91" s="23"/>
      <c r="G91" s="25"/>
      <c r="H91" s="155"/>
      <c r="I91" s="25"/>
      <c r="J91" s="23"/>
      <c r="K91" s="23"/>
      <c r="M91" s="22"/>
      <c r="N91" s="21"/>
      <c r="O91" s="24"/>
      <c r="P91" s="21"/>
    </row>
    <row r="92" spans="1:18" s="4" customFormat="1">
      <c r="A92" s="3" t="s">
        <v>162</v>
      </c>
      <c r="B92" s="22"/>
      <c r="C92" s="23"/>
      <c r="D92" s="24"/>
      <c r="E92" s="23"/>
      <c r="G92" s="25"/>
      <c r="I92" s="25"/>
      <c r="J92" s="23"/>
      <c r="K92" s="23"/>
      <c r="M92" s="22"/>
      <c r="N92" s="21"/>
      <c r="O92" s="24"/>
      <c r="P92" s="21"/>
    </row>
    <row r="93" spans="1:18" s="71" customFormat="1" ht="22.5" customHeight="1">
      <c r="A93" s="306" t="s">
        <v>163</v>
      </c>
      <c r="B93" s="306"/>
      <c r="C93" s="306"/>
      <c r="D93" s="306"/>
      <c r="E93" s="306"/>
      <c r="F93" s="306"/>
      <c r="G93" s="306"/>
      <c r="H93" s="306"/>
      <c r="I93" s="306"/>
      <c r="J93" s="306"/>
      <c r="K93" s="306"/>
      <c r="L93" s="306"/>
      <c r="M93" s="306"/>
      <c r="N93" s="306"/>
      <c r="O93" s="306"/>
      <c r="P93" s="306"/>
      <c r="Q93" s="306"/>
      <c r="R93" s="306"/>
    </row>
    <row r="94" spans="1:18" s="71" customFormat="1" ht="11">
      <c r="A94" s="198" t="s">
        <v>66</v>
      </c>
      <c r="C94" s="77"/>
      <c r="E94" s="77"/>
      <c r="F94" s="76"/>
      <c r="G94" s="77"/>
      <c r="I94" s="77"/>
    </row>
    <row r="95" spans="1:18" s="71" customFormat="1" ht="11">
      <c r="A95" s="199" t="s">
        <v>89</v>
      </c>
      <c r="B95" s="73"/>
      <c r="C95" s="74"/>
      <c r="D95" s="73"/>
      <c r="E95" s="74"/>
      <c r="F95" s="73"/>
      <c r="G95" s="74"/>
      <c r="H95" s="73"/>
      <c r="I95" s="74"/>
      <c r="J95" s="73"/>
      <c r="K95" s="73"/>
      <c r="L95" s="73"/>
      <c r="M95" s="73"/>
      <c r="N95" s="73"/>
      <c r="O95" s="73"/>
      <c r="P95" s="73"/>
      <c r="Q95" s="73"/>
    </row>
    <row r="96" spans="1:18" s="71" customFormat="1" ht="11">
      <c r="A96" s="4" t="s">
        <v>218</v>
      </c>
      <c r="B96" s="75"/>
      <c r="C96" s="77"/>
      <c r="E96" s="77"/>
      <c r="F96" s="76"/>
      <c r="G96" s="77"/>
      <c r="I96" s="77"/>
      <c r="R96" s="127"/>
    </row>
    <row r="97" spans="1:11" ht="12.75" customHeight="1">
      <c r="A97" s="68"/>
      <c r="B97" s="68"/>
      <c r="C97" s="40"/>
      <c r="D97" s="68"/>
      <c r="E97" s="40"/>
      <c r="G97" s="69"/>
      <c r="H97" s="68"/>
      <c r="I97" s="40"/>
    </row>
    <row r="98" spans="1:11">
      <c r="A98" s="139"/>
      <c r="B98" s="140"/>
      <c r="D98" s="140"/>
      <c r="F98" s="140"/>
      <c r="G98" s="69"/>
      <c r="H98" s="68"/>
      <c r="I98" s="40"/>
    </row>
    <row r="99" spans="1:11">
      <c r="E99" s="111"/>
      <c r="F99" s="140"/>
      <c r="G99" s="69"/>
      <c r="H99" s="68"/>
      <c r="I99" s="40"/>
    </row>
    <row r="100" spans="1:11">
      <c r="E100" s="111"/>
      <c r="F100" s="114"/>
      <c r="G100" s="69"/>
      <c r="H100" s="68"/>
      <c r="I100" s="40"/>
    </row>
    <row r="101" spans="1:11">
      <c r="E101" s="111"/>
      <c r="F101" s="114"/>
      <c r="G101" s="69"/>
      <c r="H101" s="68"/>
      <c r="I101" s="40"/>
    </row>
    <row r="102" spans="1:11">
      <c r="E102" s="111"/>
      <c r="F102" s="114"/>
      <c r="G102" s="69"/>
      <c r="H102" s="68"/>
      <c r="I102" s="40"/>
    </row>
    <row r="103" spans="1:11">
      <c r="E103" s="111"/>
      <c r="F103" s="114"/>
      <c r="G103" s="69"/>
      <c r="H103" s="68"/>
      <c r="I103" s="40"/>
    </row>
    <row r="104" spans="1:11">
      <c r="E104" s="111"/>
      <c r="F104" s="114"/>
      <c r="G104" s="69"/>
      <c r="H104" s="68"/>
      <c r="I104" s="40"/>
    </row>
    <row r="105" spans="1:11">
      <c r="E105" s="111"/>
      <c r="F105" s="114"/>
      <c r="G105" s="69"/>
      <c r="H105" s="68"/>
      <c r="I105" s="40"/>
    </row>
    <row r="106" spans="1:11">
      <c r="E106" s="111"/>
      <c r="F106" s="114"/>
      <c r="G106" s="69"/>
      <c r="H106" s="68"/>
      <c r="I106" s="40"/>
    </row>
    <row r="107" spans="1:11">
      <c r="E107" s="111"/>
      <c r="F107" s="114"/>
      <c r="G107" s="69"/>
      <c r="H107" s="78"/>
      <c r="I107" s="69"/>
      <c r="K107" s="78"/>
    </row>
    <row r="108" spans="1:11">
      <c r="E108" s="111"/>
      <c r="F108" s="114"/>
      <c r="G108" s="69"/>
      <c r="H108" s="68"/>
      <c r="I108" s="40"/>
    </row>
    <row r="109" spans="1:11">
      <c r="F109" s="114"/>
      <c r="G109" s="69"/>
      <c r="H109" s="68"/>
      <c r="I109" s="40"/>
    </row>
    <row r="110" spans="1:11">
      <c r="A110" s="14"/>
      <c r="B110" s="52"/>
      <c r="D110" s="47"/>
      <c r="F110" s="114"/>
      <c r="G110" s="69"/>
      <c r="H110" s="68"/>
      <c r="I110" s="40"/>
    </row>
    <row r="111" spans="1:11">
      <c r="A111" s="14"/>
      <c r="B111" s="52"/>
      <c r="D111" s="47"/>
      <c r="F111" s="114"/>
      <c r="G111" s="69"/>
      <c r="H111" s="68"/>
      <c r="I111" s="40"/>
    </row>
    <row r="112" spans="1:11">
      <c r="A112" s="14"/>
      <c r="B112" s="52"/>
      <c r="D112" s="47"/>
      <c r="F112" s="114"/>
      <c r="G112" s="69"/>
      <c r="H112" s="68"/>
      <c r="I112" s="40"/>
    </row>
    <row r="113" spans="1:9">
      <c r="A113" s="14"/>
      <c r="B113" s="52"/>
      <c r="D113" s="47"/>
      <c r="F113" s="114"/>
      <c r="G113" s="69"/>
      <c r="H113" s="68"/>
      <c r="I113" s="40"/>
    </row>
    <row r="114" spans="1:9">
      <c r="A114" s="14"/>
      <c r="B114" s="52"/>
      <c r="D114" s="47"/>
      <c r="F114" s="114"/>
      <c r="G114" s="69"/>
      <c r="H114" s="68"/>
      <c r="I114" s="40"/>
    </row>
    <row r="115" spans="1:9">
      <c r="A115" s="14"/>
      <c r="B115" s="52"/>
      <c r="D115" s="47"/>
      <c r="F115" s="114"/>
      <c r="G115" s="69"/>
      <c r="H115" s="68"/>
      <c r="I115" s="40"/>
    </row>
    <row r="116" spans="1:9">
      <c r="A116" s="14"/>
      <c r="B116" s="52"/>
      <c r="D116" s="47"/>
      <c r="F116" s="114"/>
      <c r="G116" s="69"/>
      <c r="H116" s="68"/>
      <c r="I116" s="40"/>
    </row>
    <row r="117" spans="1:9">
      <c r="A117" s="14"/>
      <c r="B117" s="52"/>
      <c r="D117" s="47"/>
      <c r="F117" s="114"/>
      <c r="G117" s="69"/>
      <c r="H117" s="68"/>
      <c r="I117" s="40"/>
    </row>
    <row r="118" spans="1:9">
      <c r="A118" s="139"/>
      <c r="B118" s="87"/>
      <c r="C118" s="111"/>
      <c r="D118" s="87"/>
      <c r="F118" s="87"/>
      <c r="G118" s="69"/>
      <c r="H118" s="68"/>
      <c r="I118" s="40"/>
    </row>
    <row r="119" spans="1:9">
      <c r="A119" s="139"/>
      <c r="B119" s="87"/>
      <c r="C119" s="111"/>
      <c r="D119" s="87"/>
      <c r="F119" s="87"/>
      <c r="G119" s="69"/>
      <c r="H119" s="68"/>
      <c r="I119" s="40"/>
    </row>
    <row r="120" spans="1:9">
      <c r="A120" s="68"/>
      <c r="B120" s="68"/>
      <c r="C120" s="40"/>
      <c r="D120" s="68"/>
      <c r="E120" s="40"/>
      <c r="G120" s="69"/>
      <c r="H120" s="68"/>
      <c r="I120" s="40"/>
    </row>
    <row r="121" spans="1:9">
      <c r="A121" s="68"/>
      <c r="B121" s="68"/>
      <c r="C121" s="40"/>
      <c r="D121" s="68"/>
      <c r="E121" s="40"/>
      <c r="G121" s="69"/>
      <c r="H121" s="68"/>
      <c r="I121" s="40"/>
    </row>
    <row r="122" spans="1:9">
      <c r="A122" s="68"/>
      <c r="B122" s="68"/>
      <c r="C122" s="40"/>
      <c r="D122" s="68"/>
      <c r="E122" s="40"/>
      <c r="G122" s="69"/>
      <c r="H122" s="68"/>
      <c r="I122" s="40"/>
    </row>
    <row r="123" spans="1:9">
      <c r="A123" s="68"/>
      <c r="B123" s="68"/>
      <c r="C123" s="40"/>
      <c r="D123" s="68"/>
      <c r="E123" s="40"/>
      <c r="G123" s="69"/>
      <c r="H123" s="68"/>
      <c r="I123" s="40"/>
    </row>
    <row r="124" spans="1:9">
      <c r="A124" s="68"/>
      <c r="B124" s="68"/>
      <c r="C124" s="40"/>
      <c r="D124" s="68"/>
      <c r="E124" s="40"/>
      <c r="G124" s="69"/>
      <c r="H124" s="68"/>
      <c r="I124" s="40"/>
    </row>
    <row r="125" spans="1:9">
      <c r="A125" s="68"/>
      <c r="B125" s="68"/>
      <c r="C125" s="40"/>
      <c r="D125" s="68"/>
      <c r="E125" s="40"/>
      <c r="G125" s="69"/>
      <c r="H125" s="68"/>
      <c r="I125" s="40"/>
    </row>
    <row r="126" spans="1:9">
      <c r="A126" s="68"/>
      <c r="B126" s="68"/>
      <c r="C126" s="40"/>
      <c r="D126" s="68"/>
      <c r="E126" s="40"/>
      <c r="G126" s="69"/>
      <c r="H126" s="68"/>
      <c r="I126" s="40"/>
    </row>
    <row r="127" spans="1:9">
      <c r="A127" s="68"/>
      <c r="B127" s="68"/>
      <c r="C127" s="40"/>
      <c r="D127" s="68"/>
      <c r="E127" s="40"/>
      <c r="G127" s="69"/>
      <c r="H127" s="68"/>
      <c r="I127" s="40"/>
    </row>
    <row r="128" spans="1:9">
      <c r="A128" s="68"/>
      <c r="B128" s="68"/>
      <c r="C128" s="40"/>
      <c r="D128" s="68"/>
      <c r="E128" s="40"/>
      <c r="G128" s="69"/>
      <c r="H128" s="68"/>
      <c r="I128" s="40"/>
    </row>
    <row r="129" spans="1:9">
      <c r="A129" s="68"/>
      <c r="B129" s="68"/>
      <c r="C129" s="40"/>
      <c r="D129" s="68"/>
      <c r="E129" s="40"/>
      <c r="G129" s="69"/>
      <c r="H129" s="68"/>
      <c r="I129" s="40"/>
    </row>
    <row r="130" spans="1:9">
      <c r="A130" s="68"/>
      <c r="B130" s="68"/>
      <c r="C130" s="40"/>
      <c r="D130" s="68"/>
      <c r="E130" s="40"/>
      <c r="G130" s="69"/>
      <c r="H130" s="68"/>
      <c r="I130" s="40"/>
    </row>
    <row r="131" spans="1:9">
      <c r="A131" s="68"/>
      <c r="B131" s="68"/>
      <c r="C131" s="40"/>
      <c r="D131" s="68"/>
      <c r="E131" s="40"/>
      <c r="G131" s="69"/>
      <c r="H131" s="68"/>
      <c r="I131" s="40"/>
    </row>
    <row r="132" spans="1:9">
      <c r="A132" s="68"/>
      <c r="B132" s="68"/>
      <c r="C132" s="40"/>
      <c r="D132" s="68"/>
      <c r="E132" s="40"/>
      <c r="G132" s="69"/>
      <c r="H132" s="68"/>
      <c r="I132" s="40"/>
    </row>
    <row r="133" spans="1:9">
      <c r="A133" s="68"/>
      <c r="B133" s="68"/>
      <c r="C133" s="40"/>
      <c r="D133" s="68"/>
      <c r="E133" s="40"/>
      <c r="G133" s="69"/>
      <c r="H133" s="68"/>
      <c r="I133" s="40"/>
    </row>
    <row r="134" spans="1:9">
      <c r="A134" s="68"/>
      <c r="B134" s="68"/>
      <c r="C134" s="40"/>
      <c r="D134" s="68"/>
      <c r="E134" s="40"/>
      <c r="G134" s="69"/>
      <c r="H134" s="68"/>
      <c r="I134" s="40"/>
    </row>
    <row r="135" spans="1:9">
      <c r="A135" s="68"/>
      <c r="B135" s="68"/>
      <c r="C135" s="40"/>
      <c r="D135" s="68"/>
      <c r="E135" s="40"/>
      <c r="G135" s="69"/>
      <c r="H135" s="68"/>
      <c r="I135" s="40"/>
    </row>
    <row r="136" spans="1:9">
      <c r="A136" s="68"/>
      <c r="B136" s="68"/>
      <c r="C136" s="40"/>
      <c r="D136" s="68"/>
      <c r="E136" s="40"/>
      <c r="G136" s="69"/>
      <c r="H136" s="68"/>
      <c r="I136" s="40"/>
    </row>
    <row r="137" spans="1:9">
      <c r="A137" s="68"/>
      <c r="B137" s="68"/>
      <c r="C137" s="40"/>
      <c r="D137" s="68"/>
      <c r="E137" s="40"/>
      <c r="G137" s="69"/>
      <c r="H137" s="68"/>
      <c r="I137" s="40"/>
    </row>
    <row r="138" spans="1:9">
      <c r="A138" s="68"/>
      <c r="B138" s="68"/>
      <c r="C138" s="40"/>
      <c r="D138" s="68"/>
      <c r="E138" s="40"/>
      <c r="G138" s="69"/>
      <c r="H138" s="68"/>
      <c r="I138" s="40"/>
    </row>
    <row r="139" spans="1:9">
      <c r="A139" s="68"/>
      <c r="B139" s="68"/>
      <c r="C139" s="40"/>
      <c r="D139" s="68"/>
      <c r="E139" s="40"/>
      <c r="G139" s="69"/>
      <c r="H139" s="68"/>
      <c r="I139" s="40"/>
    </row>
    <row r="140" spans="1:9">
      <c r="A140" s="68"/>
      <c r="B140" s="68"/>
      <c r="C140" s="40"/>
      <c r="D140" s="68"/>
      <c r="E140" s="40"/>
      <c r="G140" s="69"/>
      <c r="H140" s="68"/>
      <c r="I140" s="40"/>
    </row>
    <row r="141" spans="1:9">
      <c r="A141" s="68"/>
      <c r="B141" s="68"/>
      <c r="C141" s="40"/>
      <c r="D141" s="68"/>
      <c r="E141" s="40"/>
      <c r="G141" s="69"/>
      <c r="H141" s="68"/>
      <c r="I141" s="40"/>
    </row>
    <row r="142" spans="1:9">
      <c r="A142" s="68"/>
      <c r="B142" s="68"/>
      <c r="C142" s="40"/>
      <c r="D142" s="68"/>
      <c r="E142" s="40"/>
      <c r="G142" s="69"/>
      <c r="H142" s="68"/>
      <c r="I142" s="40"/>
    </row>
    <row r="143" spans="1:9">
      <c r="A143" s="68"/>
      <c r="B143" s="68"/>
      <c r="C143" s="40"/>
      <c r="D143" s="68"/>
      <c r="E143" s="40"/>
      <c r="G143" s="69"/>
      <c r="H143" s="68"/>
      <c r="I143" s="40"/>
    </row>
    <row r="144" spans="1:9">
      <c r="A144" s="68"/>
      <c r="B144" s="68"/>
      <c r="C144" s="40"/>
      <c r="D144" s="68"/>
      <c r="E144" s="40"/>
      <c r="G144" s="69"/>
      <c r="H144" s="68"/>
      <c r="I144" s="40"/>
    </row>
    <row r="145" spans="1:9">
      <c r="A145" s="68"/>
      <c r="B145" s="68"/>
      <c r="C145" s="40"/>
      <c r="D145" s="68"/>
      <c r="E145" s="40"/>
      <c r="G145" s="69"/>
      <c r="H145" s="68"/>
      <c r="I145" s="40"/>
    </row>
    <row r="146" spans="1:9">
      <c r="A146" s="68"/>
      <c r="B146" s="68"/>
      <c r="C146" s="40"/>
      <c r="D146" s="68"/>
      <c r="E146" s="40"/>
      <c r="G146" s="69"/>
      <c r="H146" s="68"/>
      <c r="I146" s="40"/>
    </row>
    <row r="147" spans="1:9">
      <c r="A147" s="68"/>
      <c r="B147" s="68"/>
      <c r="C147" s="40"/>
      <c r="D147" s="68"/>
      <c r="E147" s="40"/>
      <c r="G147" s="69"/>
      <c r="H147" s="68"/>
      <c r="I147" s="40"/>
    </row>
    <row r="148" spans="1:9">
      <c r="A148" s="68"/>
      <c r="B148" s="68"/>
      <c r="C148" s="40"/>
      <c r="D148" s="68"/>
      <c r="E148" s="40"/>
      <c r="G148" s="69"/>
      <c r="H148" s="68"/>
      <c r="I148" s="40"/>
    </row>
    <row r="149" spans="1:9">
      <c r="A149" s="68"/>
      <c r="B149" s="68"/>
      <c r="C149" s="40"/>
      <c r="D149" s="68"/>
      <c r="E149" s="40"/>
      <c r="G149" s="69"/>
      <c r="H149" s="68"/>
      <c r="I149" s="40"/>
    </row>
    <row r="150" spans="1:9">
      <c r="A150" s="68"/>
      <c r="B150" s="68"/>
      <c r="C150" s="40"/>
      <c r="D150" s="68"/>
      <c r="E150" s="40"/>
      <c r="G150" s="69"/>
      <c r="H150" s="68"/>
      <c r="I150" s="40"/>
    </row>
    <row r="151" spans="1:9">
      <c r="A151" s="68"/>
      <c r="B151" s="68"/>
      <c r="C151" s="40"/>
      <c r="D151" s="68"/>
      <c r="E151" s="40"/>
      <c r="G151" s="69"/>
      <c r="H151" s="68"/>
      <c r="I151" s="40"/>
    </row>
    <row r="152" spans="1:9">
      <c r="A152" s="68"/>
      <c r="B152" s="68"/>
      <c r="C152" s="40"/>
      <c r="D152" s="68"/>
      <c r="E152" s="40"/>
      <c r="G152" s="69"/>
      <c r="H152" s="68"/>
      <c r="I152" s="40"/>
    </row>
    <row r="153" spans="1:9">
      <c r="A153" s="68"/>
      <c r="B153" s="68"/>
      <c r="C153" s="40"/>
      <c r="D153" s="68"/>
      <c r="E153" s="40"/>
      <c r="G153" s="69"/>
      <c r="H153" s="68"/>
      <c r="I153" s="40"/>
    </row>
    <row r="154" spans="1:9">
      <c r="A154" s="68"/>
      <c r="B154" s="68"/>
      <c r="C154" s="40"/>
      <c r="D154" s="68"/>
      <c r="E154" s="40"/>
      <c r="G154" s="69"/>
      <c r="H154" s="68"/>
      <c r="I154" s="40"/>
    </row>
    <row r="155" spans="1:9">
      <c r="A155" s="68"/>
      <c r="B155" s="68"/>
      <c r="C155" s="40"/>
      <c r="D155" s="68"/>
      <c r="E155" s="40"/>
      <c r="G155" s="69"/>
      <c r="H155" s="68"/>
      <c r="I155" s="40"/>
    </row>
    <row r="156" spans="1:9">
      <c r="A156" s="68"/>
      <c r="B156" s="68"/>
      <c r="C156" s="40"/>
      <c r="D156" s="68"/>
      <c r="E156" s="40"/>
      <c r="G156" s="69"/>
      <c r="H156" s="68"/>
      <c r="I156" s="40"/>
    </row>
    <row r="157" spans="1:9">
      <c r="A157" s="68"/>
      <c r="B157" s="68"/>
      <c r="C157" s="40"/>
      <c r="D157" s="68"/>
      <c r="E157" s="40"/>
      <c r="G157" s="69"/>
      <c r="H157" s="68"/>
      <c r="I157" s="40"/>
    </row>
    <row r="158" spans="1:9">
      <c r="A158" s="68"/>
      <c r="B158" s="68"/>
      <c r="C158" s="40"/>
      <c r="D158" s="68"/>
      <c r="E158" s="40"/>
      <c r="G158" s="69"/>
      <c r="H158" s="68"/>
      <c r="I158" s="40"/>
    </row>
    <row r="159" spans="1:9">
      <c r="A159" s="68"/>
      <c r="B159" s="68"/>
      <c r="C159" s="40"/>
      <c r="D159" s="68"/>
      <c r="E159" s="40"/>
      <c r="G159" s="69"/>
      <c r="H159" s="68"/>
      <c r="I159" s="40"/>
    </row>
    <row r="160" spans="1:9">
      <c r="A160" s="68"/>
      <c r="B160" s="68"/>
      <c r="C160" s="40"/>
      <c r="D160" s="68"/>
      <c r="E160" s="40"/>
      <c r="G160" s="69"/>
      <c r="H160" s="68"/>
      <c r="I160" s="40"/>
    </row>
    <row r="161" spans="1:9">
      <c r="A161" s="68"/>
      <c r="B161" s="68"/>
      <c r="C161" s="40"/>
      <c r="D161" s="68"/>
      <c r="E161" s="40"/>
      <c r="G161" s="69"/>
      <c r="H161" s="68"/>
      <c r="I161" s="40"/>
    </row>
    <row r="162" spans="1:9">
      <c r="A162" s="68"/>
      <c r="B162" s="68"/>
      <c r="C162" s="40"/>
      <c r="D162" s="68"/>
      <c r="E162" s="40"/>
      <c r="G162" s="69"/>
      <c r="H162" s="68"/>
      <c r="I162" s="40"/>
    </row>
    <row r="163" spans="1:9">
      <c r="A163" s="68"/>
      <c r="B163" s="68"/>
      <c r="C163" s="40"/>
      <c r="D163" s="68"/>
      <c r="E163" s="40"/>
      <c r="G163" s="69"/>
      <c r="H163" s="68"/>
      <c r="I163" s="40"/>
    </row>
    <row r="164" spans="1:9">
      <c r="A164" s="68"/>
      <c r="B164" s="68"/>
      <c r="C164" s="40"/>
      <c r="D164" s="68"/>
      <c r="E164" s="40"/>
      <c r="G164" s="69"/>
      <c r="H164" s="68"/>
      <c r="I164" s="40"/>
    </row>
    <row r="165" spans="1:9">
      <c r="A165" s="68"/>
      <c r="B165" s="68"/>
      <c r="C165" s="40"/>
      <c r="D165" s="68"/>
      <c r="E165" s="40"/>
      <c r="G165" s="69"/>
      <c r="H165" s="68"/>
      <c r="I165" s="40"/>
    </row>
    <row r="166" spans="1:9">
      <c r="A166" s="68"/>
      <c r="B166" s="68"/>
      <c r="C166" s="40"/>
      <c r="D166" s="68"/>
      <c r="E166" s="40"/>
      <c r="G166" s="69"/>
      <c r="H166" s="68"/>
      <c r="I166" s="40"/>
    </row>
    <row r="167" spans="1:9">
      <c r="A167" s="68"/>
      <c r="B167" s="68"/>
      <c r="C167" s="40"/>
      <c r="D167" s="68"/>
      <c r="E167" s="40"/>
      <c r="G167" s="69"/>
      <c r="H167" s="68"/>
      <c r="I167" s="40"/>
    </row>
    <row r="168" spans="1:9">
      <c r="A168" s="68"/>
      <c r="B168" s="68"/>
      <c r="C168" s="40"/>
      <c r="D168" s="68"/>
      <c r="E168" s="40"/>
      <c r="G168" s="69"/>
      <c r="H168" s="68"/>
      <c r="I168" s="40"/>
    </row>
    <row r="169" spans="1:9">
      <c r="A169" s="68"/>
      <c r="B169" s="68"/>
      <c r="C169" s="40"/>
      <c r="D169" s="68"/>
      <c r="E169" s="40"/>
      <c r="G169" s="69"/>
      <c r="H169" s="68"/>
      <c r="I169" s="40"/>
    </row>
    <row r="170" spans="1:9">
      <c r="A170" s="68"/>
      <c r="B170" s="68"/>
      <c r="C170" s="40"/>
      <c r="D170" s="68"/>
      <c r="E170" s="40"/>
      <c r="G170" s="69"/>
      <c r="H170" s="68"/>
      <c r="I170" s="40"/>
    </row>
    <row r="171" spans="1:9">
      <c r="A171" s="68"/>
      <c r="B171" s="68"/>
      <c r="C171" s="40"/>
      <c r="D171" s="68"/>
      <c r="E171" s="40"/>
      <c r="G171" s="69"/>
      <c r="H171" s="68"/>
      <c r="I171" s="40"/>
    </row>
    <row r="172" spans="1:9">
      <c r="A172" s="68"/>
      <c r="B172" s="68"/>
      <c r="C172" s="40"/>
      <c r="D172" s="68"/>
      <c r="E172" s="40"/>
      <c r="G172" s="69"/>
      <c r="H172" s="68"/>
      <c r="I172" s="40"/>
    </row>
    <row r="173" spans="1:9">
      <c r="A173" s="68"/>
      <c r="B173" s="68"/>
      <c r="C173" s="40"/>
      <c r="D173" s="68"/>
      <c r="E173" s="40"/>
      <c r="G173" s="69"/>
      <c r="H173" s="68"/>
      <c r="I173" s="40"/>
    </row>
    <row r="174" spans="1:9">
      <c r="A174" s="68"/>
      <c r="B174" s="68"/>
      <c r="C174" s="40"/>
      <c r="D174" s="68"/>
      <c r="E174" s="40"/>
      <c r="G174" s="69"/>
      <c r="H174" s="68"/>
      <c r="I174" s="40"/>
    </row>
    <row r="175" spans="1:9">
      <c r="A175" s="68"/>
      <c r="B175" s="68"/>
      <c r="C175" s="40"/>
      <c r="D175" s="68"/>
      <c r="E175" s="40"/>
      <c r="G175" s="69"/>
      <c r="H175" s="68"/>
      <c r="I175" s="40"/>
    </row>
    <row r="176" spans="1:9">
      <c r="A176" s="68"/>
      <c r="B176" s="68"/>
      <c r="C176" s="40"/>
      <c r="D176" s="68"/>
      <c r="E176" s="40"/>
      <c r="G176" s="69"/>
      <c r="H176" s="68"/>
      <c r="I176" s="40"/>
    </row>
    <row r="177" spans="1:9">
      <c r="A177" s="68"/>
      <c r="B177" s="68"/>
      <c r="C177" s="40"/>
      <c r="D177" s="68"/>
      <c r="E177" s="40"/>
      <c r="G177" s="69"/>
      <c r="H177" s="68"/>
      <c r="I177" s="40"/>
    </row>
    <row r="178" spans="1:9">
      <c r="A178" s="68"/>
      <c r="B178" s="68"/>
      <c r="C178" s="40"/>
      <c r="D178" s="68"/>
      <c r="E178" s="40"/>
      <c r="G178" s="69"/>
      <c r="H178" s="68"/>
      <c r="I178" s="40"/>
    </row>
    <row r="179" spans="1:9">
      <c r="A179" s="68"/>
      <c r="B179" s="68"/>
      <c r="C179" s="40"/>
      <c r="D179" s="68"/>
      <c r="E179" s="40"/>
      <c r="G179" s="69"/>
      <c r="H179" s="68"/>
      <c r="I179" s="40"/>
    </row>
    <row r="180" spans="1:9">
      <c r="A180" s="68"/>
      <c r="B180" s="68"/>
      <c r="C180" s="40"/>
      <c r="D180" s="68"/>
      <c r="E180" s="40"/>
      <c r="G180" s="69"/>
      <c r="H180" s="68"/>
      <c r="I180" s="40"/>
    </row>
    <row r="181" spans="1:9">
      <c r="A181" s="68"/>
      <c r="B181" s="68"/>
      <c r="C181" s="40"/>
      <c r="D181" s="68"/>
      <c r="E181" s="40"/>
      <c r="G181" s="69"/>
      <c r="H181" s="68"/>
      <c r="I181" s="40"/>
    </row>
    <row r="182" spans="1:9">
      <c r="A182" s="68"/>
      <c r="B182" s="68"/>
      <c r="C182" s="40"/>
      <c r="D182" s="68"/>
      <c r="E182" s="40"/>
      <c r="G182" s="69"/>
      <c r="H182" s="68"/>
      <c r="I182" s="40"/>
    </row>
    <row r="183" spans="1:9">
      <c r="A183" s="68"/>
      <c r="B183" s="68"/>
      <c r="C183" s="40"/>
      <c r="D183" s="68"/>
      <c r="E183" s="40"/>
      <c r="G183" s="69"/>
      <c r="H183" s="68"/>
      <c r="I183" s="40"/>
    </row>
    <row r="184" spans="1:9">
      <c r="A184" s="68"/>
      <c r="B184" s="68"/>
      <c r="C184" s="40"/>
      <c r="D184" s="68"/>
      <c r="E184" s="40"/>
      <c r="G184" s="69"/>
      <c r="H184" s="68"/>
      <c r="I184" s="40"/>
    </row>
    <row r="185" spans="1:9">
      <c r="A185" s="68"/>
      <c r="B185" s="68"/>
      <c r="C185" s="40"/>
      <c r="D185" s="68"/>
      <c r="E185" s="40"/>
      <c r="G185" s="69"/>
      <c r="H185" s="68"/>
      <c r="I185" s="40"/>
    </row>
    <row r="186" spans="1:9">
      <c r="A186" s="68"/>
      <c r="B186" s="68"/>
      <c r="C186" s="40"/>
      <c r="D186" s="68"/>
      <c r="E186" s="40"/>
      <c r="G186" s="69"/>
      <c r="H186" s="68"/>
      <c r="I186" s="40"/>
    </row>
    <row r="187" spans="1:9">
      <c r="A187" s="68"/>
      <c r="B187" s="68"/>
      <c r="C187" s="40"/>
      <c r="D187" s="68"/>
      <c r="E187" s="40"/>
      <c r="G187" s="69"/>
      <c r="H187" s="68"/>
      <c r="I187" s="40"/>
    </row>
    <row r="188" spans="1:9">
      <c r="A188" s="68"/>
      <c r="B188" s="68"/>
      <c r="C188" s="40"/>
      <c r="D188" s="68"/>
      <c r="E188" s="40"/>
      <c r="G188" s="69"/>
      <c r="H188" s="68"/>
      <c r="I188" s="40"/>
    </row>
    <row r="189" spans="1:9">
      <c r="A189" s="68"/>
      <c r="B189" s="68"/>
      <c r="C189" s="40"/>
      <c r="D189" s="68"/>
      <c r="E189" s="40"/>
      <c r="G189" s="69"/>
      <c r="H189" s="68"/>
      <c r="I189" s="40"/>
    </row>
    <row r="190" spans="1:9">
      <c r="A190" s="68"/>
      <c r="B190" s="68"/>
      <c r="C190" s="40"/>
      <c r="D190" s="68"/>
      <c r="E190" s="40"/>
      <c r="G190" s="69"/>
      <c r="H190" s="68"/>
      <c r="I190" s="40"/>
    </row>
    <row r="191" spans="1:9">
      <c r="A191" s="68"/>
      <c r="B191" s="68"/>
      <c r="C191" s="40"/>
      <c r="D191" s="68"/>
      <c r="E191" s="40"/>
      <c r="G191" s="69"/>
      <c r="H191" s="68"/>
      <c r="I191" s="40"/>
    </row>
    <row r="192" spans="1:9">
      <c r="A192" s="68"/>
      <c r="B192" s="68"/>
      <c r="C192" s="40"/>
      <c r="D192" s="68"/>
      <c r="E192" s="40"/>
      <c r="G192" s="69"/>
      <c r="H192" s="68"/>
      <c r="I192" s="40"/>
    </row>
    <row r="193" spans="1:9">
      <c r="A193" s="68"/>
      <c r="B193" s="68"/>
      <c r="C193" s="40"/>
      <c r="D193" s="68"/>
      <c r="E193" s="40"/>
      <c r="G193" s="69"/>
      <c r="H193" s="68"/>
      <c r="I193" s="40"/>
    </row>
    <row r="194" spans="1:9">
      <c r="A194" s="68"/>
      <c r="B194" s="68"/>
      <c r="C194" s="40"/>
      <c r="D194" s="68"/>
      <c r="E194" s="40"/>
      <c r="G194" s="69"/>
      <c r="H194" s="68"/>
      <c r="I194" s="40"/>
    </row>
    <row r="195" spans="1:9">
      <c r="A195" s="68"/>
      <c r="B195" s="68"/>
      <c r="C195" s="40"/>
      <c r="D195" s="68"/>
      <c r="E195" s="40"/>
      <c r="G195" s="69"/>
      <c r="H195" s="68"/>
      <c r="I195" s="40"/>
    </row>
    <row r="196" spans="1:9">
      <c r="A196" s="68"/>
      <c r="B196" s="68"/>
      <c r="C196" s="40"/>
      <c r="D196" s="68"/>
      <c r="E196" s="40"/>
      <c r="G196" s="69"/>
      <c r="H196" s="68"/>
      <c r="I196" s="40"/>
    </row>
    <row r="197" spans="1:9">
      <c r="A197" s="68"/>
      <c r="B197" s="68"/>
      <c r="C197" s="40"/>
      <c r="D197" s="68"/>
      <c r="E197" s="40"/>
      <c r="G197" s="69"/>
      <c r="H197" s="68"/>
      <c r="I197" s="40"/>
    </row>
    <row r="198" spans="1:9">
      <c r="A198" s="68"/>
      <c r="B198" s="68"/>
      <c r="C198" s="40"/>
      <c r="D198" s="68"/>
      <c r="E198" s="40"/>
      <c r="G198" s="69"/>
      <c r="H198" s="68"/>
      <c r="I198" s="40"/>
    </row>
    <row r="199" spans="1:9">
      <c r="A199" s="68"/>
      <c r="B199" s="68"/>
      <c r="C199" s="40"/>
      <c r="D199" s="68"/>
      <c r="E199" s="40"/>
      <c r="G199" s="69"/>
      <c r="H199" s="68"/>
      <c r="I199" s="40"/>
    </row>
    <row r="200" spans="1:9">
      <c r="A200" s="68"/>
      <c r="B200" s="68"/>
      <c r="C200" s="40"/>
      <c r="D200" s="68"/>
      <c r="E200" s="40"/>
      <c r="G200" s="69"/>
      <c r="H200" s="68"/>
      <c r="I200" s="40"/>
    </row>
    <row r="201" spans="1:9">
      <c r="A201" s="68"/>
      <c r="B201" s="68"/>
      <c r="C201" s="40"/>
      <c r="D201" s="68"/>
      <c r="E201" s="40"/>
      <c r="G201" s="69"/>
      <c r="H201" s="68"/>
      <c r="I201" s="40"/>
    </row>
    <row r="202" spans="1:9">
      <c r="A202" s="68"/>
      <c r="B202" s="68"/>
      <c r="C202" s="40"/>
      <c r="D202" s="68"/>
      <c r="E202" s="40"/>
      <c r="G202" s="69"/>
      <c r="H202" s="68"/>
      <c r="I202" s="40"/>
    </row>
    <row r="203" spans="1:9">
      <c r="A203" s="68"/>
      <c r="B203" s="68"/>
      <c r="C203" s="40"/>
      <c r="D203" s="68"/>
      <c r="E203" s="40"/>
      <c r="G203" s="69"/>
      <c r="H203" s="68"/>
      <c r="I203" s="40"/>
    </row>
    <row r="204" spans="1:9">
      <c r="A204" s="68"/>
      <c r="B204" s="68"/>
      <c r="C204" s="40"/>
      <c r="D204" s="68"/>
      <c r="E204" s="40"/>
      <c r="G204" s="69"/>
      <c r="H204" s="68"/>
      <c r="I204" s="40"/>
    </row>
    <row r="205" spans="1:9">
      <c r="A205" s="68"/>
      <c r="B205" s="68"/>
      <c r="C205" s="40"/>
      <c r="D205" s="68"/>
      <c r="E205" s="40"/>
      <c r="G205" s="69"/>
      <c r="H205" s="68"/>
      <c r="I205" s="40"/>
    </row>
    <row r="206" spans="1:9">
      <c r="A206" s="68"/>
      <c r="B206" s="68"/>
      <c r="C206" s="40"/>
      <c r="D206" s="68"/>
      <c r="E206" s="40"/>
      <c r="G206" s="69"/>
      <c r="H206" s="68"/>
      <c r="I206" s="40"/>
    </row>
    <row r="207" spans="1:9">
      <c r="A207" s="68"/>
      <c r="B207" s="68"/>
      <c r="C207" s="40"/>
      <c r="D207" s="68"/>
      <c r="E207" s="40"/>
      <c r="G207" s="69"/>
      <c r="H207" s="68"/>
      <c r="I207" s="40"/>
    </row>
    <row r="208" spans="1:9">
      <c r="A208" s="68"/>
      <c r="B208" s="68"/>
      <c r="C208" s="40"/>
      <c r="D208" s="68"/>
      <c r="E208" s="40"/>
      <c r="G208" s="69"/>
      <c r="H208" s="68"/>
      <c r="I208" s="40"/>
    </row>
    <row r="209" spans="1:9">
      <c r="A209" s="68"/>
      <c r="B209" s="68"/>
      <c r="C209" s="40"/>
      <c r="D209" s="68"/>
      <c r="E209" s="40"/>
      <c r="G209" s="69"/>
      <c r="H209" s="68"/>
      <c r="I209" s="40"/>
    </row>
    <row r="210" spans="1:9">
      <c r="A210" s="68"/>
      <c r="B210" s="68"/>
      <c r="C210" s="40"/>
      <c r="D210" s="68"/>
      <c r="E210" s="40"/>
      <c r="G210" s="69"/>
      <c r="H210" s="68"/>
      <c r="I210" s="40"/>
    </row>
    <row r="211" spans="1:9">
      <c r="A211" s="68"/>
      <c r="B211" s="68"/>
      <c r="C211" s="40"/>
      <c r="D211" s="68"/>
      <c r="E211" s="40"/>
      <c r="G211" s="69"/>
      <c r="H211" s="68"/>
      <c r="I211" s="40"/>
    </row>
    <row r="212" spans="1:9">
      <c r="A212" s="68"/>
      <c r="B212" s="68"/>
      <c r="C212" s="40"/>
      <c r="D212" s="68"/>
      <c r="E212" s="40"/>
      <c r="G212" s="69"/>
      <c r="H212" s="68"/>
      <c r="I212" s="40"/>
    </row>
    <row r="213" spans="1:9">
      <c r="A213" s="68"/>
      <c r="B213" s="68"/>
      <c r="C213" s="40"/>
      <c r="D213" s="68"/>
      <c r="E213" s="40"/>
      <c r="G213" s="69"/>
      <c r="H213" s="68"/>
      <c r="I213" s="40"/>
    </row>
    <row r="214" spans="1:9">
      <c r="A214" s="68"/>
      <c r="B214" s="68"/>
      <c r="C214" s="40"/>
      <c r="D214" s="68"/>
      <c r="E214" s="40"/>
      <c r="G214" s="69"/>
      <c r="H214" s="68"/>
      <c r="I214" s="40"/>
    </row>
    <row r="215" spans="1:9">
      <c r="A215" s="68"/>
      <c r="B215" s="68"/>
      <c r="C215" s="40"/>
      <c r="D215" s="68"/>
      <c r="E215" s="40"/>
      <c r="G215" s="69"/>
      <c r="H215" s="68"/>
      <c r="I215" s="40"/>
    </row>
    <row r="216" spans="1:9">
      <c r="A216" s="68"/>
      <c r="B216" s="68"/>
      <c r="C216" s="40"/>
      <c r="D216" s="68"/>
      <c r="E216" s="40"/>
      <c r="G216" s="69"/>
      <c r="H216" s="68"/>
      <c r="I216" s="40"/>
    </row>
    <row r="217" spans="1:9">
      <c r="A217" s="68"/>
      <c r="B217" s="68"/>
      <c r="C217" s="40"/>
      <c r="D217" s="68"/>
      <c r="E217" s="40"/>
      <c r="G217" s="69"/>
      <c r="H217" s="68"/>
      <c r="I217" s="40"/>
    </row>
    <row r="218" spans="1:9">
      <c r="A218" s="68"/>
      <c r="B218" s="68"/>
      <c r="C218" s="40"/>
      <c r="D218" s="68"/>
      <c r="E218" s="40"/>
      <c r="G218" s="69"/>
      <c r="H218" s="68"/>
      <c r="I218" s="40"/>
    </row>
    <row r="219" spans="1:9">
      <c r="A219" s="68"/>
      <c r="B219" s="68"/>
      <c r="C219" s="40"/>
      <c r="D219" s="68"/>
      <c r="E219" s="40"/>
      <c r="G219" s="69"/>
      <c r="H219" s="68"/>
      <c r="I219" s="40"/>
    </row>
    <row r="220" spans="1:9">
      <c r="A220" s="68"/>
      <c r="B220" s="68"/>
      <c r="C220" s="40"/>
      <c r="D220" s="68"/>
      <c r="E220" s="40"/>
      <c r="G220" s="69"/>
      <c r="H220" s="68"/>
      <c r="I220" s="40"/>
    </row>
    <row r="221" spans="1:9">
      <c r="A221" s="68"/>
      <c r="B221" s="68"/>
      <c r="C221" s="40"/>
      <c r="D221" s="68"/>
      <c r="E221" s="40"/>
      <c r="G221" s="69"/>
      <c r="H221" s="68"/>
      <c r="I221" s="40"/>
    </row>
    <row r="222" spans="1:9">
      <c r="A222" s="68"/>
      <c r="B222" s="68"/>
      <c r="C222" s="40"/>
      <c r="D222" s="68"/>
      <c r="E222" s="40"/>
      <c r="G222" s="69"/>
      <c r="H222" s="68"/>
      <c r="I222" s="40"/>
    </row>
    <row r="223" spans="1:9">
      <c r="A223" s="68"/>
      <c r="B223" s="68"/>
      <c r="C223" s="40"/>
      <c r="D223" s="68"/>
      <c r="E223" s="40"/>
      <c r="G223" s="69"/>
      <c r="H223" s="68"/>
      <c r="I223" s="40"/>
    </row>
    <row r="224" spans="1:9">
      <c r="A224" s="68"/>
      <c r="B224" s="68"/>
      <c r="C224" s="40"/>
      <c r="D224" s="68"/>
      <c r="E224" s="40"/>
      <c r="G224" s="69"/>
      <c r="H224" s="68"/>
      <c r="I224" s="40"/>
    </row>
    <row r="225" spans="1:9">
      <c r="A225" s="68"/>
      <c r="B225" s="68"/>
      <c r="C225" s="40"/>
      <c r="D225" s="68"/>
      <c r="E225" s="40"/>
      <c r="G225" s="69"/>
      <c r="H225" s="68"/>
      <c r="I225" s="40"/>
    </row>
    <row r="226" spans="1:9">
      <c r="A226" s="68"/>
      <c r="B226" s="68"/>
      <c r="C226" s="40"/>
      <c r="D226" s="68"/>
      <c r="E226" s="40"/>
      <c r="G226" s="69"/>
      <c r="H226" s="68"/>
      <c r="I226" s="40"/>
    </row>
    <row r="227" spans="1:9">
      <c r="A227" s="68"/>
      <c r="B227" s="68"/>
      <c r="C227" s="40"/>
      <c r="D227" s="68"/>
      <c r="E227" s="40"/>
      <c r="G227" s="69"/>
      <c r="H227" s="68"/>
      <c r="I227" s="40"/>
    </row>
    <row r="228" spans="1:9">
      <c r="A228" s="68"/>
      <c r="B228" s="68"/>
      <c r="C228" s="40"/>
      <c r="D228" s="68"/>
      <c r="E228" s="40"/>
      <c r="G228" s="69"/>
      <c r="H228" s="68"/>
      <c r="I228" s="40"/>
    </row>
    <row r="229" spans="1:9">
      <c r="A229" s="68"/>
      <c r="B229" s="68"/>
      <c r="C229" s="40"/>
      <c r="D229" s="68"/>
      <c r="E229" s="40"/>
      <c r="G229" s="69"/>
      <c r="H229" s="68"/>
      <c r="I229" s="40"/>
    </row>
    <row r="230" spans="1:9">
      <c r="A230" s="68"/>
      <c r="B230" s="68"/>
      <c r="C230" s="40"/>
      <c r="D230" s="68"/>
      <c r="E230" s="40"/>
      <c r="G230" s="69"/>
      <c r="H230" s="68"/>
      <c r="I230" s="40"/>
    </row>
    <row r="231" spans="1:9">
      <c r="A231" s="68"/>
      <c r="B231" s="68"/>
      <c r="C231" s="40"/>
      <c r="D231" s="68"/>
      <c r="E231" s="40"/>
      <c r="G231" s="69"/>
      <c r="H231" s="68"/>
      <c r="I231" s="40"/>
    </row>
    <row r="232" spans="1:9">
      <c r="A232" s="68"/>
      <c r="B232" s="68"/>
      <c r="C232" s="40"/>
      <c r="D232" s="68"/>
      <c r="E232" s="40"/>
      <c r="G232" s="69"/>
      <c r="H232" s="68"/>
      <c r="I232" s="40"/>
    </row>
    <row r="233" spans="1:9">
      <c r="A233" s="68"/>
      <c r="B233" s="68"/>
      <c r="C233" s="40"/>
      <c r="D233" s="68"/>
      <c r="E233" s="40"/>
      <c r="G233" s="69"/>
      <c r="H233" s="68"/>
      <c r="I233" s="40"/>
    </row>
    <row r="234" spans="1:9">
      <c r="A234" s="68"/>
      <c r="B234" s="68"/>
      <c r="C234" s="40"/>
      <c r="D234" s="68"/>
      <c r="E234" s="40"/>
      <c r="G234" s="69"/>
      <c r="H234" s="68"/>
      <c r="I234" s="40"/>
    </row>
    <row r="235" spans="1:9">
      <c r="A235" s="68"/>
      <c r="B235" s="68"/>
      <c r="C235" s="40"/>
      <c r="D235" s="68"/>
      <c r="E235" s="40"/>
      <c r="G235" s="69"/>
      <c r="H235" s="68"/>
      <c r="I235" s="40"/>
    </row>
    <row r="236" spans="1:9">
      <c r="A236" s="68"/>
      <c r="B236" s="68"/>
      <c r="C236" s="40"/>
      <c r="D236" s="68"/>
      <c r="E236" s="40"/>
      <c r="G236" s="69"/>
      <c r="H236" s="68"/>
      <c r="I236" s="40"/>
    </row>
    <row r="237" spans="1:9">
      <c r="A237" s="68"/>
      <c r="B237" s="68"/>
      <c r="C237" s="40"/>
      <c r="D237" s="68"/>
      <c r="E237" s="40"/>
      <c r="G237" s="69"/>
      <c r="H237" s="68"/>
      <c r="I237" s="40"/>
    </row>
    <row r="238" spans="1:9">
      <c r="A238" s="68"/>
      <c r="B238" s="68"/>
      <c r="C238" s="40"/>
      <c r="D238" s="68"/>
      <c r="E238" s="40"/>
      <c r="G238" s="69"/>
      <c r="H238" s="68"/>
      <c r="I238" s="40"/>
    </row>
    <row r="239" spans="1:9">
      <c r="A239" s="68"/>
      <c r="B239" s="68"/>
      <c r="C239" s="40"/>
      <c r="D239" s="68"/>
      <c r="E239" s="40"/>
      <c r="G239" s="69"/>
      <c r="H239" s="68"/>
      <c r="I239" s="40"/>
    </row>
    <row r="240" spans="1:9">
      <c r="A240" s="68"/>
      <c r="B240" s="68"/>
      <c r="C240" s="40"/>
      <c r="D240" s="68"/>
      <c r="E240" s="40"/>
      <c r="G240" s="69"/>
      <c r="H240" s="68"/>
      <c r="I240" s="40"/>
    </row>
    <row r="241" spans="1:9">
      <c r="A241" s="68"/>
      <c r="B241" s="68"/>
      <c r="C241" s="40"/>
      <c r="D241" s="68"/>
      <c r="E241" s="40"/>
      <c r="G241" s="69"/>
      <c r="H241" s="68"/>
      <c r="I241" s="40"/>
    </row>
    <row r="242" spans="1:9">
      <c r="A242" s="68"/>
      <c r="B242" s="68"/>
      <c r="C242" s="40"/>
      <c r="D242" s="68"/>
      <c r="E242" s="40"/>
      <c r="G242" s="69"/>
      <c r="H242" s="68"/>
      <c r="I242" s="40"/>
    </row>
    <row r="243" spans="1:9">
      <c r="A243" s="68"/>
      <c r="B243" s="68"/>
      <c r="C243" s="40"/>
      <c r="D243" s="68"/>
      <c r="E243" s="40"/>
      <c r="G243" s="69"/>
      <c r="H243" s="68"/>
      <c r="I243" s="40"/>
    </row>
    <row r="244" spans="1:9">
      <c r="A244" s="68"/>
      <c r="B244" s="68"/>
      <c r="C244" s="40"/>
      <c r="D244" s="68"/>
      <c r="E244" s="40"/>
      <c r="G244" s="69"/>
      <c r="H244" s="68"/>
      <c r="I244" s="40"/>
    </row>
    <row r="245" spans="1:9">
      <c r="A245" s="68"/>
      <c r="B245" s="68"/>
      <c r="C245" s="40"/>
      <c r="D245" s="68"/>
      <c r="E245" s="40"/>
      <c r="G245" s="69"/>
      <c r="H245" s="68"/>
      <c r="I245" s="40"/>
    </row>
    <row r="246" spans="1:9">
      <c r="A246" s="68"/>
      <c r="B246" s="68"/>
      <c r="C246" s="40"/>
      <c r="D246" s="68"/>
      <c r="E246" s="40"/>
      <c r="G246" s="69"/>
      <c r="H246" s="68"/>
      <c r="I246" s="40"/>
    </row>
    <row r="247" spans="1:9">
      <c r="A247" s="68"/>
      <c r="B247" s="68"/>
      <c r="C247" s="40"/>
      <c r="D247" s="68"/>
      <c r="E247" s="40"/>
      <c r="G247" s="69"/>
      <c r="H247" s="68"/>
      <c r="I247" s="40"/>
    </row>
    <row r="248" spans="1:9">
      <c r="A248" s="68"/>
      <c r="B248" s="68"/>
      <c r="C248" s="40"/>
      <c r="D248" s="68"/>
      <c r="E248" s="40"/>
      <c r="G248" s="69"/>
      <c r="H248" s="68"/>
      <c r="I248" s="40"/>
    </row>
    <row r="249" spans="1:9">
      <c r="A249" s="68"/>
      <c r="B249" s="68"/>
      <c r="C249" s="40"/>
      <c r="D249" s="68"/>
      <c r="E249" s="40"/>
      <c r="G249" s="69"/>
      <c r="H249" s="68"/>
      <c r="I249" s="40"/>
    </row>
    <row r="250" spans="1:9">
      <c r="A250" s="68"/>
      <c r="B250" s="68"/>
      <c r="C250" s="40"/>
      <c r="D250" s="68"/>
      <c r="E250" s="40"/>
      <c r="G250" s="69"/>
      <c r="H250" s="68"/>
      <c r="I250" s="40"/>
    </row>
    <row r="251" spans="1:9">
      <c r="A251" s="68"/>
      <c r="B251" s="68"/>
      <c r="C251" s="40"/>
      <c r="D251" s="68"/>
      <c r="E251" s="40"/>
      <c r="G251" s="69"/>
      <c r="H251" s="68"/>
      <c r="I251" s="40"/>
    </row>
    <row r="252" spans="1:9">
      <c r="A252" s="68"/>
      <c r="B252" s="68"/>
      <c r="C252" s="40"/>
      <c r="D252" s="68"/>
      <c r="E252" s="40"/>
      <c r="G252" s="69"/>
      <c r="H252" s="68"/>
      <c r="I252" s="40"/>
    </row>
    <row r="253" spans="1:9">
      <c r="A253" s="68"/>
      <c r="B253" s="68"/>
      <c r="C253" s="40"/>
      <c r="D253" s="68"/>
      <c r="E253" s="40"/>
      <c r="G253" s="69"/>
      <c r="H253" s="68"/>
      <c r="I253" s="40"/>
    </row>
    <row r="254" spans="1:9">
      <c r="A254" s="68"/>
      <c r="B254" s="68"/>
      <c r="C254" s="40"/>
      <c r="D254" s="68"/>
      <c r="E254" s="40"/>
      <c r="G254" s="69"/>
      <c r="H254" s="68"/>
      <c r="I254" s="40"/>
    </row>
    <row r="255" spans="1:9">
      <c r="A255" s="68"/>
      <c r="B255" s="68"/>
      <c r="C255" s="40"/>
      <c r="D255" s="68"/>
      <c r="E255" s="40"/>
      <c r="G255" s="69"/>
      <c r="H255" s="68"/>
      <c r="I255" s="40"/>
    </row>
    <row r="256" spans="1:9">
      <c r="A256" s="68"/>
      <c r="B256" s="68"/>
      <c r="C256" s="40"/>
      <c r="D256" s="68"/>
      <c r="E256" s="40"/>
      <c r="G256" s="69"/>
      <c r="H256" s="68"/>
      <c r="I256" s="40"/>
    </row>
    <row r="257" spans="1:9">
      <c r="A257" s="68"/>
      <c r="B257" s="68"/>
      <c r="C257" s="40"/>
      <c r="D257" s="68"/>
      <c r="E257" s="40"/>
      <c r="G257" s="69"/>
      <c r="H257" s="68"/>
      <c r="I257" s="40"/>
    </row>
    <row r="258" spans="1:9">
      <c r="A258" s="68"/>
      <c r="B258" s="68"/>
      <c r="C258" s="40"/>
      <c r="D258" s="68"/>
      <c r="E258" s="40"/>
      <c r="G258" s="69"/>
      <c r="H258" s="68"/>
      <c r="I258" s="40"/>
    </row>
    <row r="259" spans="1:9">
      <c r="A259" s="68"/>
      <c r="B259" s="68"/>
      <c r="C259" s="40"/>
      <c r="D259" s="68"/>
      <c r="E259" s="40"/>
      <c r="G259" s="69"/>
      <c r="H259" s="68"/>
      <c r="I259" s="40"/>
    </row>
    <row r="260" spans="1:9">
      <c r="A260" s="68"/>
      <c r="B260" s="68"/>
      <c r="C260" s="40"/>
      <c r="D260" s="68"/>
      <c r="E260" s="40"/>
      <c r="G260" s="69"/>
      <c r="H260" s="68"/>
      <c r="I260" s="40"/>
    </row>
    <row r="261" spans="1:9">
      <c r="A261" s="68"/>
      <c r="B261" s="68"/>
      <c r="C261" s="40"/>
      <c r="D261" s="68"/>
      <c r="E261" s="40"/>
      <c r="G261" s="69"/>
      <c r="H261" s="68"/>
      <c r="I261" s="40"/>
    </row>
    <row r="262" spans="1:9">
      <c r="A262" s="68"/>
      <c r="B262" s="68"/>
      <c r="C262" s="40"/>
      <c r="D262" s="68"/>
      <c r="E262" s="40"/>
      <c r="G262" s="69"/>
      <c r="H262" s="68"/>
      <c r="I262" s="40"/>
    </row>
    <row r="263" spans="1:9">
      <c r="A263" s="68"/>
      <c r="B263" s="68"/>
      <c r="C263" s="40"/>
      <c r="D263" s="68"/>
      <c r="E263" s="40"/>
      <c r="G263" s="69"/>
      <c r="H263" s="68"/>
      <c r="I263" s="40"/>
    </row>
    <row r="264" spans="1:9">
      <c r="A264" s="68"/>
      <c r="B264" s="68"/>
      <c r="C264" s="40"/>
      <c r="D264" s="68"/>
      <c r="E264" s="40"/>
      <c r="G264" s="69"/>
      <c r="H264" s="68"/>
      <c r="I264" s="40"/>
    </row>
    <row r="265" spans="1:9">
      <c r="A265" s="68"/>
      <c r="B265" s="68"/>
      <c r="C265" s="40"/>
      <c r="D265" s="68"/>
      <c r="E265" s="40"/>
      <c r="G265" s="69"/>
      <c r="H265" s="68"/>
      <c r="I265" s="40"/>
    </row>
    <row r="266" spans="1:9">
      <c r="A266" s="68"/>
      <c r="B266" s="68"/>
      <c r="C266" s="40"/>
      <c r="D266" s="68"/>
      <c r="E266" s="40"/>
      <c r="G266" s="69"/>
      <c r="H266" s="68"/>
      <c r="I266" s="40"/>
    </row>
    <row r="267" spans="1:9">
      <c r="A267" s="68"/>
      <c r="B267" s="68"/>
      <c r="C267" s="40"/>
      <c r="D267" s="68"/>
      <c r="E267" s="40"/>
      <c r="G267" s="69"/>
      <c r="H267" s="68"/>
      <c r="I267" s="40"/>
    </row>
    <row r="268" spans="1:9">
      <c r="A268" s="68"/>
      <c r="B268" s="68"/>
      <c r="C268" s="40"/>
      <c r="D268" s="68"/>
      <c r="E268" s="40"/>
      <c r="G268" s="69"/>
      <c r="H268" s="68"/>
      <c r="I268" s="40"/>
    </row>
    <row r="269" spans="1:9">
      <c r="A269" s="68"/>
      <c r="B269" s="68"/>
      <c r="C269" s="40"/>
      <c r="D269" s="68"/>
      <c r="E269" s="40"/>
      <c r="G269" s="69"/>
      <c r="H269" s="68"/>
      <c r="I269" s="40"/>
    </row>
    <row r="270" spans="1:9">
      <c r="A270" s="68"/>
      <c r="B270" s="68"/>
      <c r="C270" s="40"/>
      <c r="D270" s="68"/>
      <c r="E270" s="40"/>
      <c r="G270" s="69"/>
      <c r="H270" s="68"/>
      <c r="I270" s="40"/>
    </row>
    <row r="271" spans="1:9">
      <c r="A271" s="68"/>
      <c r="B271" s="68"/>
      <c r="C271" s="40"/>
      <c r="D271" s="68"/>
      <c r="E271" s="40"/>
      <c r="G271" s="69"/>
      <c r="H271" s="68"/>
      <c r="I271" s="40"/>
    </row>
    <row r="272" spans="1:9">
      <c r="A272" s="68"/>
      <c r="B272" s="68"/>
      <c r="C272" s="40"/>
      <c r="D272" s="68"/>
      <c r="E272" s="40"/>
      <c r="G272" s="69"/>
      <c r="H272" s="68"/>
      <c r="I272" s="40"/>
    </row>
    <row r="273" spans="1:9">
      <c r="A273" s="68"/>
      <c r="B273" s="68"/>
      <c r="C273" s="40"/>
      <c r="D273" s="68"/>
      <c r="E273" s="40"/>
      <c r="G273" s="69"/>
      <c r="H273" s="68"/>
      <c r="I273" s="40"/>
    </row>
    <row r="274" spans="1:9">
      <c r="A274" s="68"/>
      <c r="B274" s="68"/>
      <c r="C274" s="40"/>
      <c r="D274" s="68"/>
      <c r="E274" s="40"/>
      <c r="G274" s="69"/>
      <c r="H274" s="68"/>
      <c r="I274" s="40"/>
    </row>
    <row r="275" spans="1:9">
      <c r="A275" s="68"/>
      <c r="B275" s="68"/>
      <c r="C275" s="40"/>
      <c r="D275" s="68"/>
      <c r="E275" s="40"/>
      <c r="G275" s="69"/>
      <c r="H275" s="68"/>
      <c r="I275" s="40"/>
    </row>
    <row r="276" spans="1:9">
      <c r="A276" s="68"/>
      <c r="B276" s="68"/>
      <c r="C276" s="40"/>
      <c r="D276" s="68"/>
      <c r="E276" s="40"/>
      <c r="G276" s="69"/>
      <c r="H276" s="68"/>
      <c r="I276" s="40"/>
    </row>
    <row r="277" spans="1:9">
      <c r="A277" s="68"/>
      <c r="B277" s="68"/>
      <c r="C277" s="40"/>
      <c r="D277" s="68"/>
      <c r="E277" s="40"/>
      <c r="G277" s="69"/>
      <c r="H277" s="68"/>
      <c r="I277" s="40"/>
    </row>
    <row r="278" spans="1:9">
      <c r="A278" s="68"/>
      <c r="B278" s="68"/>
      <c r="C278" s="40"/>
      <c r="D278" s="68"/>
      <c r="E278" s="40"/>
      <c r="G278" s="69"/>
      <c r="H278" s="68"/>
      <c r="I278" s="40"/>
    </row>
    <row r="279" spans="1:9">
      <c r="A279" s="68"/>
      <c r="B279" s="68"/>
      <c r="C279" s="40"/>
      <c r="D279" s="68"/>
      <c r="E279" s="40"/>
      <c r="G279" s="69"/>
      <c r="H279" s="68"/>
      <c r="I279" s="40"/>
    </row>
    <row r="280" spans="1:9">
      <c r="A280" s="68"/>
      <c r="B280" s="68"/>
      <c r="C280" s="40"/>
      <c r="D280" s="68"/>
      <c r="E280" s="40"/>
      <c r="G280" s="69"/>
      <c r="H280" s="68"/>
      <c r="I280" s="40"/>
    </row>
    <row r="281" spans="1:9">
      <c r="A281" s="68"/>
      <c r="B281" s="68"/>
      <c r="C281" s="40"/>
      <c r="D281" s="68"/>
      <c r="E281" s="40"/>
      <c r="G281" s="69"/>
      <c r="H281" s="68"/>
      <c r="I281" s="40"/>
    </row>
    <row r="282" spans="1:9">
      <c r="A282" s="68"/>
      <c r="B282" s="68"/>
      <c r="C282" s="40"/>
      <c r="D282" s="68"/>
      <c r="E282" s="40"/>
      <c r="G282" s="69"/>
      <c r="H282" s="68"/>
      <c r="I282" s="40"/>
    </row>
    <row r="283" spans="1:9">
      <c r="A283" s="68"/>
      <c r="B283" s="68"/>
      <c r="C283" s="40"/>
      <c r="D283" s="68"/>
      <c r="E283" s="40"/>
      <c r="G283" s="69"/>
      <c r="H283" s="68"/>
      <c r="I283" s="40"/>
    </row>
    <row r="284" spans="1:9">
      <c r="A284" s="68"/>
      <c r="B284" s="68"/>
      <c r="C284" s="40"/>
      <c r="D284" s="68"/>
      <c r="E284" s="40"/>
      <c r="G284" s="69"/>
      <c r="H284" s="68"/>
      <c r="I284" s="40"/>
    </row>
    <row r="285" spans="1:9">
      <c r="A285" s="68"/>
      <c r="B285" s="68"/>
      <c r="C285" s="40"/>
      <c r="D285" s="68"/>
      <c r="E285" s="40"/>
      <c r="G285" s="69"/>
      <c r="H285" s="68"/>
      <c r="I285" s="40"/>
    </row>
    <row r="286" spans="1:9">
      <c r="A286" s="68"/>
      <c r="B286" s="68"/>
      <c r="C286" s="40"/>
      <c r="D286" s="68"/>
      <c r="E286" s="40"/>
      <c r="G286" s="69"/>
      <c r="H286" s="68"/>
      <c r="I286" s="40"/>
    </row>
    <row r="287" spans="1:9">
      <c r="A287" s="68"/>
      <c r="B287" s="68"/>
      <c r="C287" s="40"/>
      <c r="D287" s="68"/>
      <c r="E287" s="40"/>
      <c r="G287" s="69"/>
      <c r="H287" s="68"/>
      <c r="I287" s="40"/>
    </row>
    <row r="288" spans="1:9">
      <c r="A288" s="68"/>
      <c r="B288" s="68"/>
      <c r="C288" s="40"/>
      <c r="D288" s="68"/>
      <c r="E288" s="40"/>
      <c r="G288" s="69"/>
      <c r="H288" s="68"/>
      <c r="I288" s="40"/>
    </row>
    <row r="289" spans="1:9">
      <c r="A289" s="68"/>
      <c r="B289" s="68"/>
      <c r="C289" s="40"/>
      <c r="D289" s="68"/>
      <c r="E289" s="40"/>
      <c r="G289" s="69"/>
      <c r="H289" s="68"/>
      <c r="I289" s="40"/>
    </row>
    <row r="290" spans="1:9">
      <c r="A290" s="68"/>
      <c r="B290" s="68"/>
      <c r="C290" s="40"/>
      <c r="D290" s="68"/>
      <c r="E290" s="40"/>
      <c r="G290" s="69"/>
      <c r="H290" s="68"/>
      <c r="I290" s="40"/>
    </row>
    <row r="291" spans="1:9">
      <c r="A291" s="68"/>
      <c r="B291" s="68"/>
      <c r="C291" s="40"/>
      <c r="D291" s="68"/>
      <c r="E291" s="40"/>
      <c r="G291" s="69"/>
      <c r="H291" s="68"/>
      <c r="I291" s="40"/>
    </row>
    <row r="292" spans="1:9">
      <c r="A292" s="68"/>
      <c r="B292" s="68"/>
      <c r="C292" s="40"/>
      <c r="D292" s="68"/>
      <c r="E292" s="40"/>
      <c r="G292" s="69"/>
      <c r="H292" s="68"/>
      <c r="I292" s="40"/>
    </row>
    <row r="293" spans="1:9">
      <c r="A293" s="68"/>
      <c r="B293" s="68"/>
      <c r="C293" s="40"/>
      <c r="D293" s="68"/>
      <c r="E293" s="40"/>
      <c r="G293" s="69"/>
      <c r="H293" s="68"/>
      <c r="I293" s="40"/>
    </row>
    <row r="294" spans="1:9">
      <c r="A294" s="68"/>
      <c r="B294" s="68"/>
      <c r="C294" s="40"/>
      <c r="D294" s="68"/>
      <c r="E294" s="40"/>
      <c r="G294" s="69"/>
      <c r="H294" s="68"/>
      <c r="I294" s="40"/>
    </row>
    <row r="295" spans="1:9">
      <c r="A295" s="68"/>
      <c r="B295" s="68"/>
      <c r="C295" s="40"/>
      <c r="D295" s="68"/>
      <c r="E295" s="40"/>
      <c r="G295" s="69"/>
      <c r="H295" s="68"/>
      <c r="I295" s="40"/>
    </row>
    <row r="296" spans="1:9">
      <c r="A296" s="68"/>
      <c r="B296" s="68"/>
      <c r="C296" s="40"/>
      <c r="D296" s="68"/>
      <c r="E296" s="40"/>
      <c r="G296" s="69"/>
      <c r="H296" s="68"/>
      <c r="I296" s="40"/>
    </row>
    <row r="297" spans="1:9">
      <c r="A297" s="68"/>
      <c r="B297" s="68"/>
      <c r="C297" s="40"/>
      <c r="D297" s="68"/>
      <c r="E297" s="40"/>
      <c r="G297" s="69"/>
      <c r="H297" s="68"/>
      <c r="I297" s="40"/>
    </row>
    <row r="298" spans="1:9">
      <c r="A298" s="68"/>
      <c r="B298" s="68"/>
      <c r="C298" s="40"/>
      <c r="D298" s="68"/>
      <c r="E298" s="40"/>
      <c r="G298" s="69"/>
      <c r="H298" s="68"/>
      <c r="I298" s="40"/>
    </row>
    <row r="299" spans="1:9">
      <c r="A299" s="68"/>
      <c r="B299" s="68"/>
      <c r="C299" s="40"/>
      <c r="D299" s="68"/>
      <c r="E299" s="40"/>
      <c r="G299" s="69"/>
      <c r="H299" s="68"/>
      <c r="I299" s="40"/>
    </row>
    <row r="300" spans="1:9">
      <c r="A300" s="68"/>
      <c r="B300" s="68"/>
      <c r="C300" s="40"/>
      <c r="D300" s="68"/>
      <c r="E300" s="40"/>
      <c r="G300" s="69"/>
      <c r="H300" s="68"/>
      <c r="I300" s="40"/>
    </row>
    <row r="301" spans="1:9">
      <c r="A301" s="68"/>
      <c r="B301" s="68"/>
      <c r="C301" s="40"/>
      <c r="D301" s="68"/>
      <c r="E301" s="40"/>
      <c r="G301" s="69"/>
      <c r="H301" s="68"/>
      <c r="I301" s="40"/>
    </row>
    <row r="302" spans="1:9">
      <c r="A302" s="68"/>
      <c r="B302" s="68"/>
      <c r="C302" s="40"/>
      <c r="D302" s="68"/>
      <c r="E302" s="40"/>
      <c r="G302" s="69"/>
      <c r="H302" s="68"/>
      <c r="I302" s="40"/>
    </row>
    <row r="303" spans="1:9">
      <c r="A303" s="68"/>
      <c r="B303" s="68"/>
      <c r="C303" s="40"/>
      <c r="D303" s="68"/>
      <c r="E303" s="40"/>
      <c r="G303" s="69"/>
      <c r="H303" s="68"/>
      <c r="I303" s="40"/>
    </row>
    <row r="304" spans="1:9">
      <c r="A304" s="68"/>
      <c r="B304" s="68"/>
      <c r="C304" s="40"/>
      <c r="D304" s="68"/>
      <c r="E304" s="40"/>
      <c r="G304" s="69"/>
      <c r="H304" s="68"/>
      <c r="I304" s="40"/>
    </row>
    <row r="305" spans="1:9">
      <c r="A305" s="68"/>
      <c r="B305" s="68"/>
      <c r="C305" s="40"/>
      <c r="D305" s="68"/>
      <c r="E305" s="40"/>
      <c r="G305" s="69"/>
      <c r="H305" s="68"/>
      <c r="I305" s="40"/>
    </row>
    <row r="306" spans="1:9">
      <c r="A306" s="68"/>
      <c r="B306" s="68"/>
      <c r="C306" s="40"/>
      <c r="D306" s="68"/>
      <c r="E306" s="40"/>
      <c r="G306" s="69"/>
      <c r="H306" s="68"/>
      <c r="I306" s="40"/>
    </row>
    <row r="307" spans="1:9">
      <c r="A307" s="68"/>
      <c r="B307" s="68"/>
      <c r="C307" s="40"/>
      <c r="D307" s="68"/>
      <c r="E307" s="40"/>
      <c r="G307" s="69"/>
      <c r="H307" s="68"/>
      <c r="I307" s="40"/>
    </row>
    <row r="308" spans="1:9">
      <c r="A308" s="68"/>
      <c r="B308" s="68"/>
      <c r="C308" s="40"/>
      <c r="D308" s="68"/>
      <c r="E308" s="40"/>
      <c r="G308" s="69"/>
      <c r="H308" s="68"/>
      <c r="I308" s="40"/>
    </row>
    <row r="309" spans="1:9">
      <c r="A309" s="68"/>
      <c r="B309" s="68"/>
      <c r="C309" s="40"/>
      <c r="D309" s="68"/>
      <c r="E309" s="40"/>
      <c r="G309" s="69"/>
      <c r="H309" s="68"/>
      <c r="I309" s="40"/>
    </row>
    <row r="310" spans="1:9">
      <c r="A310" s="68"/>
      <c r="B310" s="68"/>
      <c r="C310" s="40"/>
      <c r="D310" s="68"/>
      <c r="E310" s="40"/>
      <c r="G310" s="69"/>
      <c r="H310" s="68"/>
      <c r="I310" s="40"/>
    </row>
    <row r="311" spans="1:9">
      <c r="A311" s="68"/>
      <c r="B311" s="68"/>
      <c r="C311" s="40"/>
      <c r="D311" s="68"/>
      <c r="E311" s="40"/>
      <c r="G311" s="69"/>
      <c r="H311" s="68"/>
      <c r="I311" s="40"/>
    </row>
    <row r="312" spans="1:9">
      <c r="A312" s="68"/>
      <c r="B312" s="68"/>
      <c r="C312" s="40"/>
      <c r="D312" s="68"/>
      <c r="E312" s="40"/>
      <c r="G312" s="69"/>
      <c r="H312" s="68"/>
      <c r="I312" s="40"/>
    </row>
    <row r="313" spans="1:9">
      <c r="A313" s="68"/>
      <c r="B313" s="68"/>
      <c r="C313" s="40"/>
      <c r="D313" s="68"/>
      <c r="E313" s="40"/>
      <c r="G313" s="69"/>
      <c r="H313" s="68"/>
      <c r="I313" s="40"/>
    </row>
    <row r="314" spans="1:9">
      <c r="A314" s="68"/>
      <c r="B314" s="68"/>
      <c r="C314" s="40"/>
      <c r="D314" s="68"/>
      <c r="E314" s="40"/>
      <c r="G314" s="69"/>
      <c r="H314" s="68"/>
      <c r="I314" s="40"/>
    </row>
    <row r="315" spans="1:9">
      <c r="A315" s="68"/>
      <c r="B315" s="68"/>
      <c r="C315" s="40"/>
      <c r="D315" s="68"/>
      <c r="E315" s="40"/>
      <c r="G315" s="69"/>
      <c r="H315" s="68"/>
      <c r="I315" s="40"/>
    </row>
    <row r="316" spans="1:9">
      <c r="A316" s="68"/>
      <c r="B316" s="68"/>
      <c r="C316" s="40"/>
      <c r="D316" s="68"/>
      <c r="E316" s="40"/>
      <c r="G316" s="69"/>
      <c r="H316" s="68"/>
      <c r="I316" s="40"/>
    </row>
    <row r="317" spans="1:9">
      <c r="A317" s="68"/>
      <c r="B317" s="68"/>
      <c r="C317" s="40"/>
      <c r="D317" s="68"/>
      <c r="E317" s="40"/>
      <c r="G317" s="69"/>
      <c r="H317" s="68"/>
      <c r="I317" s="40"/>
    </row>
    <row r="318" spans="1:9">
      <c r="A318" s="68"/>
      <c r="B318" s="68"/>
      <c r="C318" s="40"/>
      <c r="D318" s="68"/>
      <c r="E318" s="40"/>
      <c r="G318" s="69"/>
      <c r="H318" s="68"/>
      <c r="I318" s="40"/>
    </row>
    <row r="319" spans="1:9">
      <c r="A319" s="68"/>
      <c r="B319" s="68"/>
      <c r="C319" s="40"/>
      <c r="D319" s="68"/>
      <c r="E319" s="40"/>
      <c r="G319" s="69"/>
      <c r="H319" s="68"/>
      <c r="I319" s="40"/>
    </row>
    <row r="320" spans="1:9">
      <c r="A320" s="68"/>
      <c r="B320" s="68"/>
      <c r="C320" s="40"/>
      <c r="D320" s="68"/>
      <c r="E320" s="40"/>
      <c r="G320" s="69"/>
      <c r="H320" s="68"/>
      <c r="I320" s="40"/>
    </row>
    <row r="321" spans="1:9">
      <c r="A321" s="68"/>
      <c r="B321" s="68"/>
      <c r="C321" s="40"/>
      <c r="D321" s="68"/>
      <c r="E321" s="40"/>
      <c r="G321" s="69"/>
      <c r="H321" s="68"/>
      <c r="I321" s="40"/>
    </row>
    <row r="322" spans="1:9">
      <c r="A322" s="68"/>
      <c r="B322" s="68"/>
      <c r="C322" s="40"/>
      <c r="D322" s="68"/>
      <c r="E322" s="40"/>
      <c r="G322" s="69"/>
      <c r="H322" s="68"/>
      <c r="I322" s="40"/>
    </row>
    <row r="323" spans="1:9">
      <c r="A323" s="68"/>
      <c r="B323" s="68"/>
      <c r="C323" s="40"/>
      <c r="D323" s="68"/>
      <c r="E323" s="40"/>
      <c r="G323" s="69"/>
      <c r="H323" s="68"/>
      <c r="I323" s="40"/>
    </row>
    <row r="324" spans="1:9">
      <c r="A324" s="68"/>
      <c r="B324" s="68"/>
      <c r="C324" s="40"/>
      <c r="D324" s="68"/>
      <c r="E324" s="40"/>
      <c r="G324" s="69"/>
      <c r="H324" s="68"/>
      <c r="I324" s="40"/>
    </row>
    <row r="325" spans="1:9">
      <c r="A325" s="68"/>
      <c r="B325" s="68"/>
      <c r="C325" s="40"/>
      <c r="D325" s="68"/>
      <c r="E325" s="40"/>
      <c r="G325" s="69"/>
      <c r="H325" s="68"/>
      <c r="I325" s="40"/>
    </row>
    <row r="326" spans="1:9">
      <c r="A326" s="68"/>
      <c r="B326" s="68"/>
      <c r="C326" s="40"/>
      <c r="D326" s="68"/>
      <c r="E326" s="40"/>
      <c r="G326" s="69"/>
      <c r="H326" s="68"/>
      <c r="I326" s="40"/>
    </row>
    <row r="327" spans="1:9">
      <c r="A327" s="68"/>
      <c r="B327" s="68"/>
      <c r="C327" s="40"/>
      <c r="D327" s="68"/>
      <c r="E327" s="40"/>
      <c r="G327" s="69"/>
      <c r="H327" s="68"/>
      <c r="I327" s="40"/>
    </row>
    <row r="328" spans="1:9">
      <c r="A328" s="68"/>
      <c r="B328" s="68"/>
      <c r="C328" s="40"/>
      <c r="D328" s="68"/>
      <c r="E328" s="40"/>
      <c r="G328" s="69"/>
      <c r="H328" s="68"/>
      <c r="I328" s="40"/>
    </row>
    <row r="329" spans="1:9">
      <c r="A329" s="68"/>
      <c r="B329" s="68"/>
      <c r="C329" s="40"/>
      <c r="D329" s="68"/>
      <c r="E329" s="40"/>
      <c r="G329" s="69"/>
      <c r="H329" s="68"/>
      <c r="I329" s="40"/>
    </row>
    <row r="330" spans="1:9">
      <c r="A330" s="68"/>
      <c r="B330" s="68"/>
      <c r="C330" s="40"/>
      <c r="D330" s="68"/>
      <c r="E330" s="40"/>
      <c r="G330" s="69"/>
      <c r="H330" s="68"/>
      <c r="I330" s="40"/>
    </row>
    <row r="331" spans="1:9">
      <c r="A331" s="68"/>
      <c r="B331" s="68"/>
      <c r="C331" s="40"/>
      <c r="D331" s="68"/>
      <c r="E331" s="40"/>
      <c r="G331" s="69"/>
      <c r="H331" s="68"/>
      <c r="I331" s="40"/>
    </row>
    <row r="332" spans="1:9">
      <c r="A332" s="68"/>
      <c r="B332" s="68"/>
      <c r="C332" s="40"/>
      <c r="D332" s="68"/>
      <c r="E332" s="40"/>
      <c r="G332" s="69"/>
      <c r="H332" s="68"/>
      <c r="I332" s="40"/>
    </row>
    <row r="333" spans="1:9">
      <c r="A333" s="68"/>
      <c r="B333" s="68"/>
      <c r="C333" s="40"/>
      <c r="D333" s="68"/>
      <c r="E333" s="40"/>
      <c r="G333" s="69"/>
      <c r="H333" s="68"/>
      <c r="I333" s="40"/>
    </row>
    <row r="334" spans="1:9">
      <c r="A334" s="68"/>
      <c r="B334" s="68"/>
      <c r="C334" s="40"/>
      <c r="D334" s="68"/>
      <c r="E334" s="40"/>
      <c r="G334" s="69"/>
      <c r="H334" s="68"/>
      <c r="I334" s="40"/>
    </row>
    <row r="335" spans="1:9">
      <c r="A335" s="68"/>
      <c r="B335" s="68"/>
      <c r="C335" s="40"/>
      <c r="D335" s="68"/>
      <c r="E335" s="40"/>
      <c r="G335" s="69"/>
      <c r="H335" s="68"/>
      <c r="I335" s="40"/>
    </row>
    <row r="336" spans="1:9">
      <c r="A336" s="68"/>
      <c r="B336" s="68"/>
      <c r="C336" s="40"/>
      <c r="D336" s="68"/>
      <c r="E336" s="40"/>
      <c r="G336" s="69"/>
      <c r="H336" s="68"/>
      <c r="I336" s="40"/>
    </row>
    <row r="337" spans="1:9">
      <c r="A337" s="68"/>
      <c r="B337" s="68"/>
      <c r="C337" s="40"/>
      <c r="D337" s="68"/>
      <c r="E337" s="40"/>
      <c r="G337" s="69"/>
      <c r="H337" s="68"/>
      <c r="I337" s="40"/>
    </row>
    <row r="338" spans="1:9">
      <c r="A338" s="68"/>
      <c r="B338" s="68"/>
      <c r="C338" s="40"/>
      <c r="D338" s="68"/>
      <c r="E338" s="40"/>
      <c r="G338" s="69"/>
      <c r="H338" s="68"/>
      <c r="I338" s="40"/>
    </row>
    <row r="339" spans="1:9">
      <c r="A339" s="68"/>
      <c r="B339" s="68"/>
      <c r="C339" s="40"/>
      <c r="D339" s="68"/>
      <c r="E339" s="40"/>
      <c r="G339" s="69"/>
      <c r="H339" s="68"/>
      <c r="I339" s="40"/>
    </row>
    <row r="340" spans="1:9">
      <c r="A340" s="68"/>
      <c r="B340" s="68"/>
      <c r="C340" s="40"/>
      <c r="D340" s="68"/>
      <c r="E340" s="40"/>
      <c r="G340" s="69"/>
      <c r="H340" s="68"/>
      <c r="I340" s="40"/>
    </row>
    <row r="341" spans="1:9">
      <c r="A341" s="68"/>
      <c r="B341" s="68"/>
      <c r="C341" s="40"/>
      <c r="D341" s="68"/>
      <c r="E341" s="40"/>
      <c r="G341" s="69"/>
      <c r="H341" s="68"/>
      <c r="I341" s="40"/>
    </row>
    <row r="342" spans="1:9">
      <c r="A342" s="68"/>
      <c r="B342" s="68"/>
      <c r="C342" s="40"/>
      <c r="D342" s="68"/>
      <c r="E342" s="40"/>
      <c r="G342" s="69"/>
      <c r="H342" s="68"/>
      <c r="I342" s="40"/>
    </row>
    <row r="343" spans="1:9">
      <c r="A343" s="68"/>
      <c r="B343" s="68"/>
      <c r="C343" s="40"/>
      <c r="D343" s="68"/>
      <c r="E343" s="40"/>
      <c r="G343" s="69"/>
      <c r="H343" s="68"/>
      <c r="I343" s="40"/>
    </row>
    <row r="344" spans="1:9">
      <c r="A344" s="68"/>
      <c r="B344" s="68"/>
      <c r="C344" s="40"/>
      <c r="D344" s="68"/>
      <c r="E344" s="40"/>
      <c r="G344" s="69"/>
      <c r="H344" s="68"/>
      <c r="I344" s="40"/>
    </row>
    <row r="345" spans="1:9">
      <c r="A345" s="68"/>
      <c r="B345" s="68"/>
      <c r="C345" s="40"/>
      <c r="D345" s="68"/>
      <c r="E345" s="40"/>
      <c r="G345" s="69"/>
      <c r="H345" s="68"/>
      <c r="I345" s="40"/>
    </row>
    <row r="346" spans="1:9">
      <c r="A346" s="68"/>
      <c r="B346" s="68"/>
      <c r="C346" s="40"/>
      <c r="D346" s="68"/>
      <c r="E346" s="40"/>
      <c r="G346" s="69"/>
      <c r="H346" s="68"/>
      <c r="I346" s="40"/>
    </row>
    <row r="347" spans="1:9">
      <c r="A347" s="68"/>
      <c r="B347" s="68"/>
      <c r="C347" s="40"/>
      <c r="D347" s="68"/>
      <c r="E347" s="40"/>
      <c r="G347" s="69"/>
      <c r="H347" s="68"/>
      <c r="I347" s="40"/>
    </row>
    <row r="348" spans="1:9">
      <c r="A348" s="68"/>
      <c r="B348" s="68"/>
      <c r="C348" s="40"/>
      <c r="D348" s="68"/>
      <c r="E348" s="40"/>
      <c r="G348" s="69"/>
      <c r="H348" s="68"/>
      <c r="I348" s="40"/>
    </row>
    <row r="349" spans="1:9">
      <c r="A349" s="68"/>
      <c r="B349" s="68"/>
      <c r="C349" s="40"/>
      <c r="D349" s="68"/>
      <c r="E349" s="40"/>
      <c r="G349" s="69"/>
      <c r="H349" s="68"/>
      <c r="I349" s="40"/>
    </row>
    <row r="350" spans="1:9">
      <c r="A350" s="68"/>
      <c r="B350" s="68"/>
      <c r="C350" s="40"/>
      <c r="D350" s="68"/>
      <c r="E350" s="40"/>
      <c r="G350" s="69"/>
      <c r="H350" s="68"/>
      <c r="I350" s="40"/>
    </row>
    <row r="351" spans="1:9">
      <c r="A351" s="68"/>
      <c r="B351" s="68"/>
      <c r="C351" s="40"/>
      <c r="D351" s="68"/>
      <c r="E351" s="40"/>
      <c r="G351" s="69"/>
      <c r="H351" s="68"/>
      <c r="I351" s="40"/>
    </row>
    <row r="352" spans="1:9">
      <c r="A352" s="68"/>
      <c r="B352" s="68"/>
      <c r="C352" s="40"/>
      <c r="D352" s="68"/>
      <c r="E352" s="40"/>
      <c r="G352" s="69"/>
      <c r="H352" s="68"/>
      <c r="I352" s="40"/>
    </row>
    <row r="353" spans="1:9">
      <c r="A353" s="68"/>
      <c r="B353" s="68"/>
      <c r="C353" s="40"/>
      <c r="D353" s="68"/>
      <c r="E353" s="40"/>
      <c r="G353" s="69"/>
      <c r="H353" s="68"/>
      <c r="I353" s="40"/>
    </row>
    <row r="354" spans="1:9">
      <c r="A354" s="68"/>
      <c r="B354" s="68"/>
      <c r="C354" s="40"/>
      <c r="D354" s="68"/>
      <c r="E354" s="40"/>
      <c r="G354" s="69"/>
      <c r="H354" s="68"/>
      <c r="I354" s="40"/>
    </row>
    <row r="355" spans="1:9">
      <c r="A355" s="68"/>
      <c r="B355" s="68"/>
      <c r="C355" s="40"/>
      <c r="D355" s="68"/>
      <c r="E355" s="40"/>
      <c r="G355" s="69"/>
      <c r="H355" s="68"/>
      <c r="I355" s="40"/>
    </row>
    <row r="356" spans="1:9">
      <c r="A356" s="68"/>
      <c r="B356" s="68"/>
      <c r="C356" s="40"/>
      <c r="D356" s="68"/>
      <c r="E356" s="40"/>
      <c r="G356" s="69"/>
      <c r="H356" s="68"/>
      <c r="I356" s="40"/>
    </row>
    <row r="357" spans="1:9">
      <c r="A357" s="68"/>
      <c r="B357" s="68"/>
      <c r="C357" s="40"/>
      <c r="D357" s="68"/>
      <c r="E357" s="40"/>
      <c r="G357" s="69"/>
      <c r="H357" s="68"/>
      <c r="I357" s="40"/>
    </row>
    <row r="358" spans="1:9">
      <c r="A358" s="68"/>
      <c r="B358" s="68"/>
      <c r="C358" s="40"/>
      <c r="D358" s="68"/>
      <c r="E358" s="40"/>
      <c r="G358" s="69"/>
      <c r="H358" s="68"/>
      <c r="I358" s="40"/>
    </row>
    <row r="359" spans="1:9">
      <c r="A359" s="68"/>
      <c r="B359" s="68"/>
      <c r="C359" s="40"/>
      <c r="D359" s="68"/>
      <c r="E359" s="40"/>
      <c r="G359" s="69"/>
      <c r="H359" s="68"/>
      <c r="I359" s="40"/>
    </row>
    <row r="360" spans="1:9">
      <c r="A360" s="68"/>
      <c r="B360" s="68"/>
      <c r="C360" s="40"/>
      <c r="D360" s="68"/>
      <c r="E360" s="40"/>
      <c r="G360" s="69"/>
      <c r="H360" s="68"/>
      <c r="I360" s="40"/>
    </row>
    <row r="361" spans="1:9">
      <c r="A361" s="68"/>
      <c r="B361" s="68"/>
      <c r="C361" s="40"/>
      <c r="D361" s="68"/>
      <c r="E361" s="40"/>
      <c r="G361" s="69"/>
      <c r="H361" s="68"/>
      <c r="I361" s="40"/>
    </row>
    <row r="362" spans="1:9">
      <c r="A362" s="68"/>
      <c r="B362" s="68"/>
      <c r="C362" s="40"/>
      <c r="D362" s="68"/>
      <c r="E362" s="40"/>
      <c r="G362" s="69"/>
      <c r="H362" s="68"/>
      <c r="I362" s="40"/>
    </row>
    <row r="363" spans="1:9">
      <c r="A363" s="68"/>
      <c r="B363" s="68"/>
      <c r="C363" s="40"/>
      <c r="D363" s="68"/>
      <c r="E363" s="40"/>
      <c r="G363" s="69"/>
      <c r="H363" s="68"/>
      <c r="I363" s="40"/>
    </row>
    <row r="364" spans="1:9">
      <c r="A364" s="68"/>
      <c r="B364" s="68"/>
      <c r="C364" s="40"/>
      <c r="D364" s="68"/>
      <c r="E364" s="40"/>
      <c r="G364" s="69"/>
      <c r="H364" s="68"/>
      <c r="I364" s="40"/>
    </row>
    <row r="365" spans="1:9">
      <c r="A365" s="68"/>
      <c r="B365" s="68"/>
      <c r="C365" s="40"/>
      <c r="D365" s="68"/>
      <c r="E365" s="40"/>
      <c r="G365" s="69"/>
      <c r="H365" s="68"/>
      <c r="I365" s="40"/>
    </row>
    <row r="366" spans="1:9">
      <c r="A366" s="68"/>
      <c r="B366" s="68"/>
      <c r="C366" s="40"/>
      <c r="D366" s="68"/>
      <c r="E366" s="40"/>
      <c r="G366" s="69"/>
      <c r="H366" s="68"/>
      <c r="I366" s="40"/>
    </row>
    <row r="367" spans="1:9">
      <c r="A367" s="68"/>
      <c r="B367" s="68"/>
      <c r="C367" s="40"/>
      <c r="D367" s="68"/>
      <c r="E367" s="40"/>
      <c r="G367" s="69"/>
      <c r="H367" s="68"/>
      <c r="I367" s="40"/>
    </row>
    <row r="368" spans="1:9">
      <c r="A368" s="68"/>
      <c r="B368" s="68"/>
      <c r="C368" s="40"/>
      <c r="D368" s="68"/>
      <c r="E368" s="40"/>
      <c r="G368" s="69"/>
      <c r="H368" s="68"/>
      <c r="I368" s="40"/>
    </row>
    <row r="369" spans="1:9">
      <c r="A369" s="68"/>
      <c r="B369" s="68"/>
      <c r="C369" s="40"/>
      <c r="D369" s="68"/>
      <c r="E369" s="40"/>
      <c r="G369" s="69"/>
      <c r="H369" s="68"/>
      <c r="I369" s="40"/>
    </row>
    <row r="370" spans="1:9">
      <c r="A370" s="68"/>
      <c r="B370" s="68"/>
      <c r="C370" s="40"/>
      <c r="D370" s="68"/>
      <c r="E370" s="40"/>
      <c r="G370" s="69"/>
      <c r="H370" s="68"/>
      <c r="I370" s="40"/>
    </row>
    <row r="371" spans="1:9">
      <c r="A371" s="68"/>
      <c r="B371" s="68"/>
      <c r="C371" s="40"/>
      <c r="D371" s="68"/>
      <c r="E371" s="40"/>
      <c r="G371" s="69"/>
      <c r="H371" s="68"/>
      <c r="I371" s="40"/>
    </row>
    <row r="372" spans="1:9">
      <c r="A372" s="68"/>
      <c r="B372" s="68"/>
      <c r="C372" s="40"/>
      <c r="D372" s="68"/>
      <c r="E372" s="40"/>
      <c r="G372" s="69"/>
      <c r="H372" s="68"/>
      <c r="I372" s="40"/>
    </row>
    <row r="373" spans="1:9">
      <c r="A373" s="68"/>
      <c r="B373" s="68"/>
      <c r="C373" s="40"/>
      <c r="D373" s="68"/>
      <c r="E373" s="40"/>
      <c r="G373" s="69"/>
      <c r="H373" s="68"/>
      <c r="I373" s="40"/>
    </row>
    <row r="374" spans="1:9">
      <c r="A374" s="68"/>
      <c r="B374" s="68"/>
      <c r="C374" s="40"/>
      <c r="D374" s="68"/>
      <c r="E374" s="40"/>
      <c r="G374" s="69"/>
      <c r="H374" s="68"/>
      <c r="I374" s="40"/>
    </row>
    <row r="375" spans="1:9">
      <c r="A375" s="68"/>
      <c r="B375" s="68"/>
      <c r="C375" s="40"/>
      <c r="D375" s="68"/>
      <c r="E375" s="40"/>
      <c r="G375" s="69"/>
      <c r="H375" s="68"/>
      <c r="I375" s="40"/>
    </row>
    <row r="376" spans="1:9">
      <c r="A376" s="68"/>
      <c r="B376" s="68"/>
      <c r="C376" s="40"/>
      <c r="D376" s="68"/>
      <c r="E376" s="40"/>
      <c r="G376" s="69"/>
      <c r="H376" s="68"/>
      <c r="I376" s="40"/>
    </row>
    <row r="377" spans="1:9">
      <c r="A377" s="68"/>
      <c r="B377" s="68"/>
      <c r="C377" s="40"/>
      <c r="D377" s="68"/>
      <c r="E377" s="40"/>
      <c r="G377" s="69"/>
      <c r="H377" s="68"/>
      <c r="I377" s="40"/>
    </row>
    <row r="378" spans="1:9">
      <c r="A378" s="68"/>
      <c r="B378" s="68"/>
      <c r="C378" s="40"/>
      <c r="D378" s="68"/>
      <c r="E378" s="40"/>
      <c r="G378" s="69"/>
      <c r="H378" s="68"/>
      <c r="I378" s="40"/>
    </row>
    <row r="379" spans="1:9">
      <c r="A379" s="68"/>
      <c r="B379" s="68"/>
      <c r="C379" s="40"/>
      <c r="D379" s="68"/>
      <c r="E379" s="40"/>
      <c r="G379" s="69"/>
      <c r="H379" s="68"/>
      <c r="I379" s="40"/>
    </row>
    <row r="380" spans="1:9">
      <c r="A380" s="68"/>
      <c r="B380" s="68"/>
      <c r="C380" s="40"/>
      <c r="D380" s="68"/>
      <c r="E380" s="40"/>
      <c r="G380" s="69"/>
      <c r="H380" s="68"/>
      <c r="I380" s="40"/>
    </row>
    <row r="381" spans="1:9">
      <c r="A381" s="68"/>
      <c r="B381" s="68"/>
      <c r="C381" s="40"/>
      <c r="D381" s="68"/>
      <c r="E381" s="40"/>
      <c r="G381" s="69"/>
      <c r="H381" s="68"/>
      <c r="I381" s="40"/>
    </row>
    <row r="382" spans="1:9">
      <c r="A382" s="68"/>
      <c r="B382" s="68"/>
      <c r="C382" s="40"/>
      <c r="D382" s="68"/>
      <c r="E382" s="40"/>
      <c r="G382" s="69"/>
      <c r="H382" s="68"/>
      <c r="I382" s="40"/>
    </row>
    <row r="383" spans="1:9">
      <c r="A383" s="68"/>
      <c r="B383" s="68"/>
      <c r="C383" s="40"/>
      <c r="D383" s="68"/>
      <c r="E383" s="40"/>
      <c r="G383" s="69"/>
      <c r="H383" s="68"/>
      <c r="I383" s="40"/>
    </row>
    <row r="384" spans="1:9">
      <c r="A384" s="68"/>
      <c r="B384" s="68"/>
      <c r="C384" s="40"/>
      <c r="D384" s="68"/>
      <c r="E384" s="40"/>
      <c r="G384" s="69"/>
      <c r="H384" s="68"/>
      <c r="I384" s="40"/>
    </row>
    <row r="385" spans="1:9">
      <c r="A385" s="68"/>
      <c r="B385" s="68"/>
      <c r="C385" s="40"/>
      <c r="D385" s="68"/>
      <c r="E385" s="40"/>
      <c r="G385" s="69"/>
      <c r="H385" s="68"/>
      <c r="I385" s="40"/>
    </row>
    <row r="386" spans="1:9">
      <c r="A386" s="68"/>
      <c r="B386" s="68"/>
      <c r="C386" s="40"/>
      <c r="D386" s="68"/>
      <c r="E386" s="40"/>
      <c r="G386" s="69"/>
      <c r="H386" s="68"/>
      <c r="I386" s="40"/>
    </row>
    <row r="387" spans="1:9">
      <c r="A387" s="68"/>
      <c r="B387" s="68"/>
      <c r="C387" s="40"/>
      <c r="D387" s="68"/>
      <c r="E387" s="40"/>
      <c r="G387" s="69"/>
      <c r="H387" s="68"/>
      <c r="I387" s="40"/>
    </row>
    <row r="388" spans="1:9">
      <c r="A388" s="68"/>
      <c r="B388" s="68"/>
      <c r="C388" s="40"/>
      <c r="D388" s="68"/>
      <c r="E388" s="40"/>
      <c r="G388" s="69"/>
      <c r="H388" s="68"/>
      <c r="I388" s="40"/>
    </row>
    <row r="389" spans="1:9">
      <c r="A389" s="68"/>
      <c r="B389" s="68"/>
      <c r="C389" s="40"/>
      <c r="D389" s="68"/>
      <c r="E389" s="40"/>
      <c r="G389" s="69"/>
      <c r="H389" s="68"/>
      <c r="I389" s="40"/>
    </row>
    <row r="390" spans="1:9">
      <c r="A390" s="68"/>
      <c r="B390" s="68"/>
      <c r="C390" s="40"/>
      <c r="D390" s="68"/>
      <c r="E390" s="40"/>
      <c r="G390" s="69"/>
      <c r="H390" s="68"/>
      <c r="I390" s="40"/>
    </row>
    <row r="391" spans="1:9">
      <c r="A391" s="68"/>
      <c r="B391" s="68"/>
      <c r="C391" s="40"/>
      <c r="D391" s="68"/>
      <c r="E391" s="40"/>
      <c r="G391" s="69"/>
      <c r="H391" s="68"/>
      <c r="I391" s="40"/>
    </row>
    <row r="392" spans="1:9">
      <c r="A392" s="68"/>
      <c r="B392" s="68"/>
      <c r="C392" s="40"/>
      <c r="D392" s="68"/>
      <c r="E392" s="40"/>
      <c r="G392" s="69"/>
      <c r="H392" s="68"/>
      <c r="I392" s="40"/>
    </row>
    <row r="393" spans="1:9">
      <c r="A393" s="68"/>
      <c r="B393" s="68"/>
      <c r="C393" s="40"/>
      <c r="D393" s="68"/>
      <c r="E393" s="40"/>
      <c r="G393" s="69"/>
      <c r="H393" s="68"/>
      <c r="I393" s="40"/>
    </row>
    <row r="394" spans="1:9">
      <c r="A394" s="68"/>
      <c r="B394" s="68"/>
      <c r="C394" s="40"/>
      <c r="D394" s="68"/>
      <c r="E394" s="40"/>
      <c r="G394" s="69"/>
      <c r="H394" s="68"/>
      <c r="I394" s="40"/>
    </row>
    <row r="395" spans="1:9">
      <c r="A395" s="68"/>
      <c r="B395" s="68"/>
      <c r="C395" s="40"/>
      <c r="D395" s="68"/>
      <c r="E395" s="40"/>
      <c r="G395" s="69"/>
      <c r="H395" s="68"/>
      <c r="I395" s="40"/>
    </row>
    <row r="396" spans="1:9">
      <c r="A396" s="68"/>
      <c r="B396" s="68"/>
      <c r="C396" s="40"/>
      <c r="D396" s="68"/>
      <c r="E396" s="40"/>
      <c r="G396" s="69"/>
      <c r="H396" s="68"/>
      <c r="I396" s="40"/>
    </row>
    <row r="397" spans="1:9">
      <c r="A397" s="68"/>
      <c r="B397" s="68"/>
      <c r="C397" s="40"/>
      <c r="D397" s="68"/>
      <c r="E397" s="40"/>
      <c r="G397" s="69"/>
      <c r="H397" s="68"/>
      <c r="I397" s="40"/>
    </row>
    <row r="398" spans="1:9">
      <c r="A398" s="68"/>
      <c r="B398" s="68"/>
      <c r="C398" s="40"/>
      <c r="D398" s="68"/>
      <c r="E398" s="40"/>
      <c r="G398" s="69"/>
      <c r="H398" s="68"/>
      <c r="I398" s="40"/>
    </row>
    <row r="399" spans="1:9">
      <c r="A399" s="68"/>
      <c r="B399" s="68"/>
      <c r="C399" s="40"/>
      <c r="D399" s="68"/>
      <c r="E399" s="40"/>
      <c r="G399" s="69"/>
      <c r="H399" s="68"/>
      <c r="I399" s="40"/>
    </row>
    <row r="400" spans="1:9">
      <c r="A400" s="68"/>
      <c r="B400" s="68"/>
      <c r="C400" s="40"/>
      <c r="D400" s="68"/>
      <c r="E400" s="40"/>
      <c r="G400" s="69"/>
      <c r="H400" s="68"/>
      <c r="I400" s="40"/>
    </row>
    <row r="401" spans="1:9">
      <c r="A401" s="68"/>
      <c r="B401" s="68"/>
      <c r="C401" s="40"/>
      <c r="D401" s="68"/>
      <c r="E401" s="40"/>
      <c r="G401" s="69"/>
      <c r="H401" s="68"/>
      <c r="I401" s="40"/>
    </row>
    <row r="402" spans="1:9">
      <c r="A402" s="68"/>
      <c r="B402" s="68"/>
      <c r="C402" s="40"/>
      <c r="D402" s="68"/>
      <c r="E402" s="40"/>
      <c r="G402" s="69"/>
      <c r="H402" s="68"/>
      <c r="I402" s="40"/>
    </row>
    <row r="403" spans="1:9">
      <c r="A403" s="68"/>
      <c r="B403" s="68"/>
      <c r="C403" s="40"/>
      <c r="D403" s="68"/>
      <c r="E403" s="40"/>
      <c r="G403" s="69"/>
      <c r="H403" s="68"/>
      <c r="I403" s="40"/>
    </row>
    <row r="404" spans="1:9">
      <c r="A404" s="68"/>
      <c r="B404" s="68"/>
      <c r="C404" s="40"/>
      <c r="D404" s="68"/>
      <c r="E404" s="40"/>
      <c r="G404" s="69"/>
      <c r="H404" s="68"/>
      <c r="I404" s="40"/>
    </row>
    <row r="405" spans="1:9">
      <c r="A405" s="68"/>
      <c r="B405" s="68"/>
      <c r="C405" s="40"/>
      <c r="D405" s="68"/>
      <c r="E405" s="40"/>
      <c r="G405" s="69"/>
      <c r="H405" s="68"/>
      <c r="I405" s="40"/>
    </row>
    <row r="406" spans="1:9">
      <c r="A406" s="68"/>
      <c r="B406" s="68"/>
      <c r="C406" s="40"/>
      <c r="D406" s="68"/>
      <c r="E406" s="40"/>
      <c r="G406" s="69"/>
      <c r="H406" s="68"/>
      <c r="I406" s="40"/>
    </row>
    <row r="407" spans="1:9">
      <c r="A407" s="68"/>
      <c r="B407" s="68"/>
      <c r="C407" s="40"/>
      <c r="D407" s="68"/>
      <c r="E407" s="40"/>
      <c r="G407" s="69"/>
      <c r="H407" s="68"/>
      <c r="I407" s="40"/>
    </row>
    <row r="408" spans="1:9">
      <c r="A408" s="68"/>
      <c r="B408" s="68"/>
      <c r="C408" s="40"/>
      <c r="D408" s="68"/>
      <c r="E408" s="40"/>
      <c r="G408" s="69"/>
      <c r="H408" s="68"/>
      <c r="I408" s="40"/>
    </row>
    <row r="409" spans="1:9">
      <c r="A409" s="68"/>
      <c r="B409" s="68"/>
      <c r="C409" s="40"/>
      <c r="D409" s="68"/>
      <c r="E409" s="40"/>
      <c r="G409" s="69"/>
      <c r="H409" s="68"/>
      <c r="I409" s="40"/>
    </row>
    <row r="410" spans="1:9">
      <c r="A410" s="68"/>
      <c r="B410" s="68"/>
      <c r="C410" s="40"/>
      <c r="D410" s="68"/>
      <c r="E410" s="40"/>
      <c r="G410" s="69"/>
      <c r="H410" s="68"/>
      <c r="I410" s="40"/>
    </row>
    <row r="411" spans="1:9">
      <c r="A411" s="68"/>
      <c r="B411" s="68"/>
      <c r="C411" s="40"/>
      <c r="D411" s="68"/>
      <c r="E411" s="40"/>
      <c r="G411" s="69"/>
      <c r="H411" s="68"/>
      <c r="I411" s="40"/>
    </row>
    <row r="412" spans="1:9">
      <c r="A412" s="68"/>
      <c r="B412" s="68"/>
      <c r="C412" s="40"/>
      <c r="D412" s="68"/>
      <c r="E412" s="40"/>
      <c r="G412" s="69"/>
      <c r="H412" s="68"/>
      <c r="I412" s="40"/>
    </row>
    <row r="413" spans="1:9">
      <c r="A413" s="68"/>
      <c r="B413" s="68"/>
      <c r="C413" s="40"/>
      <c r="D413" s="68"/>
      <c r="E413" s="40"/>
      <c r="G413" s="69"/>
      <c r="H413" s="68"/>
      <c r="I413" s="40"/>
    </row>
    <row r="414" spans="1:9">
      <c r="A414" s="68"/>
      <c r="B414" s="68"/>
      <c r="C414" s="40"/>
      <c r="D414" s="68"/>
      <c r="E414" s="40"/>
      <c r="G414" s="69"/>
      <c r="H414" s="68"/>
      <c r="I414" s="40"/>
    </row>
    <row r="415" spans="1:9">
      <c r="A415" s="68"/>
      <c r="B415" s="68"/>
      <c r="C415" s="40"/>
      <c r="D415" s="68"/>
      <c r="E415" s="40"/>
      <c r="G415" s="69"/>
      <c r="H415" s="68"/>
      <c r="I415" s="40"/>
    </row>
    <row r="416" spans="1:9">
      <c r="A416" s="68"/>
      <c r="B416" s="68"/>
      <c r="C416" s="40"/>
      <c r="D416" s="68"/>
      <c r="E416" s="40"/>
      <c r="G416" s="69"/>
      <c r="H416" s="68"/>
      <c r="I416" s="40"/>
    </row>
    <row r="417" spans="1:9">
      <c r="A417" s="68"/>
      <c r="B417" s="68"/>
      <c r="C417" s="40"/>
      <c r="D417" s="68"/>
      <c r="E417" s="40"/>
      <c r="G417" s="69"/>
      <c r="H417" s="68"/>
      <c r="I417" s="40"/>
    </row>
    <row r="418" spans="1:9">
      <c r="A418" s="68"/>
      <c r="B418" s="68"/>
      <c r="C418" s="40"/>
      <c r="D418" s="68"/>
      <c r="E418" s="40"/>
      <c r="G418" s="69"/>
      <c r="H418" s="68"/>
      <c r="I418" s="40"/>
    </row>
    <row r="419" spans="1:9">
      <c r="A419" s="68"/>
      <c r="B419" s="68"/>
      <c r="C419" s="40"/>
      <c r="D419" s="68"/>
      <c r="E419" s="40"/>
      <c r="G419" s="69"/>
      <c r="H419" s="68"/>
      <c r="I419" s="40"/>
    </row>
    <row r="420" spans="1:9">
      <c r="A420" s="68"/>
      <c r="B420" s="68"/>
      <c r="C420" s="40"/>
      <c r="D420" s="68"/>
      <c r="E420" s="40"/>
      <c r="G420" s="69"/>
      <c r="H420" s="68"/>
      <c r="I420" s="40"/>
    </row>
    <row r="421" spans="1:9">
      <c r="A421" s="68"/>
      <c r="B421" s="68"/>
      <c r="C421" s="40"/>
      <c r="D421" s="68"/>
      <c r="E421" s="40"/>
      <c r="G421" s="69"/>
      <c r="H421" s="68"/>
      <c r="I421" s="40"/>
    </row>
    <row r="422" spans="1:9">
      <c r="A422" s="68"/>
      <c r="B422" s="68"/>
      <c r="C422" s="40"/>
      <c r="D422" s="68"/>
      <c r="E422" s="40"/>
      <c r="G422" s="69"/>
      <c r="H422" s="68"/>
      <c r="I422" s="40"/>
    </row>
    <row r="423" spans="1:9">
      <c r="A423" s="68"/>
      <c r="B423" s="68"/>
      <c r="C423" s="40"/>
      <c r="D423" s="68"/>
      <c r="E423" s="40"/>
      <c r="G423" s="69"/>
      <c r="H423" s="68"/>
      <c r="I423" s="40"/>
    </row>
    <row r="424" spans="1:9">
      <c r="A424" s="68"/>
      <c r="B424" s="68"/>
      <c r="C424" s="40"/>
      <c r="D424" s="68"/>
      <c r="E424" s="40"/>
      <c r="G424" s="69"/>
      <c r="H424" s="68"/>
      <c r="I424" s="40"/>
    </row>
    <row r="425" spans="1:9">
      <c r="A425" s="68"/>
      <c r="B425" s="68"/>
      <c r="C425" s="40"/>
      <c r="D425" s="68"/>
      <c r="E425" s="40"/>
      <c r="G425" s="69"/>
      <c r="H425" s="68"/>
      <c r="I425" s="40"/>
    </row>
    <row r="426" spans="1:9">
      <c r="A426" s="68"/>
      <c r="B426" s="68"/>
      <c r="C426" s="40"/>
      <c r="D426" s="68"/>
      <c r="E426" s="40"/>
      <c r="G426" s="69"/>
      <c r="H426" s="68"/>
      <c r="I426" s="40"/>
    </row>
    <row r="427" spans="1:9">
      <c r="A427" s="68"/>
      <c r="B427" s="68"/>
      <c r="C427" s="40"/>
      <c r="D427" s="68"/>
      <c r="E427" s="40"/>
      <c r="G427" s="69"/>
      <c r="H427" s="68"/>
      <c r="I427" s="40"/>
    </row>
    <row r="428" spans="1:9">
      <c r="A428" s="68"/>
      <c r="B428" s="68"/>
      <c r="C428" s="40"/>
      <c r="D428" s="68"/>
      <c r="E428" s="40"/>
      <c r="G428" s="69"/>
      <c r="H428" s="68"/>
      <c r="I428" s="40"/>
    </row>
    <row r="429" spans="1:9">
      <c r="A429" s="68"/>
      <c r="B429" s="68"/>
      <c r="C429" s="40"/>
      <c r="D429" s="68"/>
      <c r="E429" s="40"/>
      <c r="G429" s="69"/>
      <c r="H429" s="68"/>
      <c r="I429" s="40"/>
    </row>
    <row r="430" spans="1:9">
      <c r="A430" s="68"/>
      <c r="B430" s="68"/>
      <c r="C430" s="40"/>
      <c r="D430" s="68"/>
      <c r="E430" s="40"/>
      <c r="G430" s="69"/>
      <c r="H430" s="68"/>
      <c r="I430" s="40"/>
    </row>
    <row r="431" spans="1:9">
      <c r="A431" s="68"/>
      <c r="B431" s="68"/>
      <c r="C431" s="40"/>
      <c r="D431" s="68"/>
      <c r="E431" s="40"/>
      <c r="G431" s="69"/>
      <c r="H431" s="68"/>
      <c r="I431" s="40"/>
    </row>
    <row r="432" spans="1:9">
      <c r="A432" s="68"/>
      <c r="B432" s="68"/>
      <c r="C432" s="40"/>
      <c r="D432" s="68"/>
      <c r="E432" s="40"/>
      <c r="G432" s="69"/>
      <c r="H432" s="68"/>
      <c r="I432" s="40"/>
    </row>
    <row r="433" spans="1:9">
      <c r="A433" s="68"/>
      <c r="B433" s="68"/>
      <c r="C433" s="40"/>
      <c r="D433" s="68"/>
      <c r="E433" s="40"/>
      <c r="G433" s="69"/>
      <c r="H433" s="68"/>
      <c r="I433" s="40"/>
    </row>
    <row r="434" spans="1:9">
      <c r="A434" s="68"/>
      <c r="B434" s="68"/>
      <c r="C434" s="40"/>
      <c r="D434" s="68"/>
      <c r="E434" s="40"/>
      <c r="G434" s="69"/>
      <c r="H434" s="68"/>
      <c r="I434" s="40"/>
    </row>
    <row r="435" spans="1:9">
      <c r="A435" s="68"/>
      <c r="B435" s="68"/>
      <c r="C435" s="40"/>
      <c r="D435" s="68"/>
      <c r="E435" s="40"/>
      <c r="G435" s="69"/>
      <c r="H435" s="68"/>
      <c r="I435" s="40"/>
    </row>
    <row r="436" spans="1:9">
      <c r="A436" s="68"/>
      <c r="B436" s="68"/>
      <c r="C436" s="40"/>
      <c r="D436" s="68"/>
      <c r="E436" s="40"/>
      <c r="G436" s="69"/>
      <c r="H436" s="68"/>
      <c r="I436" s="40"/>
    </row>
    <row r="437" spans="1:9">
      <c r="A437" s="68"/>
      <c r="B437" s="68"/>
      <c r="C437" s="40"/>
      <c r="D437" s="68"/>
      <c r="E437" s="40"/>
      <c r="G437" s="69"/>
      <c r="H437" s="68"/>
      <c r="I437" s="40"/>
    </row>
    <row r="438" spans="1:9">
      <c r="A438" s="68"/>
      <c r="B438" s="68"/>
      <c r="C438" s="40"/>
      <c r="D438" s="68"/>
      <c r="E438" s="40"/>
      <c r="G438" s="69"/>
      <c r="H438" s="68"/>
      <c r="I438" s="40"/>
    </row>
    <row r="439" spans="1:9">
      <c r="A439" s="68"/>
      <c r="B439" s="68"/>
      <c r="C439" s="40"/>
      <c r="D439" s="68"/>
      <c r="E439" s="40"/>
      <c r="G439" s="69"/>
      <c r="H439" s="68"/>
      <c r="I439" s="40"/>
    </row>
    <row r="440" spans="1:9">
      <c r="A440" s="68"/>
      <c r="B440" s="68"/>
      <c r="C440" s="40"/>
      <c r="D440" s="68"/>
      <c r="E440" s="40"/>
      <c r="G440" s="69"/>
      <c r="H440" s="68"/>
      <c r="I440" s="40"/>
    </row>
    <row r="441" spans="1:9">
      <c r="A441" s="68"/>
      <c r="B441" s="68"/>
      <c r="C441" s="40"/>
      <c r="D441" s="68"/>
      <c r="E441" s="40"/>
      <c r="G441" s="69"/>
      <c r="H441" s="68"/>
      <c r="I441" s="40"/>
    </row>
    <row r="442" spans="1:9">
      <c r="A442" s="68"/>
      <c r="B442" s="68"/>
      <c r="C442" s="40"/>
      <c r="D442" s="68"/>
      <c r="E442" s="40"/>
      <c r="G442" s="69"/>
      <c r="H442" s="68"/>
      <c r="I442" s="40"/>
    </row>
    <row r="443" spans="1:9">
      <c r="A443" s="68"/>
      <c r="B443" s="68"/>
      <c r="C443" s="40"/>
      <c r="D443" s="68"/>
      <c r="E443" s="40"/>
      <c r="G443" s="69"/>
      <c r="H443" s="68"/>
      <c r="I443" s="40"/>
    </row>
    <row r="444" spans="1:9">
      <c r="A444" s="68"/>
      <c r="B444" s="68"/>
      <c r="C444" s="40"/>
      <c r="D444" s="68"/>
      <c r="E444" s="40"/>
      <c r="G444" s="69"/>
      <c r="H444" s="68"/>
      <c r="I444" s="40"/>
    </row>
    <row r="445" spans="1:9">
      <c r="A445" s="68"/>
      <c r="B445" s="68"/>
      <c r="C445" s="40"/>
      <c r="D445" s="68"/>
      <c r="E445" s="40"/>
      <c r="G445" s="69"/>
      <c r="H445" s="68"/>
      <c r="I445" s="40"/>
    </row>
    <row r="446" spans="1:9">
      <c r="A446" s="68"/>
      <c r="B446" s="68"/>
      <c r="C446" s="40"/>
      <c r="D446" s="68"/>
      <c r="E446" s="40"/>
      <c r="G446" s="69"/>
      <c r="H446" s="68"/>
      <c r="I446" s="40"/>
    </row>
    <row r="447" spans="1:9">
      <c r="A447" s="68"/>
      <c r="B447" s="68"/>
      <c r="C447" s="40"/>
      <c r="D447" s="68"/>
      <c r="E447" s="40"/>
      <c r="G447" s="69"/>
      <c r="H447" s="68"/>
      <c r="I447" s="40"/>
    </row>
    <row r="448" spans="1:9">
      <c r="A448" s="68"/>
      <c r="B448" s="68"/>
      <c r="C448" s="40"/>
      <c r="D448" s="68"/>
      <c r="E448" s="40"/>
      <c r="G448" s="69"/>
      <c r="H448" s="68"/>
      <c r="I448" s="40"/>
    </row>
    <row r="449" spans="1:9">
      <c r="A449" s="68"/>
      <c r="B449" s="68"/>
      <c r="C449" s="40"/>
      <c r="D449" s="68"/>
      <c r="E449" s="40"/>
      <c r="G449" s="69"/>
      <c r="H449" s="68"/>
      <c r="I449" s="40"/>
    </row>
    <row r="450" spans="1:9">
      <c r="A450" s="68"/>
      <c r="B450" s="68"/>
      <c r="C450" s="40"/>
      <c r="D450" s="68"/>
      <c r="E450" s="40"/>
      <c r="G450" s="69"/>
      <c r="H450" s="68"/>
      <c r="I450" s="40"/>
    </row>
    <row r="451" spans="1:9">
      <c r="A451" s="68"/>
      <c r="B451" s="68"/>
      <c r="C451" s="40"/>
      <c r="D451" s="68"/>
      <c r="E451" s="40"/>
      <c r="G451" s="69"/>
      <c r="H451" s="68"/>
      <c r="I451" s="40"/>
    </row>
    <row r="452" spans="1:9">
      <c r="A452" s="68"/>
      <c r="B452" s="68"/>
      <c r="C452" s="40"/>
      <c r="D452" s="68"/>
      <c r="E452" s="40"/>
      <c r="G452" s="69"/>
      <c r="H452" s="68"/>
      <c r="I452" s="40"/>
    </row>
    <row r="453" spans="1:9">
      <c r="A453" s="68"/>
      <c r="B453" s="68"/>
      <c r="C453" s="40"/>
      <c r="D453" s="68"/>
      <c r="E453" s="40"/>
      <c r="G453" s="69"/>
      <c r="H453" s="68"/>
      <c r="I453" s="40"/>
    </row>
    <row r="454" spans="1:9">
      <c r="A454" s="68"/>
      <c r="B454" s="68"/>
      <c r="C454" s="40"/>
      <c r="D454" s="68"/>
      <c r="E454" s="40"/>
      <c r="G454" s="69"/>
      <c r="H454" s="68"/>
      <c r="I454" s="40"/>
    </row>
    <row r="455" spans="1:9">
      <c r="A455" s="68"/>
      <c r="B455" s="68"/>
      <c r="C455" s="40"/>
      <c r="D455" s="68"/>
      <c r="E455" s="40"/>
      <c r="G455" s="69"/>
      <c r="H455" s="68"/>
      <c r="I455" s="40"/>
    </row>
    <row r="456" spans="1:9">
      <c r="A456" s="68"/>
      <c r="B456" s="68"/>
      <c r="C456" s="40"/>
      <c r="D456" s="68"/>
      <c r="E456" s="40"/>
      <c r="G456" s="69"/>
      <c r="H456" s="68"/>
      <c r="I456" s="40"/>
    </row>
    <row r="457" spans="1:9">
      <c r="A457" s="68"/>
      <c r="B457" s="68"/>
      <c r="C457" s="40"/>
      <c r="D457" s="68"/>
      <c r="E457" s="40"/>
      <c r="G457" s="69"/>
      <c r="H457" s="68"/>
      <c r="I457" s="40"/>
    </row>
    <row r="458" spans="1:9">
      <c r="A458" s="68"/>
      <c r="B458" s="68"/>
      <c r="C458" s="40"/>
      <c r="D458" s="68"/>
      <c r="E458" s="40"/>
      <c r="G458" s="69"/>
      <c r="H458" s="68"/>
      <c r="I458" s="40"/>
    </row>
    <row r="459" spans="1:9">
      <c r="A459" s="68"/>
      <c r="B459" s="68"/>
      <c r="C459" s="40"/>
      <c r="D459" s="68"/>
      <c r="E459" s="40"/>
      <c r="G459" s="69"/>
      <c r="H459" s="68"/>
      <c r="I459" s="40"/>
    </row>
    <row r="460" spans="1:9">
      <c r="A460" s="68"/>
      <c r="B460" s="68"/>
      <c r="C460" s="40"/>
      <c r="D460" s="68"/>
      <c r="E460" s="40"/>
      <c r="G460" s="69"/>
      <c r="H460" s="68"/>
      <c r="I460" s="40"/>
    </row>
    <row r="461" spans="1:9">
      <c r="A461" s="68"/>
      <c r="B461" s="68"/>
      <c r="C461" s="40"/>
      <c r="D461" s="68"/>
      <c r="E461" s="40"/>
      <c r="G461" s="69"/>
      <c r="H461" s="68"/>
      <c r="I461" s="40"/>
    </row>
    <row r="462" spans="1:9">
      <c r="A462" s="68"/>
      <c r="B462" s="68"/>
      <c r="C462" s="40"/>
      <c r="D462" s="68"/>
      <c r="E462" s="40"/>
      <c r="G462" s="69"/>
      <c r="H462" s="68"/>
      <c r="I462" s="40"/>
    </row>
    <row r="463" spans="1:9">
      <c r="A463" s="68"/>
      <c r="B463" s="68"/>
      <c r="C463" s="40"/>
      <c r="D463" s="68"/>
      <c r="E463" s="40"/>
      <c r="G463" s="69"/>
      <c r="H463" s="68"/>
      <c r="I463" s="40"/>
    </row>
    <row r="464" spans="1:9">
      <c r="A464" s="68"/>
      <c r="B464" s="68"/>
      <c r="C464" s="40"/>
      <c r="D464" s="68"/>
      <c r="E464" s="40"/>
      <c r="G464" s="69"/>
      <c r="H464" s="68"/>
      <c r="I464" s="40"/>
    </row>
    <row r="465" spans="1:9">
      <c r="A465" s="68"/>
      <c r="B465" s="68"/>
      <c r="C465" s="40"/>
      <c r="D465" s="68"/>
      <c r="E465" s="40"/>
      <c r="G465" s="69"/>
      <c r="H465" s="68"/>
      <c r="I465" s="40"/>
    </row>
    <row r="466" spans="1:9">
      <c r="A466" s="68"/>
      <c r="B466" s="68"/>
      <c r="C466" s="40"/>
      <c r="D466" s="68"/>
      <c r="E466" s="40"/>
      <c r="G466" s="69"/>
      <c r="H466" s="68"/>
      <c r="I466" s="40"/>
    </row>
    <row r="467" spans="1:9">
      <c r="A467" s="68"/>
      <c r="B467" s="68"/>
      <c r="C467" s="40"/>
      <c r="D467" s="68"/>
      <c r="E467" s="40"/>
      <c r="G467" s="69"/>
      <c r="H467" s="68"/>
      <c r="I467" s="40"/>
    </row>
    <row r="468" spans="1:9">
      <c r="A468" s="68"/>
      <c r="B468" s="68"/>
      <c r="C468" s="40"/>
      <c r="D468" s="68"/>
      <c r="E468" s="40"/>
      <c r="G468" s="69"/>
      <c r="H468" s="68"/>
      <c r="I468" s="40"/>
    </row>
    <row r="469" spans="1:9">
      <c r="A469" s="68"/>
      <c r="B469" s="68"/>
      <c r="C469" s="40"/>
      <c r="D469" s="68"/>
      <c r="E469" s="40"/>
      <c r="G469" s="69"/>
      <c r="H469" s="68"/>
      <c r="I469" s="40"/>
    </row>
    <row r="470" spans="1:9">
      <c r="A470" s="68"/>
      <c r="B470" s="68"/>
      <c r="C470" s="40"/>
      <c r="D470" s="68"/>
      <c r="E470" s="40"/>
      <c r="G470" s="69"/>
      <c r="H470" s="68"/>
      <c r="I470" s="40"/>
    </row>
    <row r="471" spans="1:9">
      <c r="A471" s="68"/>
      <c r="B471" s="68"/>
      <c r="C471" s="40"/>
      <c r="D471" s="68"/>
      <c r="E471" s="40"/>
      <c r="G471" s="69"/>
      <c r="H471" s="68"/>
      <c r="I471" s="40"/>
    </row>
    <row r="472" spans="1:9">
      <c r="A472" s="68"/>
      <c r="B472" s="68"/>
      <c r="C472" s="40"/>
      <c r="D472" s="68"/>
      <c r="E472" s="40"/>
      <c r="G472" s="69"/>
      <c r="H472" s="68"/>
      <c r="I472" s="40"/>
    </row>
    <row r="473" spans="1:9">
      <c r="A473" s="68"/>
      <c r="B473" s="68"/>
      <c r="C473" s="40"/>
      <c r="D473" s="68"/>
      <c r="E473" s="40"/>
      <c r="G473" s="69"/>
      <c r="H473" s="68"/>
      <c r="I473" s="40"/>
    </row>
    <row r="474" spans="1:9">
      <c r="A474" s="68"/>
      <c r="B474" s="68"/>
      <c r="C474" s="40"/>
      <c r="D474" s="68"/>
      <c r="E474" s="40"/>
      <c r="G474" s="69"/>
      <c r="H474" s="68"/>
      <c r="I474" s="40"/>
    </row>
    <row r="475" spans="1:9">
      <c r="A475" s="68"/>
      <c r="B475" s="68"/>
      <c r="C475" s="40"/>
      <c r="D475" s="68"/>
      <c r="E475" s="40"/>
      <c r="G475" s="69"/>
      <c r="H475" s="68"/>
      <c r="I475" s="40"/>
    </row>
    <row r="476" spans="1:9">
      <c r="A476" s="68"/>
      <c r="B476" s="68"/>
      <c r="C476" s="40"/>
      <c r="D476" s="68"/>
      <c r="E476" s="40"/>
      <c r="G476" s="69"/>
      <c r="H476" s="68"/>
      <c r="I476" s="40"/>
    </row>
    <row r="477" spans="1:9">
      <c r="A477" s="68"/>
      <c r="B477" s="68"/>
      <c r="C477" s="40"/>
      <c r="D477" s="68"/>
      <c r="E477" s="40"/>
      <c r="G477" s="69"/>
      <c r="H477" s="68"/>
      <c r="I477" s="40"/>
    </row>
    <row r="478" spans="1:9">
      <c r="A478" s="68"/>
      <c r="B478" s="68"/>
      <c r="C478" s="40"/>
      <c r="D478" s="68"/>
      <c r="E478" s="40"/>
      <c r="G478" s="69"/>
      <c r="H478" s="68"/>
      <c r="I478" s="40"/>
    </row>
    <row r="479" spans="1:9">
      <c r="A479" s="68"/>
      <c r="B479" s="68"/>
      <c r="C479" s="40"/>
      <c r="D479" s="68"/>
      <c r="E479" s="40"/>
      <c r="G479" s="69"/>
      <c r="H479" s="68"/>
      <c r="I479" s="40"/>
    </row>
    <row r="480" spans="1:9">
      <c r="A480" s="68"/>
      <c r="B480" s="68"/>
      <c r="C480" s="40"/>
      <c r="D480" s="68"/>
      <c r="E480" s="40"/>
      <c r="G480" s="69"/>
      <c r="H480" s="68"/>
      <c r="I480" s="40"/>
    </row>
    <row r="481" spans="1:9">
      <c r="A481" s="68"/>
      <c r="B481" s="68"/>
      <c r="C481" s="40"/>
      <c r="D481" s="68"/>
      <c r="E481" s="40"/>
      <c r="G481" s="69"/>
      <c r="H481" s="68"/>
      <c r="I481" s="40"/>
    </row>
    <row r="482" spans="1:9">
      <c r="A482" s="68"/>
      <c r="B482" s="68"/>
      <c r="C482" s="40"/>
      <c r="D482" s="68"/>
      <c r="E482" s="40"/>
      <c r="G482" s="69"/>
      <c r="H482" s="68"/>
      <c r="I482" s="40"/>
    </row>
    <row r="483" spans="1:9">
      <c r="A483" s="68"/>
      <c r="B483" s="68"/>
      <c r="C483" s="40"/>
      <c r="D483" s="68"/>
      <c r="E483" s="40"/>
      <c r="G483" s="69"/>
      <c r="H483" s="68"/>
      <c r="I483" s="40"/>
    </row>
    <row r="484" spans="1:9">
      <c r="A484" s="68"/>
      <c r="B484" s="68"/>
      <c r="C484" s="40"/>
      <c r="D484" s="68"/>
      <c r="E484" s="40"/>
      <c r="G484" s="69"/>
      <c r="H484" s="68"/>
      <c r="I484" s="40"/>
    </row>
    <row r="485" spans="1:9">
      <c r="A485" s="68"/>
      <c r="B485" s="68"/>
      <c r="C485" s="40"/>
      <c r="D485" s="68"/>
      <c r="E485" s="40"/>
      <c r="G485" s="69"/>
      <c r="H485" s="68"/>
      <c r="I485" s="40"/>
    </row>
    <row r="486" spans="1:9">
      <c r="A486" s="68"/>
      <c r="B486" s="68"/>
      <c r="C486" s="40"/>
      <c r="D486" s="68"/>
      <c r="E486" s="40"/>
      <c r="G486" s="69"/>
      <c r="H486" s="68"/>
      <c r="I486" s="40"/>
    </row>
    <row r="487" spans="1:9">
      <c r="A487" s="68"/>
      <c r="B487" s="68"/>
      <c r="C487" s="40"/>
      <c r="D487" s="68"/>
      <c r="E487" s="40"/>
      <c r="G487" s="69"/>
      <c r="H487" s="68"/>
      <c r="I487" s="40"/>
    </row>
    <row r="488" spans="1:9">
      <c r="A488" s="68"/>
      <c r="B488" s="68"/>
      <c r="C488" s="40"/>
      <c r="D488" s="68"/>
      <c r="E488" s="40"/>
      <c r="G488" s="69"/>
      <c r="H488" s="68"/>
      <c r="I488" s="40"/>
    </row>
    <row r="489" spans="1:9">
      <c r="A489" s="68"/>
      <c r="B489" s="68"/>
      <c r="C489" s="40"/>
      <c r="D489" s="68"/>
      <c r="E489" s="40"/>
      <c r="G489" s="69"/>
      <c r="H489" s="68"/>
      <c r="I489" s="40"/>
    </row>
    <row r="490" spans="1:9">
      <c r="A490" s="68"/>
      <c r="B490" s="68"/>
      <c r="C490" s="40"/>
      <c r="D490" s="68"/>
      <c r="E490" s="40"/>
      <c r="G490" s="69"/>
      <c r="H490" s="68"/>
      <c r="I490" s="40"/>
    </row>
    <row r="491" spans="1:9">
      <c r="A491" s="68"/>
      <c r="B491" s="68"/>
      <c r="C491" s="40"/>
      <c r="D491" s="68"/>
      <c r="E491" s="40"/>
      <c r="G491" s="69"/>
      <c r="H491" s="68"/>
      <c r="I491" s="40"/>
    </row>
    <row r="492" spans="1:9">
      <c r="A492" s="68"/>
      <c r="B492" s="68"/>
      <c r="C492" s="40"/>
      <c r="D492" s="68"/>
      <c r="E492" s="40"/>
      <c r="G492" s="69"/>
      <c r="H492" s="68"/>
      <c r="I492" s="40"/>
    </row>
    <row r="493" spans="1:9">
      <c r="A493" s="68"/>
      <c r="B493" s="68"/>
      <c r="C493" s="40"/>
      <c r="D493" s="68"/>
      <c r="E493" s="40"/>
      <c r="G493" s="69"/>
      <c r="H493" s="68"/>
      <c r="I493" s="40"/>
    </row>
    <row r="494" spans="1:9">
      <c r="A494" s="68"/>
      <c r="B494" s="68"/>
      <c r="C494" s="40"/>
      <c r="D494" s="68"/>
      <c r="E494" s="40"/>
      <c r="G494" s="69"/>
      <c r="H494" s="68"/>
      <c r="I494" s="40"/>
    </row>
    <row r="495" spans="1:9">
      <c r="A495" s="68"/>
      <c r="B495" s="68"/>
      <c r="C495" s="40"/>
      <c r="D495" s="68"/>
      <c r="E495" s="40"/>
      <c r="G495" s="69"/>
      <c r="H495" s="68"/>
      <c r="I495" s="40"/>
    </row>
    <row r="496" spans="1:9">
      <c r="A496" s="68"/>
      <c r="B496" s="68"/>
      <c r="C496" s="40"/>
      <c r="D496" s="68"/>
      <c r="E496" s="40"/>
      <c r="G496" s="69"/>
      <c r="H496" s="68"/>
      <c r="I496" s="40"/>
    </row>
    <row r="497" spans="1:9">
      <c r="A497" s="68"/>
      <c r="B497" s="68"/>
      <c r="C497" s="40"/>
      <c r="D497" s="68"/>
      <c r="E497" s="40"/>
      <c r="G497" s="69"/>
      <c r="H497" s="68"/>
      <c r="I497" s="40"/>
    </row>
    <row r="498" spans="1:9">
      <c r="A498" s="68"/>
      <c r="B498" s="68"/>
      <c r="C498" s="40"/>
      <c r="D498" s="68"/>
      <c r="E498" s="40"/>
      <c r="G498" s="69"/>
      <c r="H498" s="68"/>
      <c r="I498" s="40"/>
    </row>
    <row r="499" spans="1:9">
      <c r="A499" s="68"/>
      <c r="B499" s="68"/>
      <c r="C499" s="40"/>
      <c r="D499" s="68"/>
      <c r="E499" s="40"/>
      <c r="G499" s="69"/>
      <c r="H499" s="68"/>
      <c r="I499" s="40"/>
    </row>
    <row r="500" spans="1:9">
      <c r="A500" s="68"/>
      <c r="B500" s="68"/>
      <c r="C500" s="40"/>
      <c r="D500" s="68"/>
      <c r="E500" s="40"/>
      <c r="G500" s="69"/>
      <c r="H500" s="68"/>
      <c r="I500" s="40"/>
    </row>
    <row r="501" spans="1:9">
      <c r="A501" s="68"/>
      <c r="B501" s="68"/>
      <c r="C501" s="40"/>
      <c r="D501" s="68"/>
      <c r="E501" s="40"/>
      <c r="G501" s="69"/>
      <c r="H501" s="68"/>
      <c r="I501" s="40"/>
    </row>
    <row r="502" spans="1:9">
      <c r="A502" s="68"/>
      <c r="B502" s="68"/>
      <c r="C502" s="40"/>
      <c r="D502" s="68"/>
      <c r="E502" s="40"/>
      <c r="G502" s="69"/>
      <c r="H502" s="68"/>
      <c r="I502" s="40"/>
    </row>
    <row r="503" spans="1:9">
      <c r="A503" s="68"/>
      <c r="B503" s="68"/>
      <c r="C503" s="40"/>
      <c r="D503" s="68"/>
      <c r="E503" s="40"/>
      <c r="G503" s="69"/>
      <c r="H503" s="68"/>
      <c r="I503" s="40"/>
    </row>
    <row r="504" spans="1:9">
      <c r="A504" s="68"/>
      <c r="B504" s="68"/>
      <c r="C504" s="40"/>
      <c r="D504" s="68"/>
      <c r="E504" s="40"/>
      <c r="G504" s="69"/>
      <c r="H504" s="68"/>
      <c r="I504" s="40"/>
    </row>
    <row r="505" spans="1:9">
      <c r="A505" s="68"/>
      <c r="B505" s="68"/>
      <c r="C505" s="40"/>
      <c r="D505" s="68"/>
      <c r="E505" s="40"/>
      <c r="G505" s="69"/>
      <c r="H505" s="68"/>
      <c r="I505" s="40"/>
    </row>
    <row r="506" spans="1:9">
      <c r="A506" s="68"/>
      <c r="B506" s="68"/>
      <c r="C506" s="40"/>
      <c r="D506" s="68"/>
      <c r="E506" s="40"/>
      <c r="G506" s="69"/>
      <c r="H506" s="68"/>
      <c r="I506" s="40"/>
    </row>
    <row r="507" spans="1:9">
      <c r="A507" s="68"/>
      <c r="B507" s="68"/>
      <c r="C507" s="40"/>
      <c r="D507" s="68"/>
      <c r="E507" s="40"/>
      <c r="G507" s="69"/>
      <c r="H507" s="68"/>
      <c r="I507" s="40"/>
    </row>
    <row r="508" spans="1:9">
      <c r="A508" s="68"/>
      <c r="B508" s="68"/>
      <c r="C508" s="40"/>
      <c r="D508" s="68"/>
      <c r="E508" s="40"/>
      <c r="G508" s="69"/>
      <c r="H508" s="68"/>
      <c r="I508" s="40"/>
    </row>
    <row r="509" spans="1:9">
      <c r="A509" s="68"/>
      <c r="B509" s="68"/>
      <c r="C509" s="40"/>
      <c r="D509" s="68"/>
      <c r="E509" s="40"/>
      <c r="G509" s="69"/>
      <c r="H509" s="68"/>
      <c r="I509" s="40"/>
    </row>
    <row r="510" spans="1:9">
      <c r="A510" s="68"/>
      <c r="B510" s="68"/>
      <c r="C510" s="40"/>
      <c r="D510" s="68"/>
      <c r="E510" s="40"/>
      <c r="G510" s="69"/>
      <c r="H510" s="68"/>
      <c r="I510" s="40"/>
    </row>
    <row r="511" spans="1:9">
      <c r="A511" s="68"/>
      <c r="B511" s="68"/>
      <c r="C511" s="40"/>
      <c r="D511" s="68"/>
      <c r="E511" s="40"/>
      <c r="G511" s="69"/>
      <c r="H511" s="68"/>
      <c r="I511" s="40"/>
    </row>
    <row r="512" spans="1:9">
      <c r="A512" s="68"/>
      <c r="B512" s="68"/>
      <c r="C512" s="40"/>
      <c r="D512" s="68"/>
      <c r="E512" s="40"/>
      <c r="G512" s="69"/>
      <c r="H512" s="68"/>
      <c r="I512" s="40"/>
    </row>
    <row r="513" spans="1:9">
      <c r="A513" s="68"/>
      <c r="B513" s="68"/>
      <c r="C513" s="40"/>
      <c r="D513" s="68"/>
      <c r="E513" s="40"/>
      <c r="G513" s="69"/>
      <c r="H513" s="68"/>
      <c r="I513" s="40"/>
    </row>
    <row r="514" spans="1:9">
      <c r="A514" s="68"/>
      <c r="B514" s="68"/>
      <c r="C514" s="40"/>
      <c r="D514" s="68"/>
      <c r="E514" s="40"/>
      <c r="G514" s="69"/>
      <c r="H514" s="68"/>
      <c r="I514" s="40"/>
    </row>
    <row r="515" spans="1:9">
      <c r="A515" s="68"/>
      <c r="B515" s="68"/>
      <c r="C515" s="40"/>
      <c r="D515" s="68"/>
      <c r="E515" s="40"/>
      <c r="G515" s="69"/>
      <c r="H515" s="68"/>
      <c r="I515" s="40"/>
    </row>
    <row r="516" spans="1:9">
      <c r="A516" s="68"/>
      <c r="B516" s="68"/>
      <c r="C516" s="40"/>
      <c r="D516" s="68"/>
      <c r="E516" s="40"/>
      <c r="G516" s="69"/>
      <c r="H516" s="68"/>
      <c r="I516" s="40"/>
    </row>
    <row r="517" spans="1:9">
      <c r="A517" s="68"/>
      <c r="B517" s="68"/>
      <c r="C517" s="40"/>
      <c r="D517" s="68"/>
      <c r="E517" s="40"/>
      <c r="G517" s="69"/>
      <c r="H517" s="68"/>
      <c r="I517" s="40"/>
    </row>
    <row r="518" spans="1:9">
      <c r="A518" s="68"/>
      <c r="B518" s="68"/>
      <c r="C518" s="40"/>
      <c r="D518" s="68"/>
      <c r="E518" s="40"/>
      <c r="G518" s="69"/>
      <c r="H518" s="68"/>
      <c r="I518" s="40"/>
    </row>
    <row r="519" spans="1:9">
      <c r="A519" s="68"/>
      <c r="B519" s="68"/>
      <c r="C519" s="40"/>
      <c r="D519" s="68"/>
      <c r="E519" s="40"/>
      <c r="G519" s="69"/>
      <c r="H519" s="68"/>
      <c r="I519" s="40"/>
    </row>
    <row r="520" spans="1:9">
      <c r="A520" s="68"/>
      <c r="B520" s="68"/>
      <c r="C520" s="40"/>
      <c r="D520" s="68"/>
      <c r="E520" s="40"/>
      <c r="G520" s="69"/>
      <c r="H520" s="68"/>
      <c r="I520" s="40"/>
    </row>
    <row r="521" spans="1:9">
      <c r="A521" s="68"/>
      <c r="B521" s="68"/>
      <c r="C521" s="40"/>
      <c r="D521" s="68"/>
      <c r="E521" s="40"/>
      <c r="G521" s="69"/>
      <c r="H521" s="68"/>
      <c r="I521" s="40"/>
    </row>
    <row r="522" spans="1:9">
      <c r="A522" s="68"/>
      <c r="B522" s="68"/>
      <c r="C522" s="40"/>
      <c r="D522" s="68"/>
      <c r="E522" s="40"/>
      <c r="G522" s="69"/>
      <c r="H522" s="68"/>
      <c r="I522" s="40"/>
    </row>
    <row r="523" spans="1:9">
      <c r="A523" s="68"/>
      <c r="B523" s="68"/>
      <c r="C523" s="40"/>
      <c r="D523" s="68"/>
      <c r="E523" s="40"/>
      <c r="G523" s="69"/>
      <c r="H523" s="68"/>
      <c r="I523" s="40"/>
    </row>
    <row r="524" spans="1:9">
      <c r="A524" s="68"/>
      <c r="B524" s="68"/>
      <c r="C524" s="40"/>
      <c r="D524" s="68"/>
      <c r="E524" s="40"/>
      <c r="G524" s="69"/>
      <c r="H524" s="68"/>
      <c r="I524" s="40"/>
    </row>
    <row r="525" spans="1:9">
      <c r="A525" s="68"/>
      <c r="B525" s="68"/>
      <c r="C525" s="40"/>
      <c r="D525" s="68"/>
      <c r="E525" s="40"/>
      <c r="G525" s="69"/>
      <c r="H525" s="68"/>
      <c r="I525" s="40"/>
    </row>
    <row r="526" spans="1:9">
      <c r="A526" s="68"/>
      <c r="B526" s="68"/>
      <c r="C526" s="40"/>
      <c r="D526" s="68"/>
      <c r="E526" s="40"/>
      <c r="G526" s="69"/>
      <c r="H526" s="68"/>
      <c r="I526" s="40"/>
    </row>
    <row r="527" spans="1:9">
      <c r="A527" s="68"/>
      <c r="B527" s="68"/>
      <c r="C527" s="40"/>
      <c r="D527" s="68"/>
      <c r="E527" s="40"/>
      <c r="G527" s="69"/>
      <c r="H527" s="68"/>
      <c r="I527" s="40"/>
    </row>
    <row r="528" spans="1:9">
      <c r="A528" s="68"/>
      <c r="B528" s="68"/>
      <c r="C528" s="40"/>
      <c r="D528" s="68"/>
      <c r="E528" s="40"/>
      <c r="G528" s="69"/>
      <c r="H528" s="68"/>
      <c r="I528" s="40"/>
    </row>
    <row r="529" spans="1:9">
      <c r="A529" s="68"/>
      <c r="B529" s="68"/>
      <c r="C529" s="40"/>
      <c r="D529" s="68"/>
      <c r="E529" s="40"/>
      <c r="G529" s="69"/>
      <c r="H529" s="68"/>
      <c r="I529" s="40"/>
    </row>
    <row r="530" spans="1:9">
      <c r="A530" s="68"/>
      <c r="B530" s="68"/>
      <c r="C530" s="40"/>
      <c r="D530" s="68"/>
      <c r="E530" s="40"/>
      <c r="G530" s="69"/>
      <c r="H530" s="68"/>
      <c r="I530" s="40"/>
    </row>
    <row r="531" spans="1:9">
      <c r="A531" s="68"/>
      <c r="B531" s="68"/>
      <c r="C531" s="40"/>
      <c r="D531" s="68"/>
      <c r="E531" s="40"/>
      <c r="G531" s="69"/>
      <c r="H531" s="68"/>
      <c r="I531" s="40"/>
    </row>
    <row r="532" spans="1:9">
      <c r="A532" s="68"/>
      <c r="B532" s="68"/>
      <c r="C532" s="40"/>
      <c r="D532" s="68"/>
      <c r="E532" s="40"/>
      <c r="G532" s="69"/>
      <c r="H532" s="68"/>
      <c r="I532" s="40"/>
    </row>
    <row r="533" spans="1:9">
      <c r="A533" s="68"/>
      <c r="B533" s="68"/>
      <c r="C533" s="40"/>
      <c r="D533" s="68"/>
      <c r="E533" s="40"/>
      <c r="G533" s="69"/>
      <c r="H533" s="68"/>
      <c r="I533" s="40"/>
    </row>
    <row r="534" spans="1:9">
      <c r="A534" s="68"/>
      <c r="B534" s="68"/>
      <c r="C534" s="40"/>
      <c r="D534" s="68"/>
      <c r="E534" s="40"/>
      <c r="G534" s="69"/>
      <c r="H534" s="68"/>
      <c r="I534" s="40"/>
    </row>
    <row r="535" spans="1:9">
      <c r="A535" s="68"/>
      <c r="B535" s="68"/>
      <c r="C535" s="40"/>
      <c r="D535" s="68"/>
      <c r="E535" s="40"/>
      <c r="G535" s="69"/>
      <c r="H535" s="68"/>
      <c r="I535" s="40"/>
    </row>
    <row r="536" spans="1:9">
      <c r="A536" s="68"/>
      <c r="B536" s="68"/>
      <c r="C536" s="40"/>
      <c r="D536" s="68"/>
      <c r="E536" s="40"/>
      <c r="G536" s="69"/>
      <c r="H536" s="68"/>
      <c r="I536" s="40"/>
    </row>
    <row r="537" spans="1:9">
      <c r="A537" s="68"/>
      <c r="B537" s="68"/>
      <c r="C537" s="40"/>
      <c r="D537" s="68"/>
      <c r="E537" s="40"/>
      <c r="G537" s="69"/>
      <c r="H537" s="68"/>
      <c r="I537" s="40"/>
    </row>
    <row r="538" spans="1:9">
      <c r="A538" s="68"/>
      <c r="B538" s="68"/>
      <c r="C538" s="40"/>
      <c r="D538" s="68"/>
      <c r="E538" s="40"/>
      <c r="G538" s="69"/>
      <c r="H538" s="68"/>
      <c r="I538" s="40"/>
    </row>
    <row r="539" spans="1:9">
      <c r="A539" s="68"/>
      <c r="B539" s="68"/>
      <c r="C539" s="40"/>
      <c r="D539" s="68"/>
      <c r="E539" s="40"/>
      <c r="G539" s="69"/>
      <c r="H539" s="68"/>
      <c r="I539" s="40"/>
    </row>
    <row r="540" spans="1:9">
      <c r="A540" s="68"/>
      <c r="B540" s="68"/>
      <c r="C540" s="40"/>
      <c r="D540" s="68"/>
      <c r="E540" s="40"/>
      <c r="G540" s="69"/>
      <c r="H540" s="68"/>
      <c r="I540" s="40"/>
    </row>
    <row r="541" spans="1:9">
      <c r="A541" s="68"/>
      <c r="B541" s="68"/>
      <c r="C541" s="40"/>
      <c r="D541" s="68"/>
      <c r="E541" s="40"/>
      <c r="G541" s="69"/>
      <c r="H541" s="68"/>
      <c r="I541" s="40"/>
    </row>
    <row r="542" spans="1:9">
      <c r="A542" s="68"/>
      <c r="B542" s="68"/>
      <c r="C542" s="40"/>
      <c r="D542" s="68"/>
      <c r="E542" s="40"/>
      <c r="G542" s="69"/>
      <c r="H542" s="68"/>
      <c r="I542" s="40"/>
    </row>
    <row r="543" spans="1:9">
      <c r="A543" s="68"/>
      <c r="B543" s="68"/>
      <c r="C543" s="40"/>
      <c r="D543" s="68"/>
      <c r="E543" s="40"/>
      <c r="G543" s="69"/>
      <c r="H543" s="68"/>
      <c r="I543" s="40"/>
    </row>
    <row r="544" spans="1:9">
      <c r="A544" s="68"/>
      <c r="B544" s="68"/>
      <c r="C544" s="40"/>
      <c r="D544" s="68"/>
      <c r="E544" s="40"/>
      <c r="G544" s="69"/>
      <c r="H544" s="68"/>
      <c r="I544" s="40"/>
    </row>
    <row r="545" spans="1:9">
      <c r="A545" s="68"/>
      <c r="B545" s="68"/>
      <c r="C545" s="40"/>
      <c r="D545" s="68"/>
      <c r="E545" s="40"/>
      <c r="G545" s="69"/>
      <c r="H545" s="68"/>
      <c r="I545" s="40"/>
    </row>
    <row r="546" spans="1:9">
      <c r="A546" s="68"/>
      <c r="B546" s="68"/>
      <c r="C546" s="40"/>
      <c r="D546" s="68"/>
      <c r="E546" s="40"/>
      <c r="G546" s="69"/>
      <c r="H546" s="68"/>
      <c r="I546" s="40"/>
    </row>
    <row r="547" spans="1:9">
      <c r="A547" s="68"/>
      <c r="B547" s="68"/>
      <c r="C547" s="40"/>
      <c r="D547" s="68"/>
      <c r="E547" s="40"/>
      <c r="G547" s="69"/>
      <c r="H547" s="68"/>
      <c r="I547" s="40"/>
    </row>
    <row r="548" spans="1:9">
      <c r="A548" s="68"/>
      <c r="B548" s="68"/>
      <c r="C548" s="40"/>
      <c r="D548" s="68"/>
      <c r="E548" s="40"/>
      <c r="G548" s="69"/>
      <c r="H548" s="68"/>
      <c r="I548" s="40"/>
    </row>
    <row r="549" spans="1:9">
      <c r="A549" s="68"/>
      <c r="B549" s="68"/>
      <c r="C549" s="40"/>
      <c r="D549" s="68"/>
      <c r="E549" s="40"/>
      <c r="G549" s="69"/>
      <c r="H549" s="68"/>
      <c r="I549" s="40"/>
    </row>
    <row r="550" spans="1:9">
      <c r="A550" s="68"/>
      <c r="B550" s="68"/>
      <c r="C550" s="40"/>
      <c r="D550" s="68"/>
      <c r="E550" s="40"/>
      <c r="G550" s="69"/>
      <c r="H550" s="68"/>
      <c r="I550" s="40"/>
    </row>
    <row r="551" spans="1:9">
      <c r="A551" s="68"/>
      <c r="B551" s="68"/>
      <c r="C551" s="40"/>
      <c r="D551" s="68"/>
      <c r="E551" s="40"/>
      <c r="G551" s="69"/>
      <c r="H551" s="68"/>
      <c r="I551" s="40"/>
    </row>
    <row r="552" spans="1:9">
      <c r="A552" s="68"/>
      <c r="B552" s="68"/>
      <c r="C552" s="40"/>
      <c r="D552" s="68"/>
      <c r="E552" s="40"/>
      <c r="G552" s="69"/>
      <c r="H552" s="68"/>
      <c r="I552" s="40"/>
    </row>
    <row r="553" spans="1:9">
      <c r="A553" s="68"/>
      <c r="B553" s="68"/>
      <c r="C553" s="40"/>
      <c r="D553" s="68"/>
      <c r="E553" s="40"/>
      <c r="G553" s="69"/>
      <c r="H553" s="68"/>
      <c r="I553" s="40"/>
    </row>
    <row r="554" spans="1:9">
      <c r="A554" s="68"/>
      <c r="B554" s="68"/>
      <c r="C554" s="40"/>
      <c r="D554" s="68"/>
      <c r="E554" s="40"/>
      <c r="G554" s="69"/>
      <c r="H554" s="68"/>
      <c r="I554" s="40"/>
    </row>
    <row r="555" spans="1:9">
      <c r="A555" s="68"/>
      <c r="B555" s="68"/>
      <c r="C555" s="40"/>
      <c r="D555" s="68"/>
      <c r="E555" s="40"/>
      <c r="G555" s="69"/>
      <c r="H555" s="68"/>
      <c r="I555" s="40"/>
    </row>
    <row r="556" spans="1:9">
      <c r="A556" s="68"/>
      <c r="B556" s="68"/>
      <c r="C556" s="40"/>
      <c r="D556" s="68"/>
      <c r="E556" s="40"/>
      <c r="G556" s="69"/>
      <c r="H556" s="68"/>
      <c r="I556" s="40"/>
    </row>
    <row r="557" spans="1:9">
      <c r="A557" s="68"/>
      <c r="B557" s="68"/>
      <c r="C557" s="40"/>
      <c r="D557" s="68"/>
      <c r="E557" s="40"/>
      <c r="G557" s="69"/>
      <c r="H557" s="68"/>
      <c r="I557" s="40"/>
    </row>
    <row r="558" spans="1:9">
      <c r="A558" s="68"/>
      <c r="B558" s="68"/>
      <c r="C558" s="40"/>
      <c r="D558" s="68"/>
      <c r="E558" s="40"/>
      <c r="G558" s="69"/>
      <c r="H558" s="68"/>
      <c r="I558" s="40"/>
    </row>
    <row r="559" spans="1:9">
      <c r="A559" s="68"/>
      <c r="B559" s="68"/>
      <c r="C559" s="40"/>
      <c r="D559" s="68"/>
      <c r="E559" s="40"/>
      <c r="G559" s="69"/>
      <c r="H559" s="68"/>
      <c r="I559" s="40"/>
    </row>
    <row r="560" spans="1:9">
      <c r="A560" s="68"/>
      <c r="B560" s="68"/>
      <c r="C560" s="40"/>
      <c r="D560" s="68"/>
      <c r="E560" s="40"/>
      <c r="G560" s="69"/>
      <c r="H560" s="68"/>
      <c r="I560" s="40"/>
    </row>
    <row r="561" spans="1:9">
      <c r="A561" s="68"/>
      <c r="B561" s="68"/>
      <c r="C561" s="40"/>
      <c r="D561" s="68"/>
      <c r="E561" s="40"/>
      <c r="G561" s="69"/>
      <c r="H561" s="68"/>
      <c r="I561" s="40"/>
    </row>
    <row r="562" spans="1:9">
      <c r="A562" s="68"/>
      <c r="B562" s="68"/>
      <c r="C562" s="40"/>
      <c r="D562" s="68"/>
      <c r="E562" s="40"/>
      <c r="G562" s="69"/>
      <c r="H562" s="68"/>
      <c r="I562" s="40"/>
    </row>
    <row r="563" spans="1:9">
      <c r="A563" s="68"/>
      <c r="B563" s="68"/>
      <c r="C563" s="40"/>
      <c r="D563" s="68"/>
      <c r="E563" s="40"/>
      <c r="G563" s="69"/>
      <c r="H563" s="68"/>
      <c r="I563" s="40"/>
    </row>
    <row r="564" spans="1:9">
      <c r="A564" s="68"/>
      <c r="B564" s="68"/>
      <c r="C564" s="40"/>
      <c r="D564" s="68"/>
      <c r="E564" s="40"/>
      <c r="G564" s="69"/>
      <c r="H564" s="68"/>
      <c r="I564" s="40"/>
    </row>
    <row r="565" spans="1:9">
      <c r="A565" s="68"/>
      <c r="B565" s="68"/>
      <c r="C565" s="40"/>
      <c r="D565" s="68"/>
      <c r="E565" s="40"/>
      <c r="G565" s="69"/>
      <c r="H565" s="68"/>
      <c r="I565" s="40"/>
    </row>
    <row r="566" spans="1:9">
      <c r="A566" s="68"/>
      <c r="B566" s="68"/>
      <c r="C566" s="40"/>
      <c r="D566" s="68"/>
      <c r="E566" s="40"/>
      <c r="G566" s="69"/>
      <c r="H566" s="68"/>
      <c r="I566" s="40"/>
    </row>
    <row r="567" spans="1:9">
      <c r="A567" s="68"/>
      <c r="B567" s="68"/>
      <c r="C567" s="40"/>
      <c r="D567" s="68"/>
      <c r="E567" s="40"/>
      <c r="G567" s="69"/>
      <c r="H567" s="68"/>
      <c r="I567" s="40"/>
    </row>
    <row r="568" spans="1:9">
      <c r="A568" s="68"/>
      <c r="B568" s="68"/>
      <c r="C568" s="40"/>
      <c r="D568" s="68"/>
      <c r="E568" s="40"/>
      <c r="G568" s="69"/>
      <c r="H568" s="68"/>
      <c r="I568" s="40"/>
    </row>
    <row r="569" spans="1:9">
      <c r="A569" s="68"/>
      <c r="B569" s="68"/>
      <c r="C569" s="40"/>
      <c r="D569" s="68"/>
      <c r="E569" s="40"/>
      <c r="G569" s="69"/>
      <c r="H569" s="68"/>
      <c r="I569" s="40"/>
    </row>
    <row r="570" spans="1:9">
      <c r="A570" s="68"/>
      <c r="B570" s="68"/>
      <c r="C570" s="40"/>
      <c r="D570" s="68"/>
      <c r="E570" s="40"/>
      <c r="G570" s="69"/>
      <c r="H570" s="68"/>
      <c r="I570" s="40"/>
    </row>
    <row r="571" spans="1:9">
      <c r="A571" s="68"/>
      <c r="B571" s="68"/>
      <c r="C571" s="40"/>
      <c r="D571" s="68"/>
      <c r="E571" s="40"/>
      <c r="G571" s="69"/>
      <c r="H571" s="68"/>
      <c r="I571" s="40"/>
    </row>
    <row r="572" spans="1:9">
      <c r="A572" s="68"/>
      <c r="B572" s="68"/>
      <c r="C572" s="40"/>
      <c r="D572" s="68"/>
      <c r="E572" s="40"/>
      <c r="G572" s="69"/>
      <c r="H572" s="68"/>
      <c r="I572" s="40"/>
    </row>
    <row r="573" spans="1:9">
      <c r="A573" s="68"/>
      <c r="B573" s="68"/>
      <c r="C573" s="40"/>
      <c r="D573" s="68"/>
      <c r="E573" s="40"/>
      <c r="G573" s="69"/>
      <c r="H573" s="68"/>
      <c r="I573" s="40"/>
    </row>
    <row r="574" spans="1:9">
      <c r="A574" s="68"/>
      <c r="B574" s="68"/>
      <c r="C574" s="40"/>
      <c r="D574" s="68"/>
      <c r="E574" s="40"/>
      <c r="G574" s="69"/>
      <c r="H574" s="68"/>
      <c r="I574" s="40"/>
    </row>
    <row r="575" spans="1:9">
      <c r="A575" s="68"/>
      <c r="B575" s="68"/>
      <c r="C575" s="40"/>
      <c r="D575" s="68"/>
      <c r="E575" s="40"/>
      <c r="G575" s="69"/>
      <c r="H575" s="68"/>
      <c r="I575" s="40"/>
    </row>
    <row r="576" spans="1:9">
      <c r="A576" s="68"/>
      <c r="B576" s="68"/>
      <c r="C576" s="40"/>
      <c r="D576" s="68"/>
      <c r="E576" s="40"/>
      <c r="G576" s="69"/>
      <c r="H576" s="68"/>
      <c r="I576" s="40"/>
    </row>
    <row r="577" spans="1:9">
      <c r="A577" s="68"/>
      <c r="B577" s="68"/>
      <c r="C577" s="40"/>
      <c r="D577" s="68"/>
      <c r="E577" s="40"/>
      <c r="G577" s="69"/>
      <c r="H577" s="68"/>
      <c r="I577" s="40"/>
    </row>
    <row r="578" spans="1:9">
      <c r="A578" s="68"/>
      <c r="B578" s="68"/>
      <c r="C578" s="40"/>
      <c r="D578" s="68"/>
      <c r="E578" s="40"/>
      <c r="G578" s="69"/>
      <c r="H578" s="68"/>
      <c r="I578" s="40"/>
    </row>
    <row r="579" spans="1:9">
      <c r="A579" s="68"/>
      <c r="B579" s="68"/>
      <c r="C579" s="40"/>
      <c r="D579" s="68"/>
      <c r="E579" s="40"/>
      <c r="G579" s="69"/>
      <c r="H579" s="68"/>
      <c r="I579" s="40"/>
    </row>
    <row r="580" spans="1:9">
      <c r="A580" s="68"/>
      <c r="B580" s="68"/>
      <c r="C580" s="40"/>
      <c r="D580" s="68"/>
      <c r="E580" s="40"/>
      <c r="G580" s="69"/>
      <c r="H580" s="68"/>
      <c r="I580" s="40"/>
    </row>
    <row r="581" spans="1:9">
      <c r="A581" s="68"/>
      <c r="B581" s="68"/>
      <c r="C581" s="40"/>
      <c r="D581" s="68"/>
      <c r="E581" s="40"/>
      <c r="G581" s="69"/>
      <c r="H581" s="68"/>
      <c r="I581" s="40"/>
    </row>
    <row r="582" spans="1:9">
      <c r="A582" s="68"/>
      <c r="B582" s="68"/>
      <c r="C582" s="40"/>
      <c r="D582" s="68"/>
      <c r="E582" s="40"/>
      <c r="G582" s="69"/>
      <c r="H582" s="68"/>
      <c r="I582" s="40"/>
    </row>
    <row r="583" spans="1:9">
      <c r="A583" s="68"/>
      <c r="B583" s="68"/>
      <c r="C583" s="40"/>
      <c r="D583" s="68"/>
      <c r="E583" s="40"/>
      <c r="G583" s="69"/>
      <c r="H583" s="68"/>
      <c r="I583" s="40"/>
    </row>
    <row r="584" spans="1:9">
      <c r="A584" s="68"/>
      <c r="B584" s="68"/>
      <c r="C584" s="40"/>
      <c r="D584" s="68"/>
      <c r="E584" s="40"/>
      <c r="G584" s="69"/>
      <c r="H584" s="68"/>
      <c r="I584" s="40"/>
    </row>
    <row r="585" spans="1:9">
      <c r="A585" s="68"/>
      <c r="B585" s="68"/>
      <c r="C585" s="40"/>
      <c r="D585" s="68"/>
      <c r="E585" s="40"/>
      <c r="G585" s="69"/>
      <c r="H585" s="68"/>
      <c r="I585" s="40"/>
    </row>
    <row r="586" spans="1:9">
      <c r="A586" s="68"/>
      <c r="B586" s="68"/>
      <c r="C586" s="40"/>
      <c r="D586" s="68"/>
      <c r="E586" s="40"/>
      <c r="G586" s="69"/>
      <c r="H586" s="68"/>
      <c r="I586" s="40"/>
    </row>
    <row r="587" spans="1:9">
      <c r="A587" s="68"/>
      <c r="B587" s="68"/>
      <c r="C587" s="40"/>
      <c r="D587" s="68"/>
      <c r="E587" s="40"/>
      <c r="G587" s="69"/>
      <c r="H587" s="68"/>
      <c r="I587" s="40"/>
    </row>
    <row r="588" spans="1:9">
      <c r="A588" s="68"/>
      <c r="B588" s="68"/>
      <c r="C588" s="40"/>
      <c r="D588" s="68"/>
      <c r="E588" s="40"/>
      <c r="G588" s="69"/>
      <c r="H588" s="68"/>
      <c r="I588" s="40"/>
    </row>
    <row r="589" spans="1:9">
      <c r="A589" s="68"/>
      <c r="B589" s="68"/>
      <c r="C589" s="40"/>
      <c r="D589" s="68"/>
      <c r="E589" s="40"/>
      <c r="G589" s="69"/>
      <c r="H589" s="68"/>
      <c r="I589" s="40"/>
    </row>
    <row r="590" spans="1:9">
      <c r="A590" s="68"/>
      <c r="B590" s="68"/>
      <c r="C590" s="40"/>
      <c r="D590" s="68"/>
      <c r="E590" s="40"/>
      <c r="G590" s="69"/>
      <c r="H590" s="68"/>
      <c r="I590" s="40"/>
    </row>
    <row r="591" spans="1:9">
      <c r="A591" s="68"/>
      <c r="B591" s="68"/>
      <c r="C591" s="40"/>
      <c r="D591" s="68"/>
      <c r="E591" s="40"/>
      <c r="G591" s="69"/>
      <c r="H591" s="68"/>
      <c r="I591" s="40"/>
    </row>
    <row r="592" spans="1:9">
      <c r="A592" s="68"/>
      <c r="B592" s="68"/>
      <c r="C592" s="40"/>
      <c r="D592" s="68"/>
      <c r="E592" s="40"/>
      <c r="G592" s="69"/>
      <c r="H592" s="68"/>
      <c r="I592" s="40"/>
    </row>
    <row r="593" spans="1:9">
      <c r="A593" s="68"/>
      <c r="B593" s="68"/>
      <c r="C593" s="40"/>
      <c r="D593" s="68"/>
      <c r="E593" s="40"/>
      <c r="G593" s="69"/>
      <c r="H593" s="68"/>
      <c r="I593" s="40"/>
    </row>
    <row r="594" spans="1:9">
      <c r="A594" s="68"/>
      <c r="B594" s="68"/>
      <c r="C594" s="40"/>
      <c r="D594" s="68"/>
      <c r="E594" s="40"/>
      <c r="G594" s="69"/>
      <c r="H594" s="68"/>
      <c r="I594" s="40"/>
    </row>
    <row r="595" spans="1:9">
      <c r="A595" s="68"/>
      <c r="B595" s="68"/>
      <c r="C595" s="40"/>
      <c r="D595" s="68"/>
      <c r="E595" s="40"/>
      <c r="G595" s="69"/>
      <c r="H595" s="68"/>
      <c r="I595" s="40"/>
    </row>
    <row r="596" spans="1:9">
      <c r="A596" s="68"/>
      <c r="B596" s="68"/>
      <c r="C596" s="40"/>
      <c r="D596" s="68"/>
      <c r="E596" s="40"/>
      <c r="G596" s="69"/>
      <c r="H596" s="68"/>
      <c r="I596" s="40"/>
    </row>
    <row r="597" spans="1:9">
      <c r="A597" s="68"/>
      <c r="B597" s="68"/>
      <c r="C597" s="40"/>
      <c r="D597" s="68"/>
      <c r="E597" s="40"/>
      <c r="G597" s="69"/>
      <c r="H597" s="68"/>
      <c r="I597" s="40"/>
    </row>
    <row r="598" spans="1:9">
      <c r="A598" s="68"/>
      <c r="B598" s="68"/>
      <c r="C598" s="40"/>
      <c r="D598" s="68"/>
      <c r="E598" s="40"/>
      <c r="G598" s="69"/>
      <c r="H598" s="68"/>
      <c r="I598" s="40"/>
    </row>
    <row r="599" spans="1:9">
      <c r="A599" s="68"/>
      <c r="B599" s="68"/>
      <c r="C599" s="40"/>
      <c r="D599" s="68"/>
      <c r="E599" s="40"/>
      <c r="G599" s="69"/>
      <c r="H599" s="68"/>
      <c r="I599" s="40"/>
    </row>
    <row r="600" spans="1:9">
      <c r="A600" s="68"/>
      <c r="B600" s="68"/>
      <c r="C600" s="40"/>
      <c r="D600" s="68"/>
      <c r="E600" s="40"/>
      <c r="G600" s="69"/>
      <c r="H600" s="68"/>
      <c r="I600" s="40"/>
    </row>
    <row r="601" spans="1:9">
      <c r="A601" s="68"/>
      <c r="B601" s="68"/>
      <c r="C601" s="40"/>
      <c r="D601" s="68"/>
      <c r="E601" s="40"/>
      <c r="G601" s="69"/>
      <c r="H601" s="68"/>
      <c r="I601" s="40"/>
    </row>
    <row r="602" spans="1:9">
      <c r="A602" s="68"/>
      <c r="B602" s="68"/>
      <c r="C602" s="40"/>
      <c r="D602" s="68"/>
      <c r="E602" s="40"/>
      <c r="G602" s="69"/>
      <c r="H602" s="68"/>
      <c r="I602" s="40"/>
    </row>
    <row r="603" spans="1:9">
      <c r="A603" s="68"/>
      <c r="B603" s="68"/>
      <c r="C603" s="40"/>
      <c r="D603" s="68"/>
      <c r="E603" s="40"/>
      <c r="G603" s="69"/>
      <c r="H603" s="68"/>
      <c r="I603" s="40"/>
    </row>
    <row r="604" spans="1:9">
      <c r="A604" s="68"/>
      <c r="B604" s="68"/>
      <c r="C604" s="40"/>
      <c r="D604" s="68"/>
      <c r="E604" s="40"/>
      <c r="G604" s="69"/>
      <c r="H604" s="68"/>
      <c r="I604" s="40"/>
    </row>
    <row r="605" spans="1:9">
      <c r="A605" s="68"/>
      <c r="B605" s="68"/>
      <c r="C605" s="40"/>
      <c r="D605" s="68"/>
      <c r="E605" s="40"/>
      <c r="G605" s="69"/>
      <c r="H605" s="68"/>
      <c r="I605" s="40"/>
    </row>
    <row r="606" spans="1:9">
      <c r="A606" s="68"/>
      <c r="B606" s="68"/>
      <c r="C606" s="40"/>
      <c r="D606" s="68"/>
      <c r="E606" s="40"/>
      <c r="G606" s="69"/>
      <c r="H606" s="68"/>
      <c r="I606" s="40"/>
    </row>
    <row r="607" spans="1:9">
      <c r="A607" s="68"/>
      <c r="B607" s="68"/>
      <c r="C607" s="40"/>
      <c r="D607" s="68"/>
      <c r="E607" s="40"/>
      <c r="G607" s="69"/>
      <c r="H607" s="68"/>
      <c r="I607" s="40"/>
    </row>
    <row r="608" spans="1:9">
      <c r="A608" s="68"/>
      <c r="B608" s="68"/>
      <c r="C608" s="40"/>
      <c r="D608" s="68"/>
      <c r="E608" s="40"/>
      <c r="G608" s="69"/>
      <c r="H608" s="68"/>
      <c r="I608" s="40"/>
    </row>
    <row r="609" spans="1:9">
      <c r="A609" s="68"/>
      <c r="B609" s="68"/>
      <c r="C609" s="40"/>
      <c r="D609" s="68"/>
      <c r="E609" s="40"/>
      <c r="G609" s="69"/>
      <c r="H609" s="68"/>
      <c r="I609" s="40"/>
    </row>
    <row r="610" spans="1:9">
      <c r="A610" s="68"/>
      <c r="B610" s="68"/>
      <c r="C610" s="40"/>
      <c r="D610" s="68"/>
      <c r="E610" s="40"/>
      <c r="G610" s="69"/>
      <c r="H610" s="68"/>
      <c r="I610" s="40"/>
    </row>
    <row r="611" spans="1:9">
      <c r="A611" s="68"/>
      <c r="B611" s="68"/>
      <c r="C611" s="40"/>
      <c r="D611" s="68"/>
      <c r="E611" s="40"/>
      <c r="G611" s="69"/>
      <c r="H611" s="68"/>
      <c r="I611" s="40"/>
    </row>
    <row r="612" spans="1:9">
      <c r="A612" s="68"/>
      <c r="B612" s="68"/>
      <c r="C612" s="40"/>
      <c r="D612" s="68"/>
      <c r="E612" s="40"/>
      <c r="G612" s="69"/>
      <c r="H612" s="68"/>
      <c r="I612" s="40"/>
    </row>
    <row r="613" spans="1:9">
      <c r="A613" s="68"/>
      <c r="B613" s="68"/>
      <c r="C613" s="40"/>
      <c r="D613" s="68"/>
      <c r="E613" s="40"/>
      <c r="G613" s="69"/>
      <c r="H613" s="68"/>
      <c r="I613" s="40"/>
    </row>
    <row r="614" spans="1:9">
      <c r="A614" s="68"/>
      <c r="B614" s="68"/>
      <c r="C614" s="40"/>
      <c r="D614" s="68"/>
      <c r="E614" s="40"/>
      <c r="G614" s="69"/>
      <c r="H614" s="68"/>
      <c r="I614" s="40"/>
    </row>
  </sheetData>
  <mergeCells count="16">
    <mergeCell ref="A1:R1"/>
    <mergeCell ref="A4:A10"/>
    <mergeCell ref="B4:I4"/>
    <mergeCell ref="K4:R4"/>
    <mergeCell ref="D10:E10"/>
    <mergeCell ref="O10:P10"/>
    <mergeCell ref="A93:R93"/>
    <mergeCell ref="A89:R89"/>
    <mergeCell ref="B7:C10"/>
    <mergeCell ref="D7:I7"/>
    <mergeCell ref="K7:L10"/>
    <mergeCell ref="M7:R7"/>
    <mergeCell ref="Q10:R10"/>
    <mergeCell ref="F10:G10"/>
    <mergeCell ref="H10:I10"/>
    <mergeCell ref="M10:N10"/>
  </mergeCells>
  <printOptions horizontalCentered="1"/>
  <pageMargins left="0.78740157480314965" right="0.78740157480314965" top="0.78740157480314965" bottom="0.78740157480314965" header="0.39370078740157483" footer="0.39370078740157483"/>
  <pageSetup scale="63" orientation="portrait" r:id="rId1"/>
  <headerFooter alignWithMargins="0">
    <oddFooter>&amp;R&amp;P de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0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60" sqref="A60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5" style="90"/>
  </cols>
  <sheetData>
    <row r="1" spans="1:18" ht="25.5" customHeight="1">
      <c r="A1" s="302" t="s">
        <v>219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</row>
    <row r="2" spans="1:18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5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4" t="s">
        <v>144</v>
      </c>
      <c r="B4" s="303" t="s">
        <v>78</v>
      </c>
      <c r="C4" s="303"/>
      <c r="D4" s="303"/>
      <c r="E4" s="303"/>
      <c r="F4" s="303"/>
      <c r="G4" s="303"/>
      <c r="H4" s="303"/>
      <c r="I4" s="303"/>
      <c r="J4" s="210"/>
      <c r="K4" s="303" t="s">
        <v>87</v>
      </c>
      <c r="L4" s="303"/>
      <c r="M4" s="303"/>
      <c r="N4" s="303"/>
      <c r="O4" s="303"/>
      <c r="P4" s="303"/>
      <c r="Q4" s="303"/>
      <c r="R4" s="303"/>
    </row>
    <row r="5" spans="1:18" s="132" customFormat="1" ht="6.5" customHeight="1">
      <c r="A5" s="304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5" customHeight="1">
      <c r="A6" s="304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4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210"/>
      <c r="K7" s="308" t="s">
        <v>82</v>
      </c>
      <c r="L7" s="308"/>
      <c r="M7" s="309" t="s">
        <v>149</v>
      </c>
      <c r="N7" s="309"/>
      <c r="O7" s="309"/>
      <c r="P7" s="309"/>
      <c r="Q7" s="309"/>
      <c r="R7" s="309"/>
    </row>
    <row r="8" spans="1:18" s="132" customFormat="1" ht="6.5" customHeight="1">
      <c r="A8" s="304"/>
      <c r="B8" s="308"/>
      <c r="C8" s="308"/>
      <c r="D8" s="211"/>
      <c r="E8" s="211"/>
      <c r="F8" s="211"/>
      <c r="G8" s="211"/>
      <c r="H8" s="211"/>
      <c r="I8" s="211"/>
      <c r="J8" s="210"/>
      <c r="K8" s="308"/>
      <c r="L8" s="308"/>
      <c r="M8" s="211"/>
      <c r="N8" s="211"/>
      <c r="O8" s="211"/>
      <c r="P8" s="211"/>
      <c r="Q8" s="211"/>
      <c r="R8" s="211"/>
    </row>
    <row r="9" spans="1:18" s="132" customFormat="1" ht="6.5" customHeight="1">
      <c r="A9" s="304"/>
      <c r="B9" s="308"/>
      <c r="C9" s="308"/>
      <c r="D9" s="212"/>
      <c r="E9" s="212"/>
      <c r="F9" s="212"/>
      <c r="G9" s="212"/>
      <c r="H9" s="212"/>
      <c r="I9" s="212"/>
      <c r="J9" s="210"/>
      <c r="K9" s="308"/>
      <c r="L9" s="308"/>
      <c r="M9" s="212"/>
      <c r="N9" s="212"/>
      <c r="O9" s="212"/>
      <c r="P9" s="212"/>
      <c r="Q9" s="212"/>
      <c r="R9" s="212"/>
    </row>
    <row r="10" spans="1:18" s="132" customFormat="1" ht="12">
      <c r="A10" s="304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213"/>
      <c r="K10" s="308"/>
      <c r="L10" s="308"/>
      <c r="M10" s="305" t="s">
        <v>19</v>
      </c>
      <c r="N10" s="305"/>
      <c r="O10" s="305" t="s">
        <v>84</v>
      </c>
      <c r="P10" s="305"/>
      <c r="Q10" s="305" t="s">
        <v>80</v>
      </c>
      <c r="R10" s="305"/>
    </row>
    <row r="11" spans="1:18" s="124" customFormat="1" ht="6.5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5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>
      <c r="A13" s="226" t="s">
        <v>79</v>
      </c>
      <c r="B13" s="219">
        <f>SUM(D13,F13,H13)</f>
        <v>62636</v>
      </c>
      <c r="C13" s="220"/>
      <c r="D13" s="219">
        <f>D15</f>
        <v>20038</v>
      </c>
      <c r="E13" s="220"/>
      <c r="F13" s="219">
        <f>F15</f>
        <v>32873</v>
      </c>
      <c r="G13" s="220"/>
      <c r="H13" s="219">
        <f>H15</f>
        <v>9725</v>
      </c>
      <c r="I13" s="220"/>
      <c r="J13" s="222"/>
      <c r="K13" s="223">
        <f>SUM(M13,O13,Q13)</f>
        <v>100</v>
      </c>
      <c r="L13" s="224"/>
      <c r="M13" s="223">
        <f>D13*100/B13</f>
        <v>31.991187176703495</v>
      </c>
      <c r="N13" s="225"/>
      <c r="O13" s="223">
        <f>F13*100/B13</f>
        <v>52.482597867041321</v>
      </c>
      <c r="P13" s="224"/>
      <c r="Q13" s="223">
        <f>H13*100/B13</f>
        <v>15.526214956255188</v>
      </c>
      <c r="R13" s="227"/>
    </row>
    <row r="14" spans="1:18" s="35" customFormat="1" ht="6.5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12">
      <c r="A15" s="45" t="s">
        <v>0</v>
      </c>
      <c r="B15" s="95">
        <f>SUM(D15,F15,H15)</f>
        <v>62636</v>
      </c>
      <c r="C15" s="40"/>
      <c r="D15" s="95">
        <f>SUM(D16:D17)</f>
        <v>20038</v>
      </c>
      <c r="E15" s="17"/>
      <c r="F15" s="95">
        <f>SUM(F16:F17)</f>
        <v>32873</v>
      </c>
      <c r="G15" s="40"/>
      <c r="H15" s="95">
        <f>SUM(H16:H17)</f>
        <v>9725</v>
      </c>
      <c r="I15" s="40"/>
      <c r="J15" s="6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 ht="12">
      <c r="A16" s="38" t="s">
        <v>1</v>
      </c>
      <c r="B16" s="39">
        <f>SUM(D16,F16,H16)</f>
        <v>45114</v>
      </c>
      <c r="C16" s="40"/>
      <c r="D16" s="39">
        <v>14250</v>
      </c>
      <c r="E16" s="39"/>
      <c r="F16" s="39">
        <v>24744</v>
      </c>
      <c r="G16" s="39"/>
      <c r="H16" s="39">
        <v>6120</v>
      </c>
      <c r="I16" s="40"/>
      <c r="J16" s="81"/>
      <c r="K16" s="99">
        <f>B16*100/SUM(B16:B17)</f>
        <v>72.025672137428955</v>
      </c>
      <c r="L16" s="99"/>
      <c r="M16" s="99">
        <f>D16*100/SUM(D16:D17)</f>
        <v>71.11488172472302</v>
      </c>
      <c r="N16" s="99"/>
      <c r="O16" s="99">
        <f>F16*100/SUM(F16:F17)</f>
        <v>75.271499406808019</v>
      </c>
      <c r="P16" s="99"/>
      <c r="Q16" s="99">
        <f>H16*100/SUM(H16:H17)</f>
        <v>62.930591259640103</v>
      </c>
      <c r="R16" s="43"/>
    </row>
    <row r="17" spans="1:18" s="27" customFormat="1" ht="12">
      <c r="A17" s="38" t="s">
        <v>2</v>
      </c>
      <c r="B17" s="39">
        <f>SUM(D17,F17,H17)</f>
        <v>17522</v>
      </c>
      <c r="C17" s="40"/>
      <c r="D17" s="39">
        <v>5788</v>
      </c>
      <c r="E17" s="39"/>
      <c r="F17" s="39">
        <v>8129</v>
      </c>
      <c r="G17" s="39"/>
      <c r="H17" s="39">
        <v>3605</v>
      </c>
      <c r="I17" s="40"/>
      <c r="J17" s="81"/>
      <c r="K17" s="99">
        <f>B17*100/SUM(B16:B17)</f>
        <v>27.974327862571045</v>
      </c>
      <c r="L17" s="99"/>
      <c r="M17" s="99">
        <f>D17*100/SUM(D16:D17)</f>
        <v>28.885118275276973</v>
      </c>
      <c r="N17" s="99"/>
      <c r="O17" s="99">
        <f>F17*100/SUM(F16:F17)</f>
        <v>24.728500593191981</v>
      </c>
      <c r="P17" s="99"/>
      <c r="Q17" s="99">
        <f>H17*100/SUM(H16:H17)</f>
        <v>37.069408740359897</v>
      </c>
      <c r="R17" s="43"/>
    </row>
    <row r="18" spans="1:18" s="27" customFormat="1" ht="6.5" customHeight="1">
      <c r="A18" s="29"/>
      <c r="B18" s="39"/>
      <c r="C18" s="40"/>
      <c r="D18" s="93"/>
      <c r="E18" s="153"/>
      <c r="F18" s="93"/>
      <c r="G18" s="40"/>
      <c r="H18" s="93"/>
      <c r="I18" s="40"/>
      <c r="J18" s="55"/>
      <c r="K18" s="99"/>
      <c r="L18" s="99"/>
      <c r="M18" s="99"/>
      <c r="N18" s="99"/>
      <c r="O18" s="99"/>
      <c r="P18" s="99"/>
      <c r="Q18" s="99"/>
      <c r="R18" s="43"/>
    </row>
    <row r="19" spans="1:18" s="30" customFormat="1" ht="12">
      <c r="A19" s="200" t="s">
        <v>40</v>
      </c>
      <c r="B19" s="95">
        <f t="shared" ref="B19:B26" si="0">SUM(D19,F19,H19)</f>
        <v>62634</v>
      </c>
      <c r="C19" s="40"/>
      <c r="D19" s="95">
        <f>SUM(D20:D26)</f>
        <v>20038</v>
      </c>
      <c r="E19" s="17"/>
      <c r="F19" s="95">
        <f>SUM(F20:F26)</f>
        <v>32872</v>
      </c>
      <c r="G19" s="40"/>
      <c r="H19" s="95">
        <f>SUM(H20:H26)</f>
        <v>9724</v>
      </c>
      <c r="I19" s="40"/>
      <c r="J19" s="6"/>
      <c r="K19" s="96">
        <f>SUM(K20:K25)</f>
        <v>100</v>
      </c>
      <c r="L19" s="96"/>
      <c r="M19" s="96">
        <f>SUM(M20:M25)</f>
        <v>100</v>
      </c>
      <c r="N19" s="96"/>
      <c r="O19" s="96">
        <f>SUM(O20:O25)</f>
        <v>99.999999999999986</v>
      </c>
      <c r="P19" s="96"/>
      <c r="Q19" s="96">
        <f>SUM(Q20:Q25)</f>
        <v>100.00000000000001</v>
      </c>
      <c r="R19" s="37"/>
    </row>
    <row r="20" spans="1:18" s="27" customFormat="1" ht="12">
      <c r="A20" s="12" t="s">
        <v>201</v>
      </c>
      <c r="B20" s="39">
        <f t="shared" si="0"/>
        <v>8187</v>
      </c>
      <c r="C20" s="40"/>
      <c r="D20" s="39">
        <v>1885</v>
      </c>
      <c r="E20" s="39"/>
      <c r="F20" s="39">
        <v>5336</v>
      </c>
      <c r="G20" s="39"/>
      <c r="H20" s="39">
        <v>966</v>
      </c>
      <c r="I20" s="40"/>
      <c r="J20" s="81"/>
      <c r="K20" s="99">
        <f t="shared" ref="K20:K25" si="1">B20*100/SUM($B$20:$B$25)</f>
        <v>13.074515315085119</v>
      </c>
      <c r="L20" s="99"/>
      <c r="M20" s="99">
        <f t="shared" ref="M20:M25" si="2">D20*100/SUM($D$20:$D$25)</f>
        <v>9.4071264597265198</v>
      </c>
      <c r="N20" s="99"/>
      <c r="O20" s="99">
        <f t="shared" ref="O20:O25" si="3">F20*100/SUM($F$20:$F$25)</f>
        <v>16.240564889213537</v>
      </c>
      <c r="P20" s="99"/>
      <c r="Q20" s="99">
        <f t="shared" ref="Q20:Q25" si="4">H20*100/SUM($H$20:$H$25)</f>
        <v>9.9341834635952289</v>
      </c>
      <c r="R20" s="43"/>
    </row>
    <row r="21" spans="1:18" s="27" customFormat="1" ht="12">
      <c r="A21" s="12" t="s">
        <v>42</v>
      </c>
      <c r="B21" s="39">
        <f t="shared" si="0"/>
        <v>32353</v>
      </c>
      <c r="C21" s="40"/>
      <c r="D21" s="39">
        <v>10030</v>
      </c>
      <c r="E21" s="39"/>
      <c r="F21" s="39">
        <v>17346</v>
      </c>
      <c r="G21" s="39"/>
      <c r="H21" s="39">
        <v>4977</v>
      </c>
      <c r="I21" s="40"/>
      <c r="J21" s="81"/>
      <c r="K21" s="99">
        <f t="shared" si="1"/>
        <v>51.667252227793924</v>
      </c>
      <c r="L21" s="99"/>
      <c r="M21" s="99">
        <f t="shared" si="2"/>
        <v>50.054895698173468</v>
      </c>
      <c r="N21" s="99"/>
      <c r="O21" s="99">
        <f t="shared" si="3"/>
        <v>52.794010226442659</v>
      </c>
      <c r="P21" s="99"/>
      <c r="Q21" s="99">
        <f t="shared" si="4"/>
        <v>51.182640888523238</v>
      </c>
      <c r="R21" s="43"/>
    </row>
    <row r="22" spans="1:18" s="27" customFormat="1" ht="12">
      <c r="A22" s="12" t="s">
        <v>43</v>
      </c>
      <c r="B22" s="39">
        <f t="shared" si="0"/>
        <v>15579</v>
      </c>
      <c r="C22" s="40"/>
      <c r="D22" s="39">
        <v>5644</v>
      </c>
      <c r="E22" s="39"/>
      <c r="F22" s="39">
        <v>7250</v>
      </c>
      <c r="G22" s="39"/>
      <c r="H22" s="39">
        <v>2685</v>
      </c>
      <c r="I22" s="40"/>
      <c r="J22" s="81"/>
      <c r="K22" s="99">
        <f t="shared" si="1"/>
        <v>24.879427640614519</v>
      </c>
      <c r="L22" s="99"/>
      <c r="M22" s="99">
        <f t="shared" si="2"/>
        <v>28.166483681006088</v>
      </c>
      <c r="N22" s="99"/>
      <c r="O22" s="99">
        <f t="shared" si="3"/>
        <v>22.065984903822741</v>
      </c>
      <c r="P22" s="99"/>
      <c r="Q22" s="99">
        <f t="shared" si="4"/>
        <v>27.612093788564376</v>
      </c>
      <c r="R22" s="43"/>
    </row>
    <row r="23" spans="1:18" s="27" customFormat="1" ht="12">
      <c r="A23" s="12" t="s">
        <v>44</v>
      </c>
      <c r="B23" s="39">
        <f t="shared" si="0"/>
        <v>5131</v>
      </c>
      <c r="C23" s="40"/>
      <c r="D23" s="39">
        <v>2025</v>
      </c>
      <c r="E23" s="39"/>
      <c r="F23" s="39">
        <v>2248</v>
      </c>
      <c r="G23" s="39"/>
      <c r="H23" s="39">
        <v>858</v>
      </c>
      <c r="I23" s="40"/>
      <c r="J23" s="81"/>
      <c r="K23" s="99">
        <f t="shared" si="1"/>
        <v>8.194129483535086</v>
      </c>
      <c r="L23" s="99"/>
      <c r="M23" s="99">
        <f t="shared" si="2"/>
        <v>10.105798981934324</v>
      </c>
      <c r="N23" s="99"/>
      <c r="O23" s="99">
        <f t="shared" si="3"/>
        <v>6.8419771122473829</v>
      </c>
      <c r="P23" s="99"/>
      <c r="Q23" s="99">
        <f t="shared" si="4"/>
        <v>8.8235294117647065</v>
      </c>
      <c r="R23" s="43"/>
    </row>
    <row r="24" spans="1:18" s="27" customFormat="1" ht="12">
      <c r="A24" s="12" t="s">
        <v>45</v>
      </c>
      <c r="B24" s="39">
        <f t="shared" si="0"/>
        <v>1222</v>
      </c>
      <c r="C24" s="40"/>
      <c r="D24" s="39">
        <v>454</v>
      </c>
      <c r="E24" s="39" t="s">
        <v>194</v>
      </c>
      <c r="F24" s="39">
        <v>552</v>
      </c>
      <c r="G24" s="39" t="s">
        <v>194</v>
      </c>
      <c r="H24" s="39">
        <v>216</v>
      </c>
      <c r="I24" s="40" t="s">
        <v>194</v>
      </c>
      <c r="J24" s="81"/>
      <c r="K24" s="99">
        <f t="shared" si="1"/>
        <v>1.9515155386630043</v>
      </c>
      <c r="L24" s="99"/>
      <c r="M24" s="99">
        <f t="shared" si="2"/>
        <v>2.265695179159597</v>
      </c>
      <c r="N24" s="99"/>
      <c r="O24" s="99">
        <f t="shared" si="3"/>
        <v>1.6800584368151936</v>
      </c>
      <c r="P24" s="99"/>
      <c r="Q24" s="99">
        <f t="shared" si="4"/>
        <v>2.2213081036610447</v>
      </c>
      <c r="R24" s="43"/>
    </row>
    <row r="25" spans="1:18" s="27" customFormat="1" ht="12">
      <c r="A25" s="12" t="s">
        <v>46</v>
      </c>
      <c r="B25" s="39">
        <f t="shared" si="0"/>
        <v>146</v>
      </c>
      <c r="C25" s="40" t="s">
        <v>194</v>
      </c>
      <c r="D25" s="39">
        <v>0</v>
      </c>
      <c r="E25" s="39"/>
      <c r="F25" s="39">
        <v>124</v>
      </c>
      <c r="G25" s="39" t="s">
        <v>194</v>
      </c>
      <c r="H25" s="39">
        <v>22</v>
      </c>
      <c r="I25" s="40" t="s">
        <v>194</v>
      </c>
      <c r="J25" s="81"/>
      <c r="K25" s="99">
        <f t="shared" si="1"/>
        <v>0.23315979430834585</v>
      </c>
      <c r="L25" s="42"/>
      <c r="M25" s="99">
        <f t="shared" si="2"/>
        <v>0</v>
      </c>
      <c r="N25" s="42"/>
      <c r="O25" s="99">
        <f t="shared" si="3"/>
        <v>0.37740443145848551</v>
      </c>
      <c r="P25" s="42"/>
      <c r="Q25" s="99">
        <f t="shared" si="4"/>
        <v>0.22624434389140272</v>
      </c>
      <c r="R25" s="43"/>
    </row>
    <row r="26" spans="1:18" s="27" customFormat="1" ht="12">
      <c r="A26" s="183" t="s">
        <v>3</v>
      </c>
      <c r="B26" s="39">
        <f t="shared" si="0"/>
        <v>16</v>
      </c>
      <c r="C26" s="40" t="s">
        <v>194</v>
      </c>
      <c r="D26" s="39">
        <v>0</v>
      </c>
      <c r="E26" s="39"/>
      <c r="F26" s="39">
        <v>16</v>
      </c>
      <c r="G26" s="39" t="s">
        <v>194</v>
      </c>
      <c r="H26" s="39">
        <v>0</v>
      </c>
      <c r="I26" s="40"/>
      <c r="J26" s="81"/>
      <c r="K26" s="118" t="str">
        <f>IF(B26&gt;0,"NC",0)</f>
        <v>NC</v>
      </c>
      <c r="L26" s="108"/>
      <c r="M26" s="263">
        <f>IF(D26&gt;0,"NC",0)</f>
        <v>0</v>
      </c>
      <c r="N26" s="264"/>
      <c r="O26" s="264" t="str">
        <f>IF(F26&gt;0,"NC",0)</f>
        <v>NC</v>
      </c>
      <c r="P26" s="264"/>
      <c r="Q26" s="264">
        <f>IF(H26&gt;0,"NC",0)</f>
        <v>0</v>
      </c>
      <c r="R26" s="43"/>
    </row>
    <row r="27" spans="1:18" s="27" customFormat="1" ht="6.5" customHeight="1">
      <c r="A27" s="58"/>
      <c r="B27" s="44"/>
      <c r="C27" s="40"/>
      <c r="I27" s="64"/>
      <c r="J27" s="55"/>
      <c r="K27" s="99"/>
      <c r="L27" s="99"/>
      <c r="M27" s="99"/>
      <c r="N27" s="99"/>
      <c r="O27" s="99"/>
      <c r="P27" s="99"/>
      <c r="Q27" s="99"/>
      <c r="R27" s="43"/>
    </row>
    <row r="28" spans="1:18" s="30" customFormat="1" ht="12">
      <c r="A28" s="7" t="s">
        <v>48</v>
      </c>
      <c r="B28" s="95">
        <f>SUM(D28,F28,H28)</f>
        <v>62636</v>
      </c>
      <c r="C28" s="40"/>
      <c r="D28" s="95">
        <f>SUM(D29:D30)</f>
        <v>20038</v>
      </c>
      <c r="E28" s="17"/>
      <c r="F28" s="95">
        <f>SUM(F29:F30)</f>
        <v>32873</v>
      </c>
      <c r="G28" s="17"/>
      <c r="H28" s="95">
        <f>SUM(H29:H30)</f>
        <v>9725</v>
      </c>
      <c r="I28" s="17"/>
      <c r="J28" s="6"/>
      <c r="K28" s="96">
        <f>SUM(K29:K30)</f>
        <v>100</v>
      </c>
      <c r="L28" s="96"/>
      <c r="M28" s="96">
        <f>SUM(M29:M30)</f>
        <v>100</v>
      </c>
      <c r="N28" s="96"/>
      <c r="O28" s="96">
        <f>SUM(O29:O30)</f>
        <v>100</v>
      </c>
      <c r="P28" s="96"/>
      <c r="Q28" s="96">
        <f>SUM(Q29:Q30)</f>
        <v>100</v>
      </c>
      <c r="R28" s="37"/>
    </row>
    <row r="29" spans="1:18" s="27" customFormat="1" ht="12">
      <c r="A29" s="13" t="s">
        <v>20</v>
      </c>
      <c r="B29" s="39">
        <f>SUM(D29,F29,H29)</f>
        <v>59710</v>
      </c>
      <c r="C29" s="40"/>
      <c r="D29" s="39">
        <v>19185</v>
      </c>
      <c r="E29" s="39"/>
      <c r="F29" s="39">
        <v>31089</v>
      </c>
      <c r="G29" s="39"/>
      <c r="H29" s="39">
        <v>9436</v>
      </c>
      <c r="I29" s="18"/>
      <c r="J29" s="84"/>
      <c r="K29" s="99">
        <f>B29*100/SUM(B29:B30)</f>
        <v>95.328565042467588</v>
      </c>
      <c r="L29" s="99"/>
      <c r="M29" s="99">
        <f>D29*100/SUM(D29:D30)</f>
        <v>95.743088132548152</v>
      </c>
      <c r="N29" s="99"/>
      <c r="O29" s="99">
        <f>F29*100/SUM(F29:F30)</f>
        <v>94.573053873999939</v>
      </c>
      <c r="P29" s="99"/>
      <c r="Q29" s="99">
        <f>H29*100/SUM(H29:H30)</f>
        <v>97.028277634961441</v>
      </c>
      <c r="R29" s="43"/>
    </row>
    <row r="30" spans="1:18" s="27" customFormat="1" ht="12">
      <c r="A30" s="13" t="s">
        <v>21</v>
      </c>
      <c r="B30" s="39">
        <f>SUM(D30,F30,H30)</f>
        <v>2926</v>
      </c>
      <c r="C30" s="40"/>
      <c r="D30" s="39">
        <v>853</v>
      </c>
      <c r="E30" s="39"/>
      <c r="F30" s="39">
        <v>1784</v>
      </c>
      <c r="G30" s="39"/>
      <c r="H30" s="39">
        <v>289</v>
      </c>
      <c r="I30" s="40"/>
      <c r="J30" s="84"/>
      <c r="K30" s="99">
        <f>B30*100/SUM(B29:B30)</f>
        <v>4.6714349575324094</v>
      </c>
      <c r="L30" s="99"/>
      <c r="M30" s="99">
        <f>D30*100/SUM(D29:D30)</f>
        <v>4.2569118674518416</v>
      </c>
      <c r="N30" s="99"/>
      <c r="O30" s="99">
        <f>F30*100/SUM(F29:F30)</f>
        <v>5.4269461260000611</v>
      </c>
      <c r="P30" s="99"/>
      <c r="Q30" s="99">
        <f>H30*100/SUM(H29:H30)</f>
        <v>2.9717223650385605</v>
      </c>
      <c r="R30" s="43"/>
    </row>
    <row r="31" spans="1:18" s="27" customFormat="1" ht="6.5" customHeight="1">
      <c r="A31" s="8"/>
      <c r="B31" s="93"/>
      <c r="C31" s="40"/>
      <c r="D31" s="93"/>
      <c r="E31" s="153"/>
      <c r="F31" s="93"/>
      <c r="G31" s="17"/>
      <c r="H31" s="93"/>
      <c r="I31" s="18"/>
      <c r="J31" s="84"/>
      <c r="K31" s="99"/>
      <c r="L31" s="99"/>
      <c r="M31" s="99"/>
      <c r="N31" s="99"/>
      <c r="O31" s="99"/>
      <c r="P31" s="99"/>
      <c r="Q31" s="99"/>
      <c r="R31" s="43"/>
    </row>
    <row r="32" spans="1:18" s="30" customFormat="1" ht="12">
      <c r="A32" s="7" t="s">
        <v>142</v>
      </c>
      <c r="B32" s="95">
        <f t="shared" ref="B32:B39" si="5">SUM(D32,F32,H32)</f>
        <v>62634</v>
      </c>
      <c r="C32" s="40"/>
      <c r="D32" s="95">
        <f>SUM(D33:D39)</f>
        <v>20038</v>
      </c>
      <c r="E32" s="17"/>
      <c r="F32" s="95">
        <f>SUM(F33:F39)</f>
        <v>32872</v>
      </c>
      <c r="G32" s="40"/>
      <c r="H32" s="95">
        <f>SUM(H33:H39)</f>
        <v>9724</v>
      </c>
      <c r="I32" s="40"/>
      <c r="J32" s="6"/>
      <c r="K32" s="96">
        <f>SUM(K33:K38)</f>
        <v>100</v>
      </c>
      <c r="L32" s="96"/>
      <c r="M32" s="96">
        <f>SUM(M33:M38)</f>
        <v>100</v>
      </c>
      <c r="N32" s="96"/>
      <c r="O32" s="96">
        <f>SUM(O33:O38)</f>
        <v>100</v>
      </c>
      <c r="P32" s="96"/>
      <c r="Q32" s="96">
        <f>SUM(Q33:Q38)</f>
        <v>100</v>
      </c>
      <c r="R32" s="37"/>
    </row>
    <row r="33" spans="1:18" s="27" customFormat="1">
      <c r="A33" s="182" t="s">
        <v>132</v>
      </c>
      <c r="B33" s="39">
        <f t="shared" si="5"/>
        <v>2895</v>
      </c>
      <c r="C33" s="40"/>
      <c r="D33" s="39">
        <v>874</v>
      </c>
      <c r="E33" s="39"/>
      <c r="F33" s="39">
        <v>1639</v>
      </c>
      <c r="G33" s="39"/>
      <c r="H33" s="39">
        <v>382</v>
      </c>
      <c r="I33" s="40"/>
      <c r="J33" s="81"/>
      <c r="K33" s="99">
        <f t="shared" ref="K33:K38" si="6">B33*100/SUM($B$33:$B$38)</f>
        <v>4.6365252486426751</v>
      </c>
      <c r="L33" s="99"/>
      <c r="M33" s="99">
        <f t="shared" ref="M33:M38" si="7">D33*100/SUM($D$33:$D$38)</f>
        <v>4.38622904747566</v>
      </c>
      <c r="N33" s="99"/>
      <c r="O33" s="99">
        <f t="shared" ref="O33:O38" si="8">F33*100/SUM($F$33:$F$38)</f>
        <v>4.9986275885205407</v>
      </c>
      <c r="P33" s="99"/>
      <c r="Q33" s="99">
        <f t="shared" ref="Q33:Q38" si="9">H33*100/SUM($H$33:$H$38)</f>
        <v>3.9284245166598106</v>
      </c>
      <c r="R33" s="43"/>
    </row>
    <row r="34" spans="1:18" s="27" customFormat="1">
      <c r="A34" s="182" t="s">
        <v>133</v>
      </c>
      <c r="B34" s="39">
        <f t="shared" si="5"/>
        <v>10173</v>
      </c>
      <c r="C34" s="40"/>
      <c r="D34" s="39">
        <v>2060</v>
      </c>
      <c r="E34" s="39"/>
      <c r="F34" s="39">
        <v>6713</v>
      </c>
      <c r="G34" s="39"/>
      <c r="H34" s="39">
        <v>1400</v>
      </c>
      <c r="I34" s="40"/>
      <c r="J34" s="81"/>
      <c r="K34" s="99">
        <f t="shared" si="6"/>
        <v>16.292701676836593</v>
      </c>
      <c r="L34" s="99"/>
      <c r="M34" s="99">
        <f t="shared" si="7"/>
        <v>10.338251530663454</v>
      </c>
      <c r="N34" s="99"/>
      <c r="O34" s="99">
        <f t="shared" si="8"/>
        <v>20.473329470249169</v>
      </c>
      <c r="P34" s="99"/>
      <c r="Q34" s="99">
        <f t="shared" si="9"/>
        <v>14.397367338543809</v>
      </c>
      <c r="R34" s="43"/>
    </row>
    <row r="35" spans="1:18" s="27" customFormat="1">
      <c r="A35" s="184" t="s">
        <v>134</v>
      </c>
      <c r="B35" s="39">
        <f t="shared" si="5"/>
        <v>21280</v>
      </c>
      <c r="C35" s="40"/>
      <c r="D35" s="39">
        <v>8655</v>
      </c>
      <c r="E35" s="39"/>
      <c r="F35" s="39">
        <v>11990</v>
      </c>
      <c r="G35" s="39"/>
      <c r="H35" s="39">
        <v>635</v>
      </c>
      <c r="I35" s="40"/>
      <c r="J35" s="81"/>
      <c r="K35" s="99">
        <f t="shared" si="6"/>
        <v>34.081263312993478</v>
      </c>
      <c r="L35" s="99"/>
      <c r="M35" s="99">
        <f t="shared" si="7"/>
        <v>43.435712134899127</v>
      </c>
      <c r="N35" s="99"/>
      <c r="O35" s="99">
        <f t="shared" si="8"/>
        <v>36.567141419378451</v>
      </c>
      <c r="P35" s="99"/>
      <c r="Q35" s="99">
        <f t="shared" si="9"/>
        <v>6.5302344714109424</v>
      </c>
      <c r="R35" s="43"/>
    </row>
    <row r="36" spans="1:18" s="27" customFormat="1">
      <c r="A36" s="184" t="s">
        <v>135</v>
      </c>
      <c r="B36" s="39">
        <f t="shared" si="5"/>
        <v>8023</v>
      </c>
      <c r="C36" s="40"/>
      <c r="D36" s="39">
        <v>2314</v>
      </c>
      <c r="E36" s="39"/>
      <c r="F36" s="39">
        <v>4538</v>
      </c>
      <c r="G36" s="39"/>
      <c r="H36" s="39">
        <v>1171</v>
      </c>
      <c r="I36" s="40"/>
      <c r="J36" s="81"/>
      <c r="K36" s="99">
        <f t="shared" si="6"/>
        <v>12.849340956773812</v>
      </c>
      <c r="L36" s="99"/>
      <c r="M36" s="99">
        <f t="shared" si="7"/>
        <v>11.612967981531668</v>
      </c>
      <c r="N36" s="99"/>
      <c r="O36" s="99">
        <f t="shared" si="8"/>
        <v>13.84000731952789</v>
      </c>
      <c r="P36" s="99"/>
      <c r="Q36" s="99">
        <f t="shared" si="9"/>
        <v>12.042369395310573</v>
      </c>
      <c r="R36" s="43"/>
    </row>
    <row r="37" spans="1:18" s="27" customFormat="1">
      <c r="A37" s="182" t="s">
        <v>136</v>
      </c>
      <c r="B37" s="39">
        <f t="shared" si="5"/>
        <v>10371</v>
      </c>
      <c r="C37" s="40"/>
      <c r="D37" s="39">
        <v>4037</v>
      </c>
      <c r="E37" s="39"/>
      <c r="F37" s="39">
        <v>4250</v>
      </c>
      <c r="G37" s="39"/>
      <c r="H37" s="39">
        <v>2084</v>
      </c>
      <c r="I37" s="40"/>
      <c r="J37" s="81"/>
      <c r="K37" s="99">
        <f t="shared" si="6"/>
        <v>16.609811175707492</v>
      </c>
      <c r="L37" s="99"/>
      <c r="M37" s="99">
        <f t="shared" si="7"/>
        <v>20.259961858877848</v>
      </c>
      <c r="N37" s="99"/>
      <c r="O37" s="99">
        <f t="shared" si="8"/>
        <v>12.961663972673762</v>
      </c>
      <c r="P37" s="99"/>
      <c r="Q37" s="99">
        <f t="shared" si="9"/>
        <v>21.431509666803784</v>
      </c>
      <c r="R37" s="43"/>
    </row>
    <row r="38" spans="1:18" s="27" customFormat="1" ht="12">
      <c r="A38" s="183" t="s">
        <v>137</v>
      </c>
      <c r="B38" s="39">
        <f t="shared" si="5"/>
        <v>9697</v>
      </c>
      <c r="C38" s="40"/>
      <c r="D38" s="39">
        <v>1986</v>
      </c>
      <c r="E38" s="39"/>
      <c r="F38" s="39">
        <v>3659</v>
      </c>
      <c r="G38" s="39"/>
      <c r="H38" s="39">
        <v>4052</v>
      </c>
      <c r="I38" s="17"/>
      <c r="J38" s="81"/>
      <c r="K38" s="99">
        <f t="shared" si="6"/>
        <v>15.530357629045948</v>
      </c>
      <c r="L38" s="99"/>
      <c r="M38" s="99">
        <f t="shared" si="7"/>
        <v>9.9668774465522425</v>
      </c>
      <c r="N38" s="99"/>
      <c r="O38" s="99">
        <f t="shared" si="8"/>
        <v>11.159230229650188</v>
      </c>
      <c r="P38" s="99"/>
      <c r="Q38" s="99">
        <f t="shared" si="9"/>
        <v>41.670094611271082</v>
      </c>
      <c r="R38" s="43"/>
    </row>
    <row r="39" spans="1:18" s="27" customFormat="1" ht="12">
      <c r="A39" s="301" t="s">
        <v>3</v>
      </c>
      <c r="B39" s="39">
        <f t="shared" si="5"/>
        <v>195</v>
      </c>
      <c r="C39" s="64" t="s">
        <v>194</v>
      </c>
      <c r="D39" s="93">
        <v>112</v>
      </c>
      <c r="E39" s="17" t="s">
        <v>194</v>
      </c>
      <c r="F39" s="93">
        <v>83</v>
      </c>
      <c r="G39" s="17" t="s">
        <v>194</v>
      </c>
      <c r="H39" s="93">
        <v>0</v>
      </c>
      <c r="I39" s="18"/>
      <c r="J39" s="84"/>
      <c r="K39" s="99"/>
      <c r="L39" s="99"/>
      <c r="M39" s="99"/>
      <c r="N39" s="99"/>
      <c r="O39" s="99"/>
      <c r="P39" s="99"/>
      <c r="Q39" s="99"/>
      <c r="R39" s="43"/>
    </row>
    <row r="40" spans="1:18" s="27" customFormat="1" ht="6.5" customHeight="1">
      <c r="A40" s="2"/>
      <c r="B40" s="66"/>
      <c r="C40" s="64"/>
      <c r="D40" s="93"/>
      <c r="E40" s="17"/>
      <c r="F40" s="93"/>
      <c r="G40" s="17"/>
      <c r="H40" s="93"/>
      <c r="I40" s="18"/>
      <c r="J40" s="84"/>
      <c r="K40" s="99"/>
      <c r="L40" s="99"/>
      <c r="M40" s="99"/>
      <c r="N40" s="99"/>
      <c r="O40" s="99"/>
      <c r="P40" s="99"/>
      <c r="Q40" s="99"/>
      <c r="R40" s="43"/>
    </row>
    <row r="41" spans="1:18" s="30" customFormat="1" ht="12">
      <c r="A41" s="7" t="s">
        <v>41</v>
      </c>
      <c r="B41" s="95">
        <f>SUM(D41,F41,H41)</f>
        <v>62635</v>
      </c>
      <c r="C41" s="40"/>
      <c r="D41" s="95">
        <f>SUM(D42:D43)</f>
        <v>20038</v>
      </c>
      <c r="E41" s="17"/>
      <c r="F41" s="95">
        <f>SUM(F42:F43)</f>
        <v>32873</v>
      </c>
      <c r="G41" s="17"/>
      <c r="H41" s="95">
        <f>SUM(H42:H43)</f>
        <v>9724</v>
      </c>
      <c r="I41" s="40"/>
      <c r="J41" s="6"/>
      <c r="K41" s="96">
        <f>SUM(K42:K43)</f>
        <v>100</v>
      </c>
      <c r="L41" s="96"/>
      <c r="M41" s="96">
        <f>SUM(M42:M43)</f>
        <v>100</v>
      </c>
      <c r="N41" s="96"/>
      <c r="O41" s="96">
        <f>SUM(O42:O43)</f>
        <v>100</v>
      </c>
      <c r="P41" s="96"/>
      <c r="Q41" s="96">
        <f>SUM(Q42:Q43)</f>
        <v>100</v>
      </c>
      <c r="R41" s="37"/>
    </row>
    <row r="42" spans="1:18" s="27" customFormat="1">
      <c r="A42" s="201" t="s">
        <v>104</v>
      </c>
      <c r="B42" s="39">
        <f>SUM(D42,F42,H42)</f>
        <v>33442</v>
      </c>
      <c r="C42" s="64"/>
      <c r="D42" s="39">
        <v>13354</v>
      </c>
      <c r="E42" s="39"/>
      <c r="F42" s="39">
        <v>15680</v>
      </c>
      <c r="G42" s="39"/>
      <c r="H42" s="39">
        <v>4408</v>
      </c>
      <c r="I42" s="40"/>
      <c r="J42" s="83"/>
      <c r="K42" s="99">
        <f>B42*100/SUM($B$42:$B$43)</f>
        <v>53.391873553125251</v>
      </c>
      <c r="L42" s="99"/>
      <c r="M42" s="99">
        <f>D42*100/SUM($D$42:$D$43)</f>
        <v>66.643377582593075</v>
      </c>
      <c r="N42" s="99"/>
      <c r="O42" s="99">
        <f>F42*100/SUM($F$42:$F$43)</f>
        <v>47.698719313722506</v>
      </c>
      <c r="P42" s="99"/>
      <c r="Q42" s="99">
        <f>H42*100/SUM($H$42:$H$43)</f>
        <v>45.331139448786509</v>
      </c>
      <c r="R42" s="43"/>
    </row>
    <row r="43" spans="1:18" s="27" customFormat="1">
      <c r="A43" s="201" t="s">
        <v>63</v>
      </c>
      <c r="B43" s="39">
        <f>SUM(D43,F43,H43)</f>
        <v>29193</v>
      </c>
      <c r="C43" s="64"/>
      <c r="D43" s="39">
        <v>6684</v>
      </c>
      <c r="E43" s="39"/>
      <c r="F43" s="39">
        <v>17193</v>
      </c>
      <c r="G43" s="39"/>
      <c r="H43" s="39">
        <v>5316</v>
      </c>
      <c r="I43" s="40"/>
      <c r="J43" s="81"/>
      <c r="K43" s="99">
        <f>B43*100/SUM($B$42:$B$43)</f>
        <v>46.608126446874749</v>
      </c>
      <c r="L43" s="99"/>
      <c r="M43" s="99">
        <f>D43*100/SUM($D$42:$D$43)</f>
        <v>33.356622417406925</v>
      </c>
      <c r="N43" s="99"/>
      <c r="O43" s="99">
        <f>F43*100/SUM($F$42:$F$43)</f>
        <v>52.301280686277494</v>
      </c>
      <c r="P43" s="99"/>
      <c r="Q43" s="99">
        <f>H43*100/SUM($H$42:$H$43)</f>
        <v>54.668860551213491</v>
      </c>
      <c r="R43" s="43"/>
    </row>
    <row r="44" spans="1:18" s="27" customFormat="1" ht="6.5" customHeight="1">
      <c r="A44" s="82"/>
      <c r="B44" s="44"/>
      <c r="C44" s="40"/>
      <c r="D44" s="93"/>
      <c r="E44" s="153"/>
      <c r="F44" s="93"/>
      <c r="G44" s="64"/>
      <c r="H44" s="93"/>
      <c r="I44" s="64"/>
      <c r="J44" s="55"/>
      <c r="K44" s="99"/>
      <c r="L44" s="99"/>
      <c r="M44" s="99"/>
      <c r="N44" s="99"/>
      <c r="O44" s="99"/>
      <c r="P44" s="99"/>
      <c r="Q44" s="99"/>
      <c r="R44" s="43"/>
    </row>
    <row r="45" spans="1:18" s="30" customFormat="1">
      <c r="A45" s="202" t="s">
        <v>47</v>
      </c>
      <c r="B45" s="95">
        <f t="shared" ref="B45:B50" si="10">SUM(D45,F45,H45)</f>
        <v>62636</v>
      </c>
      <c r="C45" s="40"/>
      <c r="D45" s="95">
        <f>SUM(D46:D50)</f>
        <v>20038</v>
      </c>
      <c r="E45" s="17"/>
      <c r="F45" s="95">
        <f>SUM(F46:F50)</f>
        <v>32873</v>
      </c>
      <c r="G45" s="64"/>
      <c r="H45" s="95">
        <f>SUM(H46:H50)</f>
        <v>9725</v>
      </c>
      <c r="I45" s="64"/>
      <c r="J45" s="6"/>
      <c r="K45" s="96">
        <f>SUM(K46:K49)</f>
        <v>100.00000000000001</v>
      </c>
      <c r="L45" s="96"/>
      <c r="M45" s="96">
        <f>SUM(M46:M49)</f>
        <v>100</v>
      </c>
      <c r="N45" s="96"/>
      <c r="O45" s="96">
        <f>SUM(O46:O49)</f>
        <v>99.999999999999986</v>
      </c>
      <c r="P45" s="96"/>
      <c r="Q45" s="96">
        <f>SUM(Q46:Q49)</f>
        <v>100</v>
      </c>
      <c r="R45" s="37"/>
    </row>
    <row r="46" spans="1:18" s="27" customFormat="1" ht="12">
      <c r="A46" s="13" t="s">
        <v>107</v>
      </c>
      <c r="B46" s="39">
        <f t="shared" si="10"/>
        <v>29418</v>
      </c>
      <c r="C46" s="40"/>
      <c r="D46" s="39">
        <v>10296</v>
      </c>
      <c r="E46" s="39"/>
      <c r="F46" s="39">
        <v>16117</v>
      </c>
      <c r="G46" s="39"/>
      <c r="H46" s="39">
        <v>3005</v>
      </c>
      <c r="I46" s="64"/>
      <c r="J46" s="81"/>
      <c r="K46" s="99">
        <f>B46*100/SUM($B$46:$B$49)</f>
        <v>46.966600676927008</v>
      </c>
      <c r="L46" s="99"/>
      <c r="M46" s="99">
        <f>D46*100/SUM(D$46:D$49)</f>
        <v>51.382373490368302</v>
      </c>
      <c r="N46" s="99"/>
      <c r="O46" s="99">
        <f>F46*100/SUM($F$46:$F$49)</f>
        <v>49.028077753779698</v>
      </c>
      <c r="P46" s="99"/>
      <c r="Q46" s="99">
        <f>H46*100/SUM($H$46:$H$49)</f>
        <v>30.899742930591259</v>
      </c>
      <c r="R46" s="43"/>
    </row>
    <row r="47" spans="1:18" s="27" customFormat="1" ht="12">
      <c r="A47" s="13" t="s">
        <v>108</v>
      </c>
      <c r="B47" s="39">
        <f t="shared" si="10"/>
        <v>8437</v>
      </c>
      <c r="C47" s="40"/>
      <c r="D47" s="39">
        <v>3572</v>
      </c>
      <c r="E47" s="39"/>
      <c r="F47" s="39">
        <v>2784</v>
      </c>
      <c r="G47" s="39" t="s">
        <v>194</v>
      </c>
      <c r="H47" s="39">
        <v>2081</v>
      </c>
      <c r="I47" s="40"/>
      <c r="J47" s="81"/>
      <c r="K47" s="99">
        <f>B47*100/SUM($B$46:$B$49)</f>
        <v>13.469889520403601</v>
      </c>
      <c r="L47" s="99"/>
      <c r="M47" s="99">
        <f>D47*100/SUM(D$46:D$49)</f>
        <v>17.826130352330573</v>
      </c>
      <c r="N47" s="99"/>
      <c r="O47" s="99">
        <f>F47*100/SUM($F$46:$F$49)</f>
        <v>8.4689562863139969</v>
      </c>
      <c r="P47" s="99"/>
      <c r="Q47" s="99">
        <f>H47*100/SUM($H$46:$H$49)</f>
        <v>21.398457583547557</v>
      </c>
      <c r="R47" s="43"/>
    </row>
    <row r="48" spans="1:18" s="27" customFormat="1" ht="12">
      <c r="A48" s="13" t="s">
        <v>109</v>
      </c>
      <c r="B48" s="39">
        <f t="shared" si="10"/>
        <v>22178</v>
      </c>
      <c r="C48" s="40"/>
      <c r="D48" s="39">
        <v>6162</v>
      </c>
      <c r="E48" s="39"/>
      <c r="F48" s="39">
        <v>11723</v>
      </c>
      <c r="G48" s="39"/>
      <c r="H48" s="39">
        <v>4293</v>
      </c>
      <c r="I48" s="64"/>
      <c r="J48" s="81"/>
      <c r="K48" s="99">
        <f>B48*100/SUM($B$46:$B$49)</f>
        <v>35.407752730059393</v>
      </c>
      <c r="L48" s="99"/>
      <c r="M48" s="99">
        <f>D48*100/SUM(D$46:D$49)</f>
        <v>30.751572013174968</v>
      </c>
      <c r="N48" s="99"/>
      <c r="O48" s="99">
        <f>F48*100/SUM($F$46:$F$49)</f>
        <v>35.661485109360264</v>
      </c>
      <c r="P48" s="99"/>
      <c r="Q48" s="99">
        <f>H48*100/SUM($H$46:$H$49)</f>
        <v>44.1439588688946</v>
      </c>
      <c r="R48" s="43"/>
    </row>
    <row r="49" spans="1:18" s="158" customFormat="1">
      <c r="A49" s="156" t="s">
        <v>101</v>
      </c>
      <c r="B49" s="44">
        <f t="shared" si="10"/>
        <v>2603</v>
      </c>
      <c r="C49" s="64"/>
      <c r="D49" s="39">
        <v>8</v>
      </c>
      <c r="E49" s="39" t="s">
        <v>194</v>
      </c>
      <c r="F49" s="39">
        <v>2249</v>
      </c>
      <c r="G49" s="39"/>
      <c r="H49" s="39">
        <v>346</v>
      </c>
      <c r="I49" s="64"/>
      <c r="J49" s="92"/>
      <c r="K49" s="99">
        <f>B49*100/SUM($B$46:$B$49)</f>
        <v>4.155757072610001</v>
      </c>
      <c r="L49" s="108"/>
      <c r="M49" s="99">
        <f>D49*100/SUM(D$46:D$49)</f>
        <v>3.9924144126160292E-2</v>
      </c>
      <c r="N49" s="108"/>
      <c r="O49" s="99">
        <f>F49*100/SUM($F$46:$F$49)</f>
        <v>6.8414808505460405</v>
      </c>
      <c r="P49" s="108"/>
      <c r="Q49" s="99">
        <f>H49*100/SUM($H$46:$H$49)</f>
        <v>3.557840616966581</v>
      </c>
      <c r="R49" s="141"/>
    </row>
    <row r="50" spans="1:18" s="158" customFormat="1" ht="12">
      <c r="A50" s="183" t="s">
        <v>3</v>
      </c>
      <c r="B50" s="44">
        <f t="shared" si="10"/>
        <v>0</v>
      </c>
      <c r="C50" s="40"/>
      <c r="D50" s="39">
        <v>0</v>
      </c>
      <c r="E50" s="39"/>
      <c r="F50" s="39">
        <v>0</v>
      </c>
      <c r="G50" s="39"/>
      <c r="H50" s="39">
        <v>0</v>
      </c>
      <c r="I50" s="40"/>
      <c r="J50" s="92"/>
      <c r="K50" s="118">
        <f>IF(B50&gt;0,"NC",0)</f>
        <v>0</v>
      </c>
      <c r="L50" s="108"/>
      <c r="M50" s="263">
        <f>IF(D50&gt;0,"NC",0)</f>
        <v>0</v>
      </c>
      <c r="N50" s="264"/>
      <c r="O50" s="264">
        <f>IF(F50&gt;0,"NC",0)</f>
        <v>0</v>
      </c>
      <c r="P50" s="264"/>
      <c r="Q50" s="264">
        <f>IF(H50&gt;0,"NC",0)</f>
        <v>0</v>
      </c>
      <c r="R50" s="141"/>
    </row>
    <row r="51" spans="1:18" ht="6.5" customHeight="1" thickBot="1">
      <c r="A51" s="120"/>
      <c r="B51" s="121"/>
      <c r="C51" s="112"/>
      <c r="D51" s="121"/>
      <c r="E51" s="112"/>
      <c r="F51" s="120"/>
      <c r="G51" s="112"/>
      <c r="H51" s="120"/>
      <c r="I51" s="112"/>
      <c r="J51" s="121"/>
      <c r="K51" s="123"/>
      <c r="L51" s="123"/>
      <c r="M51" s="123"/>
      <c r="N51" s="123"/>
      <c r="O51" s="123"/>
      <c r="P51" s="123"/>
      <c r="Q51" s="123"/>
      <c r="R51" s="123"/>
    </row>
    <row r="52" spans="1:18" ht="6.5" customHeight="1">
      <c r="A52" s="29"/>
      <c r="B52" s="67"/>
      <c r="C52" s="40"/>
      <c r="D52" s="29"/>
      <c r="E52" s="64"/>
      <c r="F52" s="29"/>
      <c r="G52" s="40"/>
      <c r="H52" s="29"/>
      <c r="I52" s="40"/>
      <c r="J52" s="36"/>
    </row>
    <row r="53" spans="1:18" s="71" customFormat="1">
      <c r="A53" s="70" t="s">
        <v>74</v>
      </c>
      <c r="B53" s="145"/>
      <c r="C53" s="77"/>
      <c r="D53" s="145"/>
      <c r="E53" s="77"/>
      <c r="F53" s="145"/>
      <c r="G53" s="77"/>
      <c r="H53" s="145"/>
      <c r="I53" s="77"/>
      <c r="J53" s="145"/>
    </row>
    <row r="54" spans="1:18" s="71" customFormat="1">
      <c r="A54" s="70" t="s">
        <v>155</v>
      </c>
      <c r="B54" s="145"/>
      <c r="C54" s="77"/>
      <c r="D54" s="145"/>
      <c r="E54" s="77"/>
      <c r="F54" s="145"/>
      <c r="G54" s="77"/>
      <c r="H54" s="145"/>
      <c r="I54" s="77"/>
      <c r="J54" s="145"/>
    </row>
    <row r="55" spans="1:18" s="71" customFormat="1">
      <c r="A55" s="79" t="s">
        <v>105</v>
      </c>
      <c r="B55" s="145"/>
      <c r="C55" s="77"/>
      <c r="D55" s="145"/>
      <c r="E55" s="77"/>
      <c r="F55" s="145"/>
      <c r="G55" s="77"/>
      <c r="H55" s="145"/>
      <c r="I55" s="77"/>
      <c r="J55" s="145"/>
    </row>
    <row r="56" spans="1:18" s="71" customFormat="1" ht="22.5" customHeight="1">
      <c r="A56" s="306" t="s">
        <v>163</v>
      </c>
      <c r="B56" s="306"/>
      <c r="C56" s="306"/>
      <c r="D56" s="306"/>
      <c r="E56" s="306"/>
      <c r="F56" s="306"/>
      <c r="G56" s="306"/>
      <c r="H56" s="306"/>
      <c r="I56" s="306"/>
      <c r="J56" s="306"/>
      <c r="K56" s="306"/>
      <c r="L56" s="306"/>
      <c r="M56" s="306"/>
      <c r="N56" s="306"/>
      <c r="O56" s="306"/>
      <c r="P56" s="306"/>
      <c r="Q56" s="306"/>
      <c r="R56" s="306"/>
    </row>
    <row r="57" spans="1:18" s="71" customFormat="1" ht="11">
      <c r="A57" s="198" t="s">
        <v>66</v>
      </c>
      <c r="C57" s="77"/>
      <c r="E57" s="77"/>
      <c r="G57" s="77"/>
      <c r="H57" s="143"/>
      <c r="I57" s="77"/>
    </row>
    <row r="58" spans="1:18" s="71" customFormat="1" ht="11">
      <c r="A58" s="199" t="s">
        <v>89</v>
      </c>
      <c r="B58" s="73"/>
      <c r="C58" s="74"/>
      <c r="D58" s="73"/>
      <c r="E58" s="74"/>
      <c r="F58" s="73"/>
      <c r="G58" s="74"/>
      <c r="H58" s="144"/>
      <c r="I58" s="74"/>
      <c r="J58" s="73"/>
      <c r="K58" s="73"/>
      <c r="L58" s="73"/>
      <c r="M58" s="73"/>
      <c r="N58" s="73"/>
      <c r="O58" s="73"/>
      <c r="P58" s="73"/>
      <c r="Q58" s="73"/>
    </row>
    <row r="59" spans="1:18" s="71" customFormat="1" ht="11">
      <c r="A59" s="4" t="s">
        <v>208</v>
      </c>
      <c r="B59" s="75"/>
      <c r="C59" s="77"/>
      <c r="E59" s="77"/>
      <c r="G59" s="77"/>
      <c r="H59" s="143"/>
      <c r="I59" s="77"/>
      <c r="R59" s="127"/>
    </row>
    <row r="60" spans="1:18">
      <c r="A60" s="71"/>
    </row>
  </sheetData>
  <mergeCells count="15">
    <mergeCell ref="A1:R1"/>
    <mergeCell ref="A4:A10"/>
    <mergeCell ref="B4:I4"/>
    <mergeCell ref="K4:R4"/>
    <mergeCell ref="D10:E10"/>
    <mergeCell ref="K7:L10"/>
    <mergeCell ref="M7:R7"/>
    <mergeCell ref="A56:R56"/>
    <mergeCell ref="F10:G10"/>
    <mergeCell ref="H10:I10"/>
    <mergeCell ref="M10:N10"/>
    <mergeCell ref="O10:P10"/>
    <mergeCell ref="Q10:R10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82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8.6640625" style="72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5" style="90"/>
  </cols>
  <sheetData>
    <row r="1" spans="1:18" ht="25.5" customHeight="1">
      <c r="A1" s="302" t="s">
        <v>220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</row>
    <row r="2" spans="1:18" s="27" customFormat="1" ht="6.5" customHeight="1" thickBot="1">
      <c r="A2" s="158"/>
      <c r="B2" s="159"/>
      <c r="C2" s="161"/>
      <c r="D2" s="159"/>
      <c r="E2" s="161"/>
      <c r="F2" s="159"/>
      <c r="G2" s="161"/>
      <c r="H2" s="160"/>
      <c r="I2" s="161"/>
      <c r="J2" s="160"/>
      <c r="K2" s="159"/>
      <c r="L2" s="159"/>
      <c r="M2" s="159"/>
      <c r="N2" s="159"/>
      <c r="O2" s="159"/>
      <c r="P2" s="159"/>
      <c r="Q2" s="158"/>
      <c r="R2" s="158"/>
    </row>
    <row r="3" spans="1:18" s="132" customFormat="1" ht="6.5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11" t="s">
        <v>145</v>
      </c>
      <c r="B4" s="303" t="s">
        <v>78</v>
      </c>
      <c r="C4" s="303"/>
      <c r="D4" s="303"/>
      <c r="E4" s="303"/>
      <c r="F4" s="303"/>
      <c r="G4" s="303"/>
      <c r="H4" s="303"/>
      <c r="I4" s="303"/>
      <c r="J4" s="210"/>
      <c r="K4" s="303" t="s">
        <v>87</v>
      </c>
      <c r="L4" s="303"/>
      <c r="M4" s="303"/>
      <c r="N4" s="303"/>
      <c r="O4" s="303"/>
      <c r="P4" s="303"/>
      <c r="Q4" s="303"/>
      <c r="R4" s="303"/>
    </row>
    <row r="5" spans="1:18" s="132" customFormat="1" ht="6.5" customHeight="1">
      <c r="A5" s="311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5" customHeight="1">
      <c r="A6" s="311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11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210"/>
      <c r="K7" s="308" t="s">
        <v>82</v>
      </c>
      <c r="L7" s="308"/>
      <c r="M7" s="309" t="s">
        <v>149</v>
      </c>
      <c r="N7" s="309"/>
      <c r="O7" s="309"/>
      <c r="P7" s="309"/>
      <c r="Q7" s="309"/>
      <c r="R7" s="309"/>
    </row>
    <row r="8" spans="1:18" s="132" customFormat="1" ht="6.5" customHeight="1">
      <c r="A8" s="311"/>
      <c r="B8" s="308"/>
      <c r="C8" s="308"/>
      <c r="D8" s="211"/>
      <c r="E8" s="211"/>
      <c r="F8" s="211"/>
      <c r="G8" s="211"/>
      <c r="H8" s="211"/>
      <c r="I8" s="211"/>
      <c r="J8" s="210"/>
      <c r="K8" s="308"/>
      <c r="L8" s="308"/>
      <c r="M8" s="211"/>
      <c r="N8" s="211"/>
      <c r="O8" s="211"/>
      <c r="P8" s="211"/>
      <c r="Q8" s="211"/>
      <c r="R8" s="211"/>
    </row>
    <row r="9" spans="1:18" s="132" customFormat="1" ht="6.5" customHeight="1">
      <c r="A9" s="311"/>
      <c r="B9" s="308"/>
      <c r="C9" s="308"/>
      <c r="D9" s="212"/>
      <c r="E9" s="212"/>
      <c r="F9" s="212"/>
      <c r="G9" s="212"/>
      <c r="H9" s="212"/>
      <c r="I9" s="212"/>
      <c r="J9" s="210"/>
      <c r="K9" s="308"/>
      <c r="L9" s="308"/>
      <c r="M9" s="212"/>
      <c r="N9" s="212"/>
      <c r="O9" s="212"/>
      <c r="P9" s="212"/>
      <c r="Q9" s="212"/>
      <c r="R9" s="212"/>
    </row>
    <row r="10" spans="1:18" s="132" customFormat="1" ht="12">
      <c r="A10" s="311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213"/>
      <c r="K10" s="308"/>
      <c r="L10" s="308"/>
      <c r="M10" s="305" t="s">
        <v>19</v>
      </c>
      <c r="N10" s="305"/>
      <c r="O10" s="305" t="s">
        <v>84</v>
      </c>
      <c r="P10" s="305"/>
      <c r="Q10" s="305" t="s">
        <v>80</v>
      </c>
      <c r="R10" s="305"/>
    </row>
    <row r="11" spans="1:18" s="27" customFormat="1" ht="6.5" customHeight="1">
      <c r="A11" s="229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5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>
      <c r="A13" s="226" t="s">
        <v>79</v>
      </c>
      <c r="B13" s="219">
        <f>SUM(D13,F13,H13)</f>
        <v>62635</v>
      </c>
      <c r="C13" s="220"/>
      <c r="D13" s="219">
        <f>D15</f>
        <v>20038</v>
      </c>
      <c r="E13" s="220"/>
      <c r="F13" s="219">
        <f>F15</f>
        <v>32873</v>
      </c>
      <c r="G13" s="220"/>
      <c r="H13" s="219">
        <f>H15</f>
        <v>9724</v>
      </c>
      <c r="I13" s="220"/>
      <c r="J13" s="222"/>
      <c r="K13" s="254">
        <f>SUM(M13,O13,Q13)</f>
        <v>100</v>
      </c>
      <c r="L13" s="255"/>
      <c r="M13" s="254">
        <f>D13*100/B13</f>
        <v>31.991697932465875</v>
      </c>
      <c r="N13" s="256"/>
      <c r="O13" s="254">
        <f>F13*100/B13</f>
        <v>52.483435778717968</v>
      </c>
      <c r="P13" s="255"/>
      <c r="Q13" s="254">
        <f>H13*100/B13</f>
        <v>15.524866288816158</v>
      </c>
      <c r="R13" s="233"/>
    </row>
    <row r="14" spans="1:18" s="35" customFormat="1" ht="6.5" customHeight="1">
      <c r="A14" s="31"/>
      <c r="B14" s="65"/>
      <c r="C14" s="64"/>
      <c r="D14" s="65"/>
      <c r="E14" s="64"/>
      <c r="F14" s="65"/>
      <c r="G14" s="64"/>
      <c r="H14" s="65"/>
      <c r="I14" s="64"/>
      <c r="J14" s="94"/>
      <c r="K14" s="257"/>
      <c r="L14" s="257"/>
      <c r="M14" s="257"/>
      <c r="N14" s="258"/>
      <c r="O14" s="257"/>
      <c r="P14" s="257"/>
      <c r="Q14" s="257"/>
      <c r="R14" s="33"/>
    </row>
    <row r="15" spans="1:18" s="30" customFormat="1" ht="26">
      <c r="A15" s="61" t="s">
        <v>86</v>
      </c>
      <c r="B15" s="95">
        <f>SUM(D15,F15,H15)</f>
        <v>62635</v>
      </c>
      <c r="C15" s="40"/>
      <c r="D15" s="95">
        <f>SUM(D16:D18)</f>
        <v>20038</v>
      </c>
      <c r="E15" s="40"/>
      <c r="F15" s="95">
        <f>SUM(F16:F18)</f>
        <v>32873</v>
      </c>
      <c r="G15" s="40"/>
      <c r="H15" s="95">
        <f>SUM(H16:H18)</f>
        <v>9724</v>
      </c>
      <c r="I15" s="40"/>
      <c r="J15" s="100"/>
      <c r="K15" s="190">
        <f>SUM(K16:K17)</f>
        <v>100</v>
      </c>
      <c r="L15" s="190"/>
      <c r="M15" s="190">
        <f>SUM(M16:M17)</f>
        <v>100</v>
      </c>
      <c r="N15" s="190"/>
      <c r="O15" s="190">
        <f>SUM(O16:O17)</f>
        <v>100</v>
      </c>
      <c r="P15" s="190"/>
      <c r="Q15" s="190">
        <f>SUM(Q16:Q17)</f>
        <v>100</v>
      </c>
      <c r="R15" s="37"/>
    </row>
    <row r="16" spans="1:18" s="27" customFormat="1">
      <c r="A16" s="115" t="s">
        <v>164</v>
      </c>
      <c r="B16" s="39">
        <f>SUM(D16,F16,H16)</f>
        <v>4918</v>
      </c>
      <c r="C16" s="40"/>
      <c r="D16" s="39">
        <v>143</v>
      </c>
      <c r="E16" s="39" t="s">
        <v>194</v>
      </c>
      <c r="F16" s="39">
        <v>4690</v>
      </c>
      <c r="G16" s="39"/>
      <c r="H16" s="39">
        <v>85</v>
      </c>
      <c r="I16" s="40" t="s">
        <v>194</v>
      </c>
      <c r="J16" s="98"/>
      <c r="K16" s="42">
        <f>B16*100/SUM($B$16:$B$17)</f>
        <v>8.5924942343979307</v>
      </c>
      <c r="L16" s="42"/>
      <c r="M16" s="42">
        <f>D16*100/SUM($D$16:$D$17)</f>
        <v>0.84450481308687175</v>
      </c>
      <c r="N16" s="42"/>
      <c r="O16" s="42">
        <f>F16*100/SUM($F$16:$F$17)</f>
        <v>15.243109724388976</v>
      </c>
      <c r="P16" s="42"/>
      <c r="Q16" s="42">
        <f>H16*100/SUM($H$16:$H$17)</f>
        <v>0.89145254326166756</v>
      </c>
      <c r="R16" s="43"/>
    </row>
    <row r="17" spans="1:18" s="27" customFormat="1">
      <c r="A17" s="115" t="s">
        <v>4</v>
      </c>
      <c r="B17" s="39">
        <f>SUM(D17,F17,H17)</f>
        <v>52318</v>
      </c>
      <c r="C17" s="40"/>
      <c r="D17" s="39">
        <v>16790</v>
      </c>
      <c r="E17" s="39"/>
      <c r="F17" s="39">
        <v>26078</v>
      </c>
      <c r="G17" s="39"/>
      <c r="H17" s="39">
        <v>9450</v>
      </c>
      <c r="I17" s="40"/>
      <c r="J17" s="98"/>
      <c r="K17" s="42">
        <f>B17*100/SUM($B$16:$B$17)</f>
        <v>91.407505765602068</v>
      </c>
      <c r="L17" s="42"/>
      <c r="M17" s="42">
        <f>D17*100/SUM($D$16:$D$17)</f>
        <v>99.155495186913129</v>
      </c>
      <c r="N17" s="42"/>
      <c r="O17" s="42">
        <f>F17*100/SUM($F$16:$F$17)</f>
        <v>84.756890275611028</v>
      </c>
      <c r="P17" s="42"/>
      <c r="Q17" s="42">
        <f>H17*100/SUM($H$16:$H$17)</f>
        <v>99.108547456738336</v>
      </c>
      <c r="R17" s="43"/>
    </row>
    <row r="18" spans="1:18" s="27" customFormat="1">
      <c r="A18" s="115" t="s">
        <v>3</v>
      </c>
      <c r="B18" s="39">
        <f>SUM(D18,F18,H18)</f>
        <v>5399</v>
      </c>
      <c r="C18" s="40"/>
      <c r="D18" s="39">
        <v>3105</v>
      </c>
      <c r="E18" s="39"/>
      <c r="F18" s="39">
        <v>2105</v>
      </c>
      <c r="G18" s="39" t="s">
        <v>194</v>
      </c>
      <c r="H18" s="39">
        <v>189</v>
      </c>
      <c r="I18" s="40" t="s">
        <v>194</v>
      </c>
      <c r="J18" s="98"/>
      <c r="K18" s="42" t="s">
        <v>193</v>
      </c>
      <c r="L18" s="42"/>
      <c r="M18" s="42" t="s">
        <v>193</v>
      </c>
      <c r="N18" s="42"/>
      <c r="O18" s="42" t="s">
        <v>193</v>
      </c>
      <c r="P18" s="42"/>
      <c r="Q18" s="42" t="s">
        <v>193</v>
      </c>
      <c r="R18" s="43"/>
    </row>
    <row r="19" spans="1:18" s="27" customFormat="1" ht="6.5" customHeight="1">
      <c r="A19" s="29"/>
      <c r="B19" s="39"/>
      <c r="C19" s="40"/>
      <c r="D19" s="93"/>
      <c r="E19" s="40"/>
      <c r="F19" s="93"/>
      <c r="G19" s="40"/>
      <c r="H19" s="93"/>
      <c r="I19" s="40"/>
      <c r="J19" s="98"/>
      <c r="K19" s="42"/>
      <c r="L19" s="42"/>
      <c r="M19" s="42"/>
      <c r="N19" s="42"/>
      <c r="O19" s="42"/>
      <c r="P19" s="42"/>
      <c r="Q19" s="42"/>
      <c r="R19" s="43"/>
    </row>
    <row r="20" spans="1:18" s="30" customFormat="1" ht="39">
      <c r="A20" s="61" t="s">
        <v>103</v>
      </c>
      <c r="B20" s="95">
        <f>SUM(D20,F20,H20)</f>
        <v>62607</v>
      </c>
      <c r="C20" s="40"/>
      <c r="D20" s="95">
        <f>SUM(D21:D22)</f>
        <v>20038</v>
      </c>
      <c r="E20" s="40"/>
      <c r="F20" s="95">
        <f>SUM(F21:F22)</f>
        <v>32844</v>
      </c>
      <c r="G20" s="40"/>
      <c r="H20" s="95">
        <f>SUM(H21:H22)</f>
        <v>9725</v>
      </c>
      <c r="I20" s="40"/>
      <c r="J20" s="100"/>
      <c r="K20" s="190">
        <f>SUM(K21:K22)</f>
        <v>100</v>
      </c>
      <c r="L20" s="190"/>
      <c r="M20" s="190">
        <f>SUM(M21:M22)</f>
        <v>100</v>
      </c>
      <c r="N20" s="190"/>
      <c r="O20" s="190">
        <f>SUM(O21:O22)</f>
        <v>100</v>
      </c>
      <c r="P20" s="190"/>
      <c r="Q20" s="190">
        <f>SUM(Q21:Q22)</f>
        <v>100</v>
      </c>
      <c r="R20" s="37"/>
    </row>
    <row r="21" spans="1:18" s="27" customFormat="1">
      <c r="A21" s="115" t="s">
        <v>164</v>
      </c>
      <c r="B21" s="39">
        <f>SUM(D21,F21,H21)</f>
        <v>20740</v>
      </c>
      <c r="C21" s="40"/>
      <c r="D21" s="39">
        <v>731</v>
      </c>
      <c r="E21" s="39"/>
      <c r="F21" s="39">
        <v>17624</v>
      </c>
      <c r="G21" s="39"/>
      <c r="H21" s="39">
        <v>2385</v>
      </c>
      <c r="I21" s="40"/>
      <c r="J21" s="98"/>
      <c r="K21" s="42">
        <f>B21*100/SUM(B21:B22)</f>
        <v>33.127286086220394</v>
      </c>
      <c r="L21" s="42"/>
      <c r="M21" s="42">
        <f>D21*100/SUM(D21:D22)</f>
        <v>3.648068669527897</v>
      </c>
      <c r="N21" s="42"/>
      <c r="O21" s="42">
        <f>F21*100/SUM(F21:F22)</f>
        <v>53.659724759469007</v>
      </c>
      <c r="P21" s="42"/>
      <c r="Q21" s="42">
        <f>H21*100/SUM(H21:H22)</f>
        <v>24.524421593830333</v>
      </c>
      <c r="R21" s="43"/>
    </row>
    <row r="22" spans="1:18" s="27" customFormat="1">
      <c r="A22" s="115" t="s">
        <v>4</v>
      </c>
      <c r="B22" s="39">
        <f>SUM(D22,F22,H22)</f>
        <v>41867</v>
      </c>
      <c r="C22" s="40"/>
      <c r="D22" s="39">
        <v>19307</v>
      </c>
      <c r="E22" s="39"/>
      <c r="F22" s="39">
        <v>15220</v>
      </c>
      <c r="G22" s="39"/>
      <c r="H22" s="39">
        <v>7340</v>
      </c>
      <c r="I22" s="40"/>
      <c r="J22" s="98"/>
      <c r="K22" s="42">
        <f>B22*100/SUM(B21:B22)</f>
        <v>66.872713913779606</v>
      </c>
      <c r="L22" s="42"/>
      <c r="M22" s="42">
        <f>D22*100/SUM(D21:D22)</f>
        <v>96.351931330472098</v>
      </c>
      <c r="N22" s="42"/>
      <c r="O22" s="42">
        <f>F22*100/SUM(F21:F22)</f>
        <v>46.340275240530993</v>
      </c>
      <c r="P22" s="42"/>
      <c r="Q22" s="42">
        <f>H22*100/SUM(H21:H22)</f>
        <v>75.47557840616966</v>
      </c>
      <c r="R22" s="43"/>
    </row>
    <row r="23" spans="1:18" s="27" customFormat="1">
      <c r="A23" s="115" t="s">
        <v>3</v>
      </c>
      <c r="B23" s="39">
        <f>SUM(D23,F23,H23)</f>
        <v>29</v>
      </c>
      <c r="C23" s="40" t="s">
        <v>194</v>
      </c>
      <c r="D23" s="93">
        <v>0</v>
      </c>
      <c r="E23" s="40"/>
      <c r="F23" s="93">
        <v>29</v>
      </c>
      <c r="G23" s="40" t="s">
        <v>194</v>
      </c>
      <c r="H23" s="93">
        <v>0</v>
      </c>
      <c r="I23" s="40"/>
      <c r="J23" s="98"/>
      <c r="K23" s="42"/>
      <c r="L23" s="42"/>
      <c r="M23" s="42"/>
      <c r="N23" s="42"/>
      <c r="O23" s="42"/>
      <c r="P23" s="42"/>
      <c r="Q23" s="42"/>
      <c r="R23" s="43"/>
    </row>
    <row r="24" spans="1:18" s="27" customFormat="1" ht="6.5" customHeight="1">
      <c r="A24" s="29"/>
      <c r="I24" s="40"/>
      <c r="J24" s="98"/>
      <c r="K24" s="42"/>
      <c r="L24" s="42"/>
      <c r="M24" s="42"/>
      <c r="N24" s="42"/>
      <c r="O24" s="42"/>
      <c r="P24" s="42"/>
      <c r="Q24" s="42"/>
      <c r="R24" s="43"/>
    </row>
    <row r="25" spans="1:18" s="27" customFormat="1" ht="26">
      <c r="A25" s="232" t="s">
        <v>90</v>
      </c>
      <c r="B25" s="219">
        <f>SUM(D25,F25,H25)</f>
        <v>20740</v>
      </c>
      <c r="C25" s="220"/>
      <c r="D25" s="219">
        <f>D21</f>
        <v>731</v>
      </c>
      <c r="E25" s="220"/>
      <c r="F25" s="219">
        <f>F21</f>
        <v>17624</v>
      </c>
      <c r="G25" s="220"/>
      <c r="H25" s="219">
        <f>H21</f>
        <v>2385</v>
      </c>
      <c r="I25" s="220"/>
      <c r="J25" s="224"/>
      <c r="K25" s="254">
        <f>SUM(M25,O25,Q25)</f>
        <v>100</v>
      </c>
      <c r="L25" s="255"/>
      <c r="M25" s="254">
        <f>D25*100/B25</f>
        <v>3.5245901639344264</v>
      </c>
      <c r="N25" s="256"/>
      <c r="O25" s="254">
        <f>F25*100/B25</f>
        <v>84.975891996142721</v>
      </c>
      <c r="P25" s="255"/>
      <c r="Q25" s="254">
        <f>H25*100/B25</f>
        <v>11.499517839922854</v>
      </c>
      <c r="R25" s="233"/>
    </row>
    <row r="26" spans="1:18" s="29" customFormat="1" ht="6.5" customHeight="1">
      <c r="A26" s="15"/>
      <c r="B26" s="65"/>
      <c r="C26" s="64"/>
      <c r="D26" s="93"/>
      <c r="E26" s="64"/>
      <c r="F26" s="93"/>
      <c r="G26" s="64"/>
      <c r="H26" s="93"/>
      <c r="I26" s="64"/>
      <c r="J26" s="34"/>
      <c r="K26" s="191"/>
      <c r="L26" s="259"/>
      <c r="M26" s="191"/>
      <c r="N26" s="259"/>
      <c r="O26" s="191"/>
      <c r="P26" s="259"/>
      <c r="Q26" s="191"/>
      <c r="R26" s="63"/>
    </row>
    <row r="27" spans="1:18" s="30" customFormat="1" ht="26">
      <c r="A27" s="61" t="s">
        <v>110</v>
      </c>
      <c r="B27" s="95">
        <f t="shared" ref="B27:B36" si="0">SUM(D27,F27,H27)</f>
        <v>20742</v>
      </c>
      <c r="C27" s="40"/>
      <c r="D27" s="95">
        <f>SUM(D28:D36)</f>
        <v>731</v>
      </c>
      <c r="E27" s="40"/>
      <c r="F27" s="95">
        <f>SUM(F28:F36)</f>
        <v>17625</v>
      </c>
      <c r="G27" s="40"/>
      <c r="H27" s="95">
        <f>SUM(H28:H36)</f>
        <v>2386</v>
      </c>
      <c r="I27" s="40"/>
      <c r="J27" s="100"/>
      <c r="K27" s="190">
        <f>SUM(K28:K35)</f>
        <v>99.999999999999986</v>
      </c>
      <c r="L27" s="190"/>
      <c r="M27" s="190">
        <f>SUM(M28:M35)</f>
        <v>100</v>
      </c>
      <c r="N27" s="190"/>
      <c r="O27" s="190">
        <f>SUM(O28:O35)</f>
        <v>99.999999999999986</v>
      </c>
      <c r="P27" s="190"/>
      <c r="Q27" s="190">
        <f>SUM(Q28:Q35)</f>
        <v>100</v>
      </c>
      <c r="R27" s="37"/>
    </row>
    <row r="28" spans="1:18" s="27" customFormat="1">
      <c r="A28" s="115" t="s">
        <v>11</v>
      </c>
      <c r="B28" s="39">
        <f t="shared" si="0"/>
        <v>10382</v>
      </c>
      <c r="C28" s="40"/>
      <c r="D28" s="39">
        <v>313</v>
      </c>
      <c r="E28" s="39" t="s">
        <v>194</v>
      </c>
      <c r="F28" s="39">
        <v>9469</v>
      </c>
      <c r="G28" s="39"/>
      <c r="H28" s="39">
        <v>600</v>
      </c>
      <c r="I28" s="40"/>
      <c r="J28" s="98"/>
      <c r="K28" s="42">
        <f>B28*100/SUM($B$28:$B$35)</f>
        <v>50.508392118705913</v>
      </c>
      <c r="L28" s="42"/>
      <c r="M28" s="42">
        <f>D28*100/SUM($D$28:$D$35)</f>
        <v>42.818057455540355</v>
      </c>
      <c r="N28" s="42"/>
      <c r="O28" s="42">
        <f>F28*100/SUM($F$28:$F$35)</f>
        <v>53.972868217054263</v>
      </c>
      <c r="P28" s="42"/>
      <c r="Q28" s="42">
        <f>H28*100/SUM($H$28:$H$35)</f>
        <v>26.315789473684209</v>
      </c>
      <c r="R28" s="43"/>
    </row>
    <row r="29" spans="1:18" s="27" customFormat="1">
      <c r="A29" s="115" t="s">
        <v>12</v>
      </c>
      <c r="B29" s="39">
        <f t="shared" si="0"/>
        <v>1036</v>
      </c>
      <c r="C29" s="40"/>
      <c r="D29" s="39">
        <v>39</v>
      </c>
      <c r="E29" s="39" t="s">
        <v>194</v>
      </c>
      <c r="F29" s="39">
        <v>819</v>
      </c>
      <c r="G29" s="39"/>
      <c r="H29" s="39">
        <v>178</v>
      </c>
      <c r="I29" s="40" t="s">
        <v>194</v>
      </c>
      <c r="J29" s="98"/>
      <c r="K29" s="42">
        <f t="shared" ref="K29:K35" si="1">B29*100/SUM($B$28:$B$35)</f>
        <v>5.0401362198978354</v>
      </c>
      <c r="L29" s="42"/>
      <c r="M29" s="42">
        <f t="shared" ref="M29:M35" si="2">D29*100/SUM($D$28:$D$35)</f>
        <v>5.3351573187414498</v>
      </c>
      <c r="N29" s="42"/>
      <c r="O29" s="42">
        <f t="shared" ref="O29:O35" si="3">F29*100/SUM($F$28:$F$35)</f>
        <v>4.6682626538987684</v>
      </c>
      <c r="P29" s="42"/>
      <c r="Q29" s="42">
        <f t="shared" ref="Q29:Q35" si="4">H29*100/SUM($H$28:$H$35)</f>
        <v>7.807017543859649</v>
      </c>
      <c r="R29" s="43"/>
    </row>
    <row r="30" spans="1:18" s="27" customFormat="1">
      <c r="A30" s="115" t="s">
        <v>13</v>
      </c>
      <c r="B30" s="39">
        <f t="shared" si="0"/>
        <v>3530</v>
      </c>
      <c r="C30" s="40"/>
      <c r="D30" s="39">
        <v>82</v>
      </c>
      <c r="E30" s="39" t="s">
        <v>194</v>
      </c>
      <c r="F30" s="39">
        <v>2984</v>
      </c>
      <c r="G30" s="39"/>
      <c r="H30" s="39">
        <v>464</v>
      </c>
      <c r="I30" s="40"/>
      <c r="J30" s="98"/>
      <c r="K30" s="42">
        <f t="shared" si="1"/>
        <v>17.173437119922159</v>
      </c>
      <c r="L30" s="42"/>
      <c r="M30" s="42">
        <f t="shared" si="2"/>
        <v>11.217510259917921</v>
      </c>
      <c r="N30" s="42"/>
      <c r="O30" s="42">
        <f t="shared" si="3"/>
        <v>17.008663930688556</v>
      </c>
      <c r="P30" s="42"/>
      <c r="Q30" s="42">
        <f t="shared" si="4"/>
        <v>20.350877192982455</v>
      </c>
      <c r="R30" s="43"/>
    </row>
    <row r="31" spans="1:18" s="27" customFormat="1">
      <c r="A31" s="115" t="s">
        <v>14</v>
      </c>
      <c r="B31" s="39">
        <f t="shared" si="0"/>
        <v>1352</v>
      </c>
      <c r="C31" s="40"/>
      <c r="D31" s="39">
        <v>142</v>
      </c>
      <c r="E31" s="39" t="s">
        <v>194</v>
      </c>
      <c r="F31" s="39">
        <v>972</v>
      </c>
      <c r="G31" s="39" t="s">
        <v>194</v>
      </c>
      <c r="H31" s="39">
        <v>238</v>
      </c>
      <c r="I31" s="40" t="s">
        <v>194</v>
      </c>
      <c r="J31" s="98"/>
      <c r="K31" s="42">
        <f t="shared" si="1"/>
        <v>6.5774750668937001</v>
      </c>
      <c r="L31" s="42"/>
      <c r="M31" s="42">
        <f t="shared" si="2"/>
        <v>19.425444596443228</v>
      </c>
      <c r="N31" s="42"/>
      <c r="O31" s="42">
        <f t="shared" si="3"/>
        <v>5.540355677154583</v>
      </c>
      <c r="P31" s="42"/>
      <c r="Q31" s="42">
        <f t="shared" si="4"/>
        <v>10.43859649122807</v>
      </c>
      <c r="R31" s="43"/>
    </row>
    <row r="32" spans="1:18" s="27" customFormat="1">
      <c r="A32" s="115" t="s">
        <v>15</v>
      </c>
      <c r="B32" s="39">
        <f t="shared" si="0"/>
        <v>828</v>
      </c>
      <c r="C32" s="40"/>
      <c r="D32" s="39">
        <v>34</v>
      </c>
      <c r="E32" s="39" t="s">
        <v>194</v>
      </c>
      <c r="F32" s="39">
        <v>576</v>
      </c>
      <c r="G32" s="39" t="s">
        <v>194</v>
      </c>
      <c r="H32" s="39">
        <v>218</v>
      </c>
      <c r="I32" s="40" t="s">
        <v>194</v>
      </c>
      <c r="J32" s="98"/>
      <c r="K32" s="42">
        <f t="shared" si="1"/>
        <v>4.0282169788372659</v>
      </c>
      <c r="L32" s="42"/>
      <c r="M32" s="42">
        <f t="shared" si="2"/>
        <v>4.6511627906976747</v>
      </c>
      <c r="N32" s="42"/>
      <c r="O32" s="42">
        <f t="shared" si="3"/>
        <v>3.2831737346101231</v>
      </c>
      <c r="P32" s="42"/>
      <c r="Q32" s="42">
        <f t="shared" si="4"/>
        <v>9.5614035087719298</v>
      </c>
      <c r="R32" s="43"/>
    </row>
    <row r="33" spans="1:18" s="27" customFormat="1">
      <c r="A33" s="115" t="s">
        <v>49</v>
      </c>
      <c r="B33" s="39">
        <f t="shared" si="0"/>
        <v>363</v>
      </c>
      <c r="C33" s="40" t="s">
        <v>194</v>
      </c>
      <c r="D33" s="39">
        <v>16</v>
      </c>
      <c r="E33" s="39" t="s">
        <v>194</v>
      </c>
      <c r="F33" s="39">
        <v>339</v>
      </c>
      <c r="G33" s="39" t="s">
        <v>194</v>
      </c>
      <c r="H33" s="39">
        <v>8</v>
      </c>
      <c r="I33" s="40" t="s">
        <v>194</v>
      </c>
      <c r="J33" s="98"/>
      <c r="K33" s="42">
        <f t="shared" si="1"/>
        <v>1.7659936755047434</v>
      </c>
      <c r="L33" s="42"/>
      <c r="M33" s="42">
        <f t="shared" si="2"/>
        <v>2.188782489740082</v>
      </c>
      <c r="N33" s="42"/>
      <c r="O33" s="42">
        <f t="shared" si="3"/>
        <v>1.9322845417236663</v>
      </c>
      <c r="P33" s="42"/>
      <c r="Q33" s="42">
        <f t="shared" si="4"/>
        <v>0.35087719298245612</v>
      </c>
      <c r="R33" s="43"/>
    </row>
    <row r="34" spans="1:18" s="27" customFormat="1">
      <c r="A34" s="115" t="s">
        <v>50</v>
      </c>
      <c r="B34" s="39">
        <f t="shared" si="0"/>
        <v>2994</v>
      </c>
      <c r="C34" s="40"/>
      <c r="D34" s="39">
        <v>105</v>
      </c>
      <c r="E34" s="39" t="s">
        <v>194</v>
      </c>
      <c r="F34" s="39">
        <v>2315</v>
      </c>
      <c r="G34" s="39"/>
      <c r="H34" s="39">
        <v>574</v>
      </c>
      <c r="I34" s="40"/>
      <c r="J34" s="98"/>
      <c r="K34" s="42">
        <f t="shared" si="1"/>
        <v>14.565799075650693</v>
      </c>
      <c r="L34" s="42"/>
      <c r="M34" s="42">
        <f t="shared" si="2"/>
        <v>14.36388508891929</v>
      </c>
      <c r="N34" s="42"/>
      <c r="O34" s="42">
        <f t="shared" si="3"/>
        <v>13.195394436844506</v>
      </c>
      <c r="P34" s="42"/>
      <c r="Q34" s="42">
        <f t="shared" si="4"/>
        <v>25.17543859649123</v>
      </c>
      <c r="R34" s="43"/>
    </row>
    <row r="35" spans="1:18" s="27" customFormat="1">
      <c r="A35" s="115" t="s">
        <v>192</v>
      </c>
      <c r="B35" s="39">
        <f t="shared" si="0"/>
        <v>70</v>
      </c>
      <c r="C35" s="40" t="s">
        <v>194</v>
      </c>
      <c r="D35" s="39">
        <v>0</v>
      </c>
      <c r="E35" s="39"/>
      <c r="F35" s="39">
        <v>70</v>
      </c>
      <c r="G35" s="39" t="s">
        <v>194</v>
      </c>
      <c r="H35" s="39">
        <v>0</v>
      </c>
      <c r="I35" s="40"/>
      <c r="J35" s="98"/>
      <c r="K35" s="42">
        <f t="shared" si="1"/>
        <v>0.34054974458769155</v>
      </c>
      <c r="L35" s="42"/>
      <c r="M35" s="42">
        <f t="shared" si="2"/>
        <v>0</v>
      </c>
      <c r="N35" s="42"/>
      <c r="O35" s="42">
        <f t="shared" si="3"/>
        <v>0.39899680802553578</v>
      </c>
      <c r="P35" s="42"/>
      <c r="Q35" s="42">
        <f t="shared" si="4"/>
        <v>0</v>
      </c>
      <c r="R35" s="43"/>
    </row>
    <row r="36" spans="1:18" s="27" customFormat="1">
      <c r="A36" s="115" t="s">
        <v>3</v>
      </c>
      <c r="B36" s="39">
        <f t="shared" si="0"/>
        <v>187</v>
      </c>
      <c r="C36" s="40" t="s">
        <v>194</v>
      </c>
      <c r="D36" s="39">
        <v>0</v>
      </c>
      <c r="E36" s="39"/>
      <c r="F36" s="39">
        <v>81</v>
      </c>
      <c r="G36" s="39" t="s">
        <v>194</v>
      </c>
      <c r="H36" s="39">
        <v>106</v>
      </c>
      <c r="I36" s="40" t="s">
        <v>194</v>
      </c>
      <c r="J36" s="98"/>
      <c r="K36" s="42" t="str">
        <f>IF(B36&gt;0,"NC",0)</f>
        <v>NC</v>
      </c>
      <c r="L36" s="42"/>
      <c r="M36" s="42">
        <f>IF(D36&gt;0,"NC",0)</f>
        <v>0</v>
      </c>
      <c r="N36" s="42"/>
      <c r="O36" s="42" t="str">
        <f>IF(F36&gt;0,"NC",0)</f>
        <v>NC</v>
      </c>
      <c r="P36" s="42"/>
      <c r="Q36" s="42" t="str">
        <f>IF(H36&gt;0,"NC",0)</f>
        <v>NC</v>
      </c>
      <c r="R36" s="43"/>
    </row>
    <row r="37" spans="1:18" s="27" customFormat="1" ht="6.5" customHeight="1">
      <c r="A37" s="88"/>
      <c r="B37" s="39"/>
      <c r="C37" s="40"/>
      <c r="D37" s="93"/>
      <c r="E37" s="40"/>
      <c r="F37" s="93"/>
      <c r="G37" s="40"/>
      <c r="H37" s="93"/>
      <c r="I37" s="40"/>
      <c r="J37" s="98"/>
      <c r="K37" s="42"/>
      <c r="L37" s="42"/>
      <c r="M37" s="42"/>
      <c r="N37" s="42"/>
      <c r="O37" s="42"/>
      <c r="P37" s="42"/>
      <c r="Q37" s="42"/>
      <c r="R37" s="43"/>
    </row>
    <row r="38" spans="1:18" s="30" customFormat="1" ht="26">
      <c r="A38" s="61" t="s">
        <v>91</v>
      </c>
      <c r="B38" s="65">
        <f t="shared" ref="B38:B47" si="5">SUM(D38,F38,H38)</f>
        <v>20742</v>
      </c>
      <c r="C38" s="64"/>
      <c r="D38" s="65">
        <f>SUM(D39:D47)</f>
        <v>731</v>
      </c>
      <c r="E38" s="17"/>
      <c r="F38" s="65">
        <f>SUM(F39:F47)</f>
        <v>17625</v>
      </c>
      <c r="G38" s="64"/>
      <c r="H38" s="65">
        <f>SUM(H39:H47)</f>
        <v>2386</v>
      </c>
      <c r="I38" s="64"/>
      <c r="J38" s="94"/>
      <c r="K38" s="190">
        <f>SUM(K39:K46)</f>
        <v>99.999999999999986</v>
      </c>
      <c r="L38" s="259"/>
      <c r="M38" s="190">
        <f>SUM(M39:M46)</f>
        <v>100</v>
      </c>
      <c r="N38" s="260"/>
      <c r="O38" s="190">
        <f>SUM(O39:O46)</f>
        <v>100.00000000000001</v>
      </c>
      <c r="P38" s="259"/>
      <c r="Q38" s="190">
        <f>SUM(Q39:Q46)</f>
        <v>100</v>
      </c>
      <c r="R38" s="49"/>
    </row>
    <row r="39" spans="1:18" s="27" customFormat="1">
      <c r="A39" s="115" t="s">
        <v>8</v>
      </c>
      <c r="B39" s="39">
        <f t="shared" si="5"/>
        <v>10018</v>
      </c>
      <c r="C39" s="40"/>
      <c r="D39" s="39">
        <v>281</v>
      </c>
      <c r="E39" s="39" t="s">
        <v>194</v>
      </c>
      <c r="F39" s="39">
        <v>9145</v>
      </c>
      <c r="G39" s="39"/>
      <c r="H39" s="39">
        <v>592</v>
      </c>
      <c r="I39" s="40"/>
      <c r="J39" s="98"/>
      <c r="K39" s="42">
        <f>B39*100/SUM($B$39:$B$46)</f>
        <v>48.478103072828453</v>
      </c>
      <c r="L39" s="42"/>
      <c r="M39" s="42">
        <f>D39*100/SUM($D$39:$D$46)</f>
        <v>38.440492476060193</v>
      </c>
      <c r="N39" s="42"/>
      <c r="O39" s="42">
        <f>F39*100/SUM($F$39:$F$46)</f>
        <v>51.91598069826852</v>
      </c>
      <c r="P39" s="42"/>
      <c r="Q39" s="42">
        <f>H39*100/SUM($H$39:$H$46)</f>
        <v>25.528244933160845</v>
      </c>
      <c r="R39" s="43"/>
    </row>
    <row r="40" spans="1:18" s="27" customFormat="1">
      <c r="A40" s="115" t="s">
        <v>9</v>
      </c>
      <c r="B40" s="39">
        <f t="shared" si="5"/>
        <v>1420</v>
      </c>
      <c r="C40" s="40"/>
      <c r="D40" s="39">
        <v>27</v>
      </c>
      <c r="E40" s="39" t="s">
        <v>194</v>
      </c>
      <c r="F40" s="39">
        <v>1162</v>
      </c>
      <c r="G40" s="39"/>
      <c r="H40" s="39">
        <v>231</v>
      </c>
      <c r="I40" s="40" t="s">
        <v>194</v>
      </c>
      <c r="J40" s="98"/>
      <c r="K40" s="42">
        <f t="shared" ref="K40:K46" si="6">B40*100/SUM($B$39:$B$46)</f>
        <v>6.8715218969271712</v>
      </c>
      <c r="L40" s="42"/>
      <c r="M40" s="42">
        <f t="shared" ref="M40:M46" si="7">D40*100/SUM($D$39:$D$46)</f>
        <v>3.6935704514363885</v>
      </c>
      <c r="N40" s="42"/>
      <c r="O40" s="42">
        <f t="shared" ref="O40:O46" si="8">F40*100/SUM($F$39:$F$46)</f>
        <v>6.596650581890434</v>
      </c>
      <c r="P40" s="42"/>
      <c r="Q40" s="42">
        <f t="shared" ref="Q40:Q46" si="9">H40*100/SUM($H$39:$H$46)</f>
        <v>9.9611901681759374</v>
      </c>
      <c r="R40" s="43"/>
    </row>
    <row r="41" spans="1:18" s="27" customFormat="1">
      <c r="A41" s="115" t="s">
        <v>10</v>
      </c>
      <c r="B41" s="39">
        <f t="shared" si="5"/>
        <v>3237</v>
      </c>
      <c r="C41" s="40"/>
      <c r="D41" s="39">
        <v>82</v>
      </c>
      <c r="E41" s="39" t="s">
        <v>194</v>
      </c>
      <c r="F41" s="39">
        <v>2746</v>
      </c>
      <c r="G41" s="39"/>
      <c r="H41" s="39">
        <v>409</v>
      </c>
      <c r="I41" s="40"/>
      <c r="J41" s="98"/>
      <c r="K41" s="42">
        <f t="shared" si="6"/>
        <v>15.664166465037503</v>
      </c>
      <c r="L41" s="42"/>
      <c r="M41" s="42">
        <f t="shared" si="7"/>
        <v>11.217510259917921</v>
      </c>
      <c r="N41" s="42"/>
      <c r="O41" s="42">
        <f t="shared" si="8"/>
        <v>15.58898665909736</v>
      </c>
      <c r="P41" s="42"/>
      <c r="Q41" s="42">
        <f t="shared" si="9"/>
        <v>17.636912462268221</v>
      </c>
      <c r="R41" s="43"/>
    </row>
    <row r="42" spans="1:18" s="27" customFormat="1">
      <c r="A42" s="115" t="s">
        <v>5</v>
      </c>
      <c r="B42" s="39">
        <f t="shared" si="5"/>
        <v>1070</v>
      </c>
      <c r="C42" s="40"/>
      <c r="D42" s="39">
        <v>39</v>
      </c>
      <c r="E42" s="39" t="s">
        <v>194</v>
      </c>
      <c r="F42" s="39">
        <v>795</v>
      </c>
      <c r="G42" s="39"/>
      <c r="H42" s="39">
        <v>236</v>
      </c>
      <c r="I42" s="40" t="s">
        <v>194</v>
      </c>
      <c r="J42" s="98"/>
      <c r="K42" s="42">
        <f t="shared" si="6"/>
        <v>5.1778369223324461</v>
      </c>
      <c r="L42" s="42"/>
      <c r="M42" s="42">
        <f t="shared" si="7"/>
        <v>5.3351573187414498</v>
      </c>
      <c r="N42" s="42"/>
      <c r="O42" s="42">
        <f t="shared" si="8"/>
        <v>4.5131989781436275</v>
      </c>
      <c r="P42" s="42"/>
      <c r="Q42" s="42">
        <f t="shared" si="9"/>
        <v>10.176800344976282</v>
      </c>
      <c r="R42" s="43"/>
    </row>
    <row r="43" spans="1:18" s="27" customFormat="1">
      <c r="A43" s="115" t="s">
        <v>6</v>
      </c>
      <c r="B43" s="39">
        <f t="shared" si="5"/>
        <v>266</v>
      </c>
      <c r="C43" s="40" t="s">
        <v>194</v>
      </c>
      <c r="D43" s="39">
        <v>93</v>
      </c>
      <c r="E43" s="39" t="s">
        <v>194</v>
      </c>
      <c r="F43" s="39">
        <v>173</v>
      </c>
      <c r="G43" s="39" t="s">
        <v>194</v>
      </c>
      <c r="H43" s="39">
        <v>0</v>
      </c>
      <c r="I43" s="40"/>
      <c r="J43" s="98"/>
      <c r="K43" s="42">
        <f t="shared" si="6"/>
        <v>1.2872005806919913</v>
      </c>
      <c r="L43" s="42"/>
      <c r="M43" s="42">
        <f t="shared" si="7"/>
        <v>12.722298221614228</v>
      </c>
      <c r="N43" s="42"/>
      <c r="O43" s="42">
        <f t="shared" si="8"/>
        <v>0.98211751348282716</v>
      </c>
      <c r="P43" s="42"/>
      <c r="Q43" s="42">
        <f t="shared" si="9"/>
        <v>0</v>
      </c>
      <c r="R43" s="43"/>
    </row>
    <row r="44" spans="1:18" s="27" customFormat="1">
      <c r="A44" s="115" t="s">
        <v>7</v>
      </c>
      <c r="B44" s="39">
        <f t="shared" si="5"/>
        <v>240</v>
      </c>
      <c r="C44" s="40" t="s">
        <v>194</v>
      </c>
      <c r="D44" s="39">
        <v>0</v>
      </c>
      <c r="E44" s="39"/>
      <c r="F44" s="39">
        <v>240</v>
      </c>
      <c r="G44" s="39" t="s">
        <v>194</v>
      </c>
      <c r="H44" s="39">
        <v>0</v>
      </c>
      <c r="I44" s="40"/>
      <c r="J44" s="98"/>
      <c r="K44" s="42">
        <f t="shared" si="6"/>
        <v>1.1613839825792402</v>
      </c>
      <c r="L44" s="42"/>
      <c r="M44" s="42">
        <f t="shared" si="7"/>
        <v>0</v>
      </c>
      <c r="N44" s="42"/>
      <c r="O44" s="42">
        <f t="shared" si="8"/>
        <v>1.3624751632131706</v>
      </c>
      <c r="P44" s="42"/>
      <c r="Q44" s="42">
        <f t="shared" si="9"/>
        <v>0</v>
      </c>
      <c r="R44" s="43"/>
    </row>
    <row r="45" spans="1:18" s="27" customFormat="1">
      <c r="A45" s="115" t="s">
        <v>77</v>
      </c>
      <c r="B45" s="39">
        <f t="shared" si="5"/>
        <v>2978</v>
      </c>
      <c r="C45" s="40"/>
      <c r="D45" s="39">
        <v>196</v>
      </c>
      <c r="E45" s="39" t="s">
        <v>194</v>
      </c>
      <c r="F45" s="39">
        <v>2230</v>
      </c>
      <c r="G45" s="39"/>
      <c r="H45" s="39">
        <v>552</v>
      </c>
      <c r="I45" s="40"/>
      <c r="J45" s="98"/>
      <c r="K45" s="42">
        <f t="shared" si="6"/>
        <v>14.410839583837406</v>
      </c>
      <c r="L45" s="42"/>
      <c r="M45" s="42">
        <f t="shared" si="7"/>
        <v>26.812585499316004</v>
      </c>
      <c r="N45" s="42"/>
      <c r="O45" s="42">
        <f t="shared" si="8"/>
        <v>12.659665058189043</v>
      </c>
      <c r="P45" s="42"/>
      <c r="Q45" s="42">
        <f t="shared" si="9"/>
        <v>23.803363518758086</v>
      </c>
      <c r="R45" s="43"/>
    </row>
    <row r="46" spans="1:18" s="27" customFormat="1" ht="26">
      <c r="A46" s="115" t="s">
        <v>75</v>
      </c>
      <c r="B46" s="39">
        <f t="shared" si="5"/>
        <v>1436</v>
      </c>
      <c r="C46" s="40"/>
      <c r="D46" s="39">
        <v>13</v>
      </c>
      <c r="E46" s="39" t="s">
        <v>194</v>
      </c>
      <c r="F46" s="39">
        <v>1124</v>
      </c>
      <c r="G46" s="39"/>
      <c r="H46" s="39">
        <v>299</v>
      </c>
      <c r="I46" s="40"/>
      <c r="J46" s="98"/>
      <c r="K46" s="42">
        <f t="shared" si="6"/>
        <v>6.948947495765788</v>
      </c>
      <c r="L46" s="42"/>
      <c r="M46" s="42">
        <f t="shared" si="7"/>
        <v>1.7783857729138166</v>
      </c>
      <c r="N46" s="42"/>
      <c r="O46" s="42">
        <f t="shared" si="8"/>
        <v>6.3809253477150154</v>
      </c>
      <c r="P46" s="42"/>
      <c r="Q46" s="42">
        <f t="shared" si="9"/>
        <v>12.89348857266063</v>
      </c>
      <c r="R46" s="43"/>
    </row>
    <row r="47" spans="1:18" s="27" customFormat="1">
      <c r="A47" s="115" t="s">
        <v>3</v>
      </c>
      <c r="B47" s="39">
        <f t="shared" si="5"/>
        <v>77</v>
      </c>
      <c r="C47" s="40" t="s">
        <v>194</v>
      </c>
      <c r="D47" s="39">
        <v>0</v>
      </c>
      <c r="E47" s="39"/>
      <c r="F47" s="39">
        <v>10</v>
      </c>
      <c r="G47" s="39" t="s">
        <v>194</v>
      </c>
      <c r="H47" s="39">
        <v>67</v>
      </c>
      <c r="I47" s="40" t="s">
        <v>194</v>
      </c>
      <c r="J47" s="98"/>
      <c r="K47" s="42" t="str">
        <f>IF(B47&gt;0,"NC",0)</f>
        <v>NC</v>
      </c>
      <c r="L47" s="42"/>
      <c r="M47" s="42">
        <f>IF(D47&gt;0,"NC",0)</f>
        <v>0</v>
      </c>
      <c r="N47" s="42"/>
      <c r="O47" s="42" t="str">
        <f>IF(F47&gt;0,"NC",0)</f>
        <v>NC</v>
      </c>
      <c r="P47" s="42"/>
      <c r="Q47" s="42" t="str">
        <f>IF(H47&gt;0,"NC",0)</f>
        <v>NC</v>
      </c>
      <c r="R47" s="43"/>
    </row>
    <row r="48" spans="1:18" s="27" customFormat="1" ht="6" customHeight="1">
      <c r="A48" s="115"/>
      <c r="B48" s="39"/>
      <c r="C48" s="40"/>
      <c r="D48" s="93"/>
      <c r="E48" s="40"/>
      <c r="F48" s="93"/>
      <c r="G48" s="40"/>
      <c r="H48" s="93"/>
      <c r="I48" s="40"/>
      <c r="J48" s="98"/>
      <c r="K48" s="42"/>
      <c r="L48" s="42"/>
      <c r="M48" s="42"/>
      <c r="N48" s="42"/>
      <c r="O48" s="42"/>
      <c r="P48" s="42"/>
      <c r="Q48" s="42"/>
      <c r="R48" s="43"/>
    </row>
    <row r="49" spans="1:18" s="27" customFormat="1" ht="27">
      <c r="A49" s="61" t="s">
        <v>129</v>
      </c>
      <c r="B49" s="95">
        <f t="shared" ref="B49:B56" si="10">SUM(D49,F49,H49)</f>
        <v>20741</v>
      </c>
      <c r="C49" s="40"/>
      <c r="D49" s="95">
        <f>SUM(D50:D56)</f>
        <v>731</v>
      </c>
      <c r="E49" s="40"/>
      <c r="F49" s="95">
        <f>SUM(F50:F56)</f>
        <v>17625</v>
      </c>
      <c r="G49" s="40"/>
      <c r="H49" s="95">
        <f>SUM(H50:H56)</f>
        <v>2385</v>
      </c>
      <c r="I49" s="40"/>
      <c r="J49" s="98"/>
      <c r="K49" s="190">
        <f>SUM(K50:K55)</f>
        <v>100</v>
      </c>
      <c r="L49" s="42"/>
      <c r="M49" s="190">
        <f>SUM(M50:M55)</f>
        <v>100</v>
      </c>
      <c r="N49" s="42"/>
      <c r="O49" s="190">
        <f>SUM(O50:O55)</f>
        <v>100.00000000000001</v>
      </c>
      <c r="P49" s="42"/>
      <c r="Q49" s="190">
        <f>SUM(Q50:Q55)</f>
        <v>100.00000000000001</v>
      </c>
      <c r="R49" s="43"/>
    </row>
    <row r="50" spans="1:18" s="27" customFormat="1">
      <c r="A50" s="115" t="s">
        <v>128</v>
      </c>
      <c r="B50" s="39">
        <f t="shared" si="10"/>
        <v>2019</v>
      </c>
      <c r="C50" s="40"/>
      <c r="D50" s="39">
        <v>0</v>
      </c>
      <c r="E50" s="39"/>
      <c r="F50" s="39">
        <v>1660</v>
      </c>
      <c r="G50" s="39"/>
      <c r="H50" s="39">
        <v>359</v>
      </c>
      <c r="I50" s="40"/>
      <c r="J50" s="98"/>
      <c r="K50" s="42">
        <f t="shared" ref="K50:K55" si="11">B50*100/SUM($B$50:$B$55)</f>
        <v>9.9340680968313322</v>
      </c>
      <c r="L50" s="42"/>
      <c r="M50" s="42">
        <f t="shared" ref="M50:M55" si="12">D50*100/SUM($D$50:$D$55)</f>
        <v>0</v>
      </c>
      <c r="N50" s="42"/>
      <c r="O50" s="42">
        <f t="shared" ref="O50:O55" si="13">F50*100/SUM($F$50:$F$55)</f>
        <v>9.6326814832008356</v>
      </c>
      <c r="P50" s="42"/>
      <c r="Q50" s="42">
        <f t="shared" ref="Q50:Q55" si="14">H50*100/SUM($H$50:$H$55)</f>
        <v>15.211864406779661</v>
      </c>
      <c r="R50" s="43"/>
    </row>
    <row r="51" spans="1:18" s="27" customFormat="1" ht="12">
      <c r="A51" s="157" t="s">
        <v>127</v>
      </c>
      <c r="B51" s="39">
        <f t="shared" si="10"/>
        <v>9184</v>
      </c>
      <c r="C51" s="40"/>
      <c r="D51" s="39">
        <v>4</v>
      </c>
      <c r="E51" s="39" t="s">
        <v>194</v>
      </c>
      <c r="F51" s="39">
        <v>7187</v>
      </c>
      <c r="G51" s="39"/>
      <c r="H51" s="39">
        <v>1993</v>
      </c>
      <c r="I51" s="40"/>
      <c r="J51" s="98"/>
      <c r="K51" s="42">
        <f t="shared" si="11"/>
        <v>45.187955126943514</v>
      </c>
      <c r="L51" s="42"/>
      <c r="M51" s="42">
        <f t="shared" si="12"/>
        <v>0.54719562243502051</v>
      </c>
      <c r="N51" s="42"/>
      <c r="O51" s="42">
        <f t="shared" si="13"/>
        <v>41.704868566123139</v>
      </c>
      <c r="P51" s="42"/>
      <c r="Q51" s="42">
        <f t="shared" si="14"/>
        <v>84.449152542372886</v>
      </c>
      <c r="R51" s="43"/>
    </row>
    <row r="52" spans="1:18" s="27" customFormat="1" ht="12">
      <c r="A52" s="157" t="s">
        <v>126</v>
      </c>
      <c r="B52" s="39">
        <f t="shared" si="10"/>
        <v>5204</v>
      </c>
      <c r="C52" s="40"/>
      <c r="D52" s="39">
        <v>0</v>
      </c>
      <c r="E52" s="39"/>
      <c r="F52" s="39">
        <v>5196</v>
      </c>
      <c r="G52" s="39"/>
      <c r="H52" s="39">
        <v>8</v>
      </c>
      <c r="I52" s="40" t="s">
        <v>194</v>
      </c>
      <c r="J52" s="98"/>
      <c r="K52" s="42">
        <f t="shared" si="11"/>
        <v>25.605195827592993</v>
      </c>
      <c r="L52" s="42"/>
      <c r="M52" s="42">
        <f t="shared" si="12"/>
        <v>0</v>
      </c>
      <c r="N52" s="42"/>
      <c r="O52" s="42">
        <f t="shared" si="13"/>
        <v>30.151453606452737</v>
      </c>
      <c r="P52" s="42"/>
      <c r="Q52" s="42">
        <f t="shared" si="14"/>
        <v>0.33898305084745761</v>
      </c>
      <c r="R52" s="43"/>
    </row>
    <row r="53" spans="1:18" s="27" customFormat="1" ht="12">
      <c r="A53" s="157" t="s">
        <v>125</v>
      </c>
      <c r="B53" s="39">
        <f t="shared" si="10"/>
        <v>1765</v>
      </c>
      <c r="C53" s="40"/>
      <c r="D53" s="39">
        <v>0</v>
      </c>
      <c r="E53" s="39"/>
      <c r="F53" s="39">
        <v>1765</v>
      </c>
      <c r="G53" s="39"/>
      <c r="H53" s="39">
        <v>0</v>
      </c>
      <c r="I53" s="40"/>
      <c r="J53" s="98"/>
      <c r="K53" s="42">
        <f t="shared" si="11"/>
        <v>8.6843141113953948</v>
      </c>
      <c r="L53" s="42"/>
      <c r="M53" s="42">
        <f t="shared" si="12"/>
        <v>0</v>
      </c>
      <c r="N53" s="42"/>
      <c r="O53" s="42">
        <f t="shared" si="13"/>
        <v>10.241977601114142</v>
      </c>
      <c r="P53" s="42"/>
      <c r="Q53" s="42">
        <f t="shared" si="14"/>
        <v>0</v>
      </c>
      <c r="R53" s="43"/>
    </row>
    <row r="54" spans="1:18" s="27" customFormat="1" ht="12">
      <c r="A54" s="157" t="s">
        <v>124</v>
      </c>
      <c r="B54" s="39">
        <f t="shared" si="10"/>
        <v>999</v>
      </c>
      <c r="C54" s="40"/>
      <c r="D54" s="39">
        <v>0</v>
      </c>
      <c r="E54" s="39"/>
      <c r="F54" s="39">
        <v>999</v>
      </c>
      <c r="G54" s="39"/>
      <c r="H54" s="39">
        <v>0</v>
      </c>
      <c r="I54" s="40"/>
      <c r="J54" s="98"/>
      <c r="K54" s="42">
        <f t="shared" si="11"/>
        <v>4.9153709899626055</v>
      </c>
      <c r="L54" s="42"/>
      <c r="M54" s="42">
        <f t="shared" si="12"/>
        <v>0</v>
      </c>
      <c r="N54" s="42"/>
      <c r="O54" s="42">
        <f t="shared" si="13"/>
        <v>5.7970173504323101</v>
      </c>
      <c r="P54" s="42"/>
      <c r="Q54" s="42">
        <f t="shared" si="14"/>
        <v>0</v>
      </c>
      <c r="R54" s="43"/>
    </row>
    <row r="55" spans="1:18" s="27" customFormat="1" ht="12">
      <c r="A55" s="157" t="s">
        <v>123</v>
      </c>
      <c r="B55" s="39">
        <f t="shared" si="10"/>
        <v>1153</v>
      </c>
      <c r="C55" s="40"/>
      <c r="D55" s="39">
        <v>727</v>
      </c>
      <c r="E55" s="39"/>
      <c r="F55" s="39">
        <v>426</v>
      </c>
      <c r="G55" s="39" t="s">
        <v>194</v>
      </c>
      <c r="H55" s="39">
        <v>0</v>
      </c>
      <c r="I55" s="40"/>
      <c r="J55" s="98"/>
      <c r="K55" s="42">
        <f t="shared" si="11"/>
        <v>5.6730958472741584</v>
      </c>
      <c r="L55" s="42"/>
      <c r="M55" s="42">
        <f t="shared" si="12"/>
        <v>99.452804377564973</v>
      </c>
      <c r="N55" s="42"/>
      <c r="O55" s="42">
        <f t="shared" si="13"/>
        <v>2.4720013926768409</v>
      </c>
      <c r="P55" s="42"/>
      <c r="Q55" s="42">
        <f t="shared" si="14"/>
        <v>0</v>
      </c>
      <c r="R55" s="43"/>
    </row>
    <row r="56" spans="1:18" s="27" customFormat="1">
      <c r="A56" s="115" t="s">
        <v>3</v>
      </c>
      <c r="B56" s="39">
        <f t="shared" si="10"/>
        <v>417</v>
      </c>
      <c r="C56" s="40" t="s">
        <v>194</v>
      </c>
      <c r="D56" s="39">
        <v>0</v>
      </c>
      <c r="E56" s="39"/>
      <c r="F56" s="39">
        <v>392</v>
      </c>
      <c r="G56" s="39" t="s">
        <v>194</v>
      </c>
      <c r="H56" s="39">
        <v>25</v>
      </c>
      <c r="I56" s="40" t="s">
        <v>194</v>
      </c>
      <c r="J56" s="98"/>
      <c r="K56" s="42" t="str">
        <f>IF(B56&gt;0,"NC",0)</f>
        <v>NC</v>
      </c>
      <c r="L56" s="42"/>
      <c r="M56" s="42">
        <f>IF(D56&gt;0,"NC",0)</f>
        <v>0</v>
      </c>
      <c r="N56" s="42"/>
      <c r="O56" s="42" t="str">
        <f>IF(F56&gt;0,"NC",0)</f>
        <v>NC</v>
      </c>
      <c r="P56" s="42"/>
      <c r="Q56" s="42" t="str">
        <f>IF(H56&gt;0,"NC",0)</f>
        <v>NC</v>
      </c>
      <c r="R56" s="43"/>
    </row>
    <row r="57" spans="1:18" s="27" customFormat="1" ht="6" customHeight="1">
      <c r="A57" s="115"/>
      <c r="B57" s="39"/>
      <c r="C57" s="40"/>
      <c r="D57" s="93"/>
      <c r="E57" s="40"/>
      <c r="F57" s="93"/>
      <c r="G57" s="40"/>
      <c r="H57" s="93"/>
      <c r="I57" s="40"/>
      <c r="J57" s="98"/>
      <c r="K57" s="42"/>
      <c r="L57" s="42"/>
      <c r="M57" s="42"/>
      <c r="N57" s="42"/>
      <c r="O57" s="42"/>
      <c r="P57" s="42"/>
      <c r="Q57" s="42"/>
      <c r="R57" s="43"/>
    </row>
    <row r="58" spans="1:18" s="27" customFormat="1" ht="26">
      <c r="A58" s="61" t="s">
        <v>122</v>
      </c>
      <c r="B58" s="95">
        <f t="shared" ref="B58:B63" si="15">SUM(D58,F58,H58)</f>
        <v>20741</v>
      </c>
      <c r="C58" s="40"/>
      <c r="D58" s="95">
        <f>SUM(D59:D63)</f>
        <v>731</v>
      </c>
      <c r="E58" s="40"/>
      <c r="F58" s="95">
        <f>SUM(F59:F63)</f>
        <v>17624</v>
      </c>
      <c r="G58" s="40"/>
      <c r="H58" s="95">
        <f>SUM(H59:H63)</f>
        <v>2386</v>
      </c>
      <c r="I58" s="40"/>
      <c r="J58" s="98"/>
      <c r="K58" s="190">
        <f>SUM(K59:K62)</f>
        <v>100</v>
      </c>
      <c r="L58" s="190"/>
      <c r="M58" s="190">
        <f>SUM(M59:M62)</f>
        <v>100.00000000000001</v>
      </c>
      <c r="N58" s="190"/>
      <c r="O58" s="190">
        <f>SUM(O59:O62)</f>
        <v>100</v>
      </c>
      <c r="P58" s="190"/>
      <c r="Q58" s="190">
        <f>SUM(Q59:Q62)</f>
        <v>100</v>
      </c>
      <c r="R58" s="43"/>
    </row>
    <row r="59" spans="1:18" s="27" customFormat="1" ht="12">
      <c r="A59" s="156" t="s">
        <v>121</v>
      </c>
      <c r="B59" s="39">
        <f t="shared" si="15"/>
        <v>6837</v>
      </c>
      <c r="C59" s="40"/>
      <c r="D59" s="39">
        <v>468</v>
      </c>
      <c r="E59" s="39" t="s">
        <v>194</v>
      </c>
      <c r="F59" s="39">
        <v>5650</v>
      </c>
      <c r="G59" s="39"/>
      <c r="H59" s="39">
        <v>719</v>
      </c>
      <c r="I59" s="40"/>
      <c r="J59" s="98"/>
      <c r="K59" s="42">
        <f>B59*100/SUM($B$59:$B$62)</f>
        <v>32.979595774444071</v>
      </c>
      <c r="L59" s="42"/>
      <c r="M59" s="42">
        <f>D59*100/SUM($D$59:$D$62)</f>
        <v>64.021887824897405</v>
      </c>
      <c r="N59" s="42"/>
      <c r="O59" s="42">
        <f>F59*100/SUM($F$59:$F$62)</f>
        <v>32.058556513844756</v>
      </c>
      <c r="P59" s="42"/>
      <c r="Q59" s="42">
        <f>H59*100/SUM($H$59:$H$62)</f>
        <v>30.260942760942761</v>
      </c>
      <c r="R59" s="43"/>
    </row>
    <row r="60" spans="1:18" s="27" customFormat="1" ht="12">
      <c r="A60" s="156" t="s">
        <v>119</v>
      </c>
      <c r="B60" s="39">
        <f t="shared" si="15"/>
        <v>10606</v>
      </c>
      <c r="C60" s="40"/>
      <c r="D60" s="39">
        <v>157</v>
      </c>
      <c r="E60" s="39" t="s">
        <v>194</v>
      </c>
      <c r="F60" s="39">
        <v>9501</v>
      </c>
      <c r="G60" s="39"/>
      <c r="H60" s="39">
        <v>948</v>
      </c>
      <c r="I60" s="40"/>
      <c r="J60" s="98"/>
      <c r="K60" s="42">
        <f>B60*100/SUM($B$59:$B$62)</f>
        <v>51.160098403357289</v>
      </c>
      <c r="L60" s="42"/>
      <c r="M60" s="42">
        <f>D60*100/SUM($D$59:$D$62)</f>
        <v>21.477428180574556</v>
      </c>
      <c r="N60" s="42"/>
      <c r="O60" s="42">
        <f>F60*100/SUM($F$59:$F$62)</f>
        <v>53.90944167044939</v>
      </c>
      <c r="P60" s="42"/>
      <c r="Q60" s="42">
        <f>H60*100/SUM($H$59:$H$62)</f>
        <v>39.898989898989896</v>
      </c>
      <c r="R60" s="43"/>
    </row>
    <row r="61" spans="1:18" s="27" customFormat="1" ht="12">
      <c r="A61" s="156" t="s">
        <v>120</v>
      </c>
      <c r="B61" s="39">
        <f t="shared" si="15"/>
        <v>2639</v>
      </c>
      <c r="C61" s="40"/>
      <c r="D61" s="39">
        <v>106</v>
      </c>
      <c r="E61" s="39" t="s">
        <v>194</v>
      </c>
      <c r="F61" s="39">
        <v>1957</v>
      </c>
      <c r="G61" s="39"/>
      <c r="H61" s="39">
        <v>576</v>
      </c>
      <c r="I61" s="39"/>
      <c r="J61" s="98"/>
      <c r="K61" s="42">
        <f>B61*100/SUM($B$59:$B$62)</f>
        <v>12.729728426028652</v>
      </c>
      <c r="L61" s="42"/>
      <c r="M61" s="42">
        <f>D61*100/SUM($D$59:$D$62)</f>
        <v>14.500683994528044</v>
      </c>
      <c r="N61" s="42"/>
      <c r="O61" s="42">
        <f>F61*100/SUM($F$59:$F$62)</f>
        <v>11.104176123467997</v>
      </c>
      <c r="P61" s="42"/>
      <c r="Q61" s="42">
        <f>H61*100/SUM($H$59:$H$62)</f>
        <v>24.242424242424242</v>
      </c>
      <c r="R61" s="43"/>
    </row>
    <row r="62" spans="1:18" s="27" customFormat="1">
      <c r="A62" s="156" t="s">
        <v>118</v>
      </c>
      <c r="B62" s="39">
        <f t="shared" si="15"/>
        <v>649</v>
      </c>
      <c r="C62" s="40"/>
      <c r="D62" s="39">
        <v>0</v>
      </c>
      <c r="E62" s="39"/>
      <c r="F62" s="39">
        <v>516</v>
      </c>
      <c r="G62" s="39" t="s">
        <v>194</v>
      </c>
      <c r="H62" s="39">
        <v>133</v>
      </c>
      <c r="I62" s="40" t="s">
        <v>194</v>
      </c>
      <c r="J62" s="98"/>
      <c r="K62" s="42">
        <f>B62*100/SUM($B$59:$B$62)</f>
        <v>3.1305773961699868</v>
      </c>
      <c r="L62" s="42"/>
      <c r="M62" s="42">
        <f>D62*100/SUM($D$59:$D$62)</f>
        <v>0</v>
      </c>
      <c r="N62" s="42"/>
      <c r="O62" s="42">
        <f>F62*100/SUM($F$59:$F$62)</f>
        <v>2.9278256922378576</v>
      </c>
      <c r="P62" s="42"/>
      <c r="Q62" s="42">
        <f>H62*100/SUM($H$59:$H$62)</f>
        <v>5.5976430976430978</v>
      </c>
      <c r="R62" s="43"/>
    </row>
    <row r="63" spans="1:18" s="27" customFormat="1">
      <c r="A63" s="115" t="s">
        <v>3</v>
      </c>
      <c r="B63" s="39">
        <f t="shared" si="15"/>
        <v>10</v>
      </c>
      <c r="C63" s="40" t="s">
        <v>194</v>
      </c>
      <c r="D63" s="39">
        <v>0</v>
      </c>
      <c r="E63" s="39"/>
      <c r="F63" s="39">
        <v>0</v>
      </c>
      <c r="G63" s="39"/>
      <c r="H63" s="39">
        <v>10</v>
      </c>
      <c r="I63" s="40" t="s">
        <v>194</v>
      </c>
      <c r="J63" s="98"/>
      <c r="K63" s="42">
        <v>0</v>
      </c>
      <c r="L63" s="42"/>
      <c r="M63" s="42">
        <v>0</v>
      </c>
      <c r="N63" s="42"/>
      <c r="O63" s="42">
        <v>0</v>
      </c>
      <c r="P63" s="42"/>
      <c r="Q63" s="42">
        <v>0</v>
      </c>
      <c r="R63" s="43"/>
    </row>
    <row r="64" spans="1:18" ht="6.5" customHeight="1" thickBot="1">
      <c r="A64" s="123"/>
      <c r="B64" s="123"/>
      <c r="C64" s="122"/>
      <c r="D64" s="91"/>
      <c r="E64" s="122"/>
      <c r="F64" s="123"/>
      <c r="G64" s="122"/>
      <c r="H64" s="142"/>
      <c r="I64" s="122"/>
      <c r="J64" s="123"/>
      <c r="K64" s="123"/>
      <c r="L64" s="123"/>
      <c r="M64" s="123"/>
      <c r="N64" s="123"/>
      <c r="O64" s="123"/>
      <c r="P64" s="123"/>
      <c r="Q64" s="123"/>
      <c r="R64" s="123"/>
    </row>
    <row r="65" spans="1:18" ht="6.5" customHeight="1">
      <c r="D65" s="46"/>
    </row>
    <row r="66" spans="1:18" s="71" customFormat="1" ht="26.25" customHeight="1">
      <c r="A66" s="310" t="s">
        <v>211</v>
      </c>
      <c r="B66" s="310"/>
      <c r="C66" s="310"/>
      <c r="D66" s="310"/>
      <c r="E66" s="310"/>
      <c r="F66" s="310"/>
      <c r="G66" s="310"/>
      <c r="H66" s="310"/>
      <c r="I66" s="310"/>
      <c r="J66" s="310"/>
      <c r="K66" s="310"/>
      <c r="L66" s="310"/>
      <c r="M66" s="310"/>
      <c r="N66" s="310"/>
      <c r="O66" s="310"/>
      <c r="P66" s="310"/>
      <c r="Q66" s="310"/>
      <c r="R66" s="310"/>
    </row>
    <row r="67" spans="1:18" ht="12.75" customHeight="1">
      <c r="A67" s="188" t="s">
        <v>117</v>
      </c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9"/>
    </row>
    <row r="68" spans="1:18" ht="24" customHeight="1">
      <c r="A68" s="306" t="s">
        <v>163</v>
      </c>
      <c r="B68" s="306"/>
      <c r="C68" s="306"/>
      <c r="D68" s="306"/>
      <c r="E68" s="306"/>
      <c r="F68" s="306"/>
      <c r="G68" s="306"/>
      <c r="H68" s="306"/>
      <c r="I68" s="306"/>
      <c r="J68" s="306"/>
      <c r="K68" s="306"/>
      <c r="L68" s="306"/>
      <c r="M68" s="306"/>
      <c r="N68" s="306"/>
      <c r="O68" s="306"/>
      <c r="P68" s="306"/>
      <c r="Q68" s="306"/>
      <c r="R68" s="306"/>
    </row>
    <row r="69" spans="1:18">
      <c r="A69" s="198" t="s">
        <v>66</v>
      </c>
      <c r="B69" s="71"/>
      <c r="C69" s="77"/>
      <c r="D69" s="71"/>
      <c r="E69" s="77"/>
      <c r="F69" s="71"/>
      <c r="G69" s="77"/>
      <c r="H69" s="143"/>
      <c r="I69" s="77"/>
      <c r="J69" s="71"/>
      <c r="K69" s="71"/>
      <c r="L69" s="71"/>
      <c r="M69" s="71"/>
      <c r="N69" s="71"/>
      <c r="O69" s="71"/>
      <c r="P69" s="71"/>
      <c r="Q69" s="71"/>
      <c r="R69" s="71"/>
    </row>
    <row r="70" spans="1:18" s="71" customFormat="1" ht="11">
      <c r="A70" s="199" t="s">
        <v>89</v>
      </c>
      <c r="B70" s="73"/>
      <c r="C70" s="74"/>
      <c r="D70" s="73"/>
      <c r="E70" s="74"/>
      <c r="F70" s="73"/>
      <c r="G70" s="74"/>
      <c r="H70" s="144"/>
      <c r="I70" s="74"/>
      <c r="J70" s="73"/>
      <c r="K70" s="73"/>
      <c r="L70" s="73"/>
      <c r="M70" s="73"/>
      <c r="N70" s="73"/>
      <c r="O70" s="73"/>
      <c r="P70" s="73"/>
      <c r="Q70" s="73"/>
    </row>
    <row r="71" spans="1:18" s="71" customFormat="1" ht="11">
      <c r="A71" s="4" t="s">
        <v>218</v>
      </c>
      <c r="B71" s="75"/>
      <c r="C71" s="77"/>
      <c r="E71" s="77"/>
      <c r="G71" s="77"/>
      <c r="H71" s="143"/>
      <c r="I71" s="77"/>
      <c r="R71" s="127"/>
    </row>
    <row r="73" spans="1:18">
      <c r="A73" s="137"/>
      <c r="B73" s="138"/>
    </row>
    <row r="74" spans="1:18">
      <c r="A74" s="137"/>
      <c r="B74" s="138"/>
      <c r="C74" s="111"/>
      <c r="D74" s="87"/>
      <c r="E74" s="62"/>
    </row>
    <row r="75" spans="1:18">
      <c r="A75" s="137"/>
      <c r="B75" s="138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54"/>
      <c r="B77" s="87"/>
      <c r="C77" s="111"/>
      <c r="D77" s="87"/>
      <c r="E77" s="62"/>
    </row>
    <row r="78" spans="1:18">
      <c r="A78" s="54"/>
      <c r="B78" s="87"/>
      <c r="C78" s="111"/>
      <c r="D78" s="87"/>
      <c r="E78" s="62"/>
    </row>
    <row r="79" spans="1:18">
      <c r="A79" s="54"/>
      <c r="B79" s="87"/>
      <c r="C79" s="111"/>
      <c r="D79" s="87"/>
      <c r="E79" s="62"/>
    </row>
    <row r="80" spans="1:18">
      <c r="A80" s="54"/>
      <c r="B80" s="87"/>
      <c r="C80" s="111"/>
      <c r="D80" s="87"/>
      <c r="E80" s="62"/>
    </row>
    <row r="81" spans="1:5">
      <c r="A81" s="54"/>
      <c r="B81" s="87"/>
      <c r="C81" s="111"/>
      <c r="D81" s="87"/>
      <c r="E81" s="62"/>
    </row>
    <row r="82" spans="1:5">
      <c r="A82" s="86"/>
      <c r="B82" s="86"/>
      <c r="C82" s="62"/>
      <c r="D82" s="86"/>
      <c r="E82" s="62"/>
    </row>
  </sheetData>
  <mergeCells count="16">
    <mergeCell ref="A1:R1"/>
    <mergeCell ref="A4:A10"/>
    <mergeCell ref="B4:I4"/>
    <mergeCell ref="K4:R4"/>
    <mergeCell ref="D10:E10"/>
    <mergeCell ref="B7:C10"/>
    <mergeCell ref="D7:I7"/>
    <mergeCell ref="K7:L10"/>
    <mergeCell ref="M7:R7"/>
    <mergeCell ref="A68:R68"/>
    <mergeCell ref="F10:G10"/>
    <mergeCell ref="H10:I10"/>
    <mergeCell ref="M10:N10"/>
    <mergeCell ref="O10:P10"/>
    <mergeCell ref="Q10:R10"/>
    <mergeCell ref="A66:R66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baseColWidth="10" defaultColWidth="11.5" defaultRowHeight="13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5" style="90"/>
  </cols>
  <sheetData>
    <row r="1" spans="1:18" ht="25.5" customHeight="1">
      <c r="A1" s="302" t="s">
        <v>221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</row>
    <row r="2" spans="1:18" s="124" customFormat="1" ht="6.5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5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4" t="s">
        <v>146</v>
      </c>
      <c r="B4" s="303" t="s">
        <v>78</v>
      </c>
      <c r="C4" s="303"/>
      <c r="D4" s="303"/>
      <c r="E4" s="303"/>
      <c r="F4" s="303"/>
      <c r="G4" s="303"/>
      <c r="H4" s="303"/>
      <c r="I4" s="303"/>
      <c r="J4" s="210"/>
      <c r="K4" s="303" t="s">
        <v>87</v>
      </c>
      <c r="L4" s="303"/>
      <c r="M4" s="303"/>
      <c r="N4" s="303"/>
      <c r="O4" s="303"/>
      <c r="P4" s="303"/>
      <c r="Q4" s="303"/>
      <c r="R4" s="303"/>
    </row>
    <row r="5" spans="1:18" s="132" customFormat="1" ht="6.5" customHeight="1">
      <c r="A5" s="304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5" customHeight="1">
      <c r="A6" s="304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4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210"/>
      <c r="K7" s="308" t="s">
        <v>82</v>
      </c>
      <c r="L7" s="308"/>
      <c r="M7" s="309" t="s">
        <v>149</v>
      </c>
      <c r="N7" s="309"/>
      <c r="O7" s="309"/>
      <c r="P7" s="309"/>
      <c r="Q7" s="309"/>
      <c r="R7" s="309"/>
    </row>
    <row r="8" spans="1:18" s="132" customFormat="1" ht="6.5" customHeight="1">
      <c r="A8" s="304"/>
      <c r="B8" s="308"/>
      <c r="C8" s="308"/>
      <c r="D8" s="211"/>
      <c r="E8" s="211"/>
      <c r="F8" s="211"/>
      <c r="G8" s="211"/>
      <c r="H8" s="211"/>
      <c r="I8" s="211"/>
      <c r="J8" s="210"/>
      <c r="K8" s="308"/>
      <c r="L8" s="308"/>
      <c r="M8" s="211"/>
      <c r="N8" s="211"/>
      <c r="O8" s="211"/>
      <c r="P8" s="211"/>
      <c r="Q8" s="211"/>
      <c r="R8" s="211"/>
    </row>
    <row r="9" spans="1:18" s="132" customFormat="1" ht="6.5" customHeight="1">
      <c r="A9" s="304"/>
      <c r="B9" s="308"/>
      <c r="C9" s="308"/>
      <c r="D9" s="212"/>
      <c r="E9" s="212"/>
      <c r="F9" s="212"/>
      <c r="G9" s="212"/>
      <c r="H9" s="212"/>
      <c r="I9" s="212"/>
      <c r="J9" s="210"/>
      <c r="K9" s="308"/>
      <c r="L9" s="308"/>
      <c r="M9" s="212"/>
      <c r="N9" s="212"/>
      <c r="O9" s="212"/>
      <c r="P9" s="212"/>
      <c r="Q9" s="212"/>
      <c r="R9" s="212"/>
    </row>
    <row r="10" spans="1:18" s="132" customFormat="1" ht="12">
      <c r="A10" s="304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213"/>
      <c r="K10" s="308"/>
      <c r="L10" s="308"/>
      <c r="M10" s="305" t="s">
        <v>19</v>
      </c>
      <c r="N10" s="305"/>
      <c r="O10" s="305" t="s">
        <v>84</v>
      </c>
      <c r="P10" s="305"/>
      <c r="Q10" s="305" t="s">
        <v>80</v>
      </c>
      <c r="R10" s="305"/>
    </row>
    <row r="11" spans="1:18" s="124" customFormat="1" ht="6.5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29" customFormat="1" ht="6.5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>
      <c r="A13" s="226" t="s">
        <v>79</v>
      </c>
      <c r="B13" s="219">
        <f>SUM(D13,F13,H13)</f>
        <v>62635</v>
      </c>
      <c r="C13" s="220"/>
      <c r="D13" s="219">
        <f>D15</f>
        <v>20038</v>
      </c>
      <c r="E13" s="221"/>
      <c r="F13" s="219">
        <f>F15</f>
        <v>32873</v>
      </c>
      <c r="G13" s="220"/>
      <c r="H13" s="219">
        <f>H15</f>
        <v>9724</v>
      </c>
      <c r="I13" s="220"/>
      <c r="J13" s="222"/>
      <c r="K13" s="223">
        <f>SUM(M13,O13,Q13)</f>
        <v>100</v>
      </c>
      <c r="L13" s="224"/>
      <c r="M13" s="223">
        <f>D13*100/B13</f>
        <v>31.991697932465875</v>
      </c>
      <c r="N13" s="225"/>
      <c r="O13" s="223">
        <f>F13*100/B13</f>
        <v>52.483435778717968</v>
      </c>
      <c r="P13" s="224"/>
      <c r="Q13" s="223">
        <f>H13*100/B13</f>
        <v>15.524866288816158</v>
      </c>
      <c r="R13" s="227"/>
    </row>
    <row r="14" spans="1:18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6">
      <c r="A15" s="9" t="s">
        <v>111</v>
      </c>
      <c r="B15" s="95">
        <f t="shared" ref="B15:B21" si="0">SUM(D15,F15,H15)</f>
        <v>62635</v>
      </c>
      <c r="C15" s="40"/>
      <c r="D15" s="95">
        <f>D16+D20+D21</f>
        <v>20038</v>
      </c>
      <c r="E15" s="40"/>
      <c r="F15" s="95">
        <f>F16+F20+F21</f>
        <v>32873</v>
      </c>
      <c r="G15" s="64"/>
      <c r="H15" s="95">
        <f>H16+H20+H21</f>
        <v>9724</v>
      </c>
      <c r="I15" s="40"/>
      <c r="J15" s="100"/>
      <c r="K15" s="96">
        <f>K16+K20</f>
        <v>100</v>
      </c>
      <c r="L15" s="96"/>
      <c r="M15" s="96">
        <f>M16+M20</f>
        <v>100.00000000000001</v>
      </c>
      <c r="N15" s="96"/>
      <c r="O15" s="96">
        <f>O16+O20</f>
        <v>100</v>
      </c>
      <c r="P15" s="96"/>
      <c r="Q15" s="96">
        <f>Q16+Q20</f>
        <v>99.999999999999986</v>
      </c>
      <c r="R15" s="37"/>
    </row>
    <row r="16" spans="1:18" s="57" customFormat="1">
      <c r="A16" s="146" t="s">
        <v>60</v>
      </c>
      <c r="B16" s="39">
        <f t="shared" si="0"/>
        <v>2698</v>
      </c>
      <c r="C16" s="40"/>
      <c r="D16" s="39">
        <f>SUM(D17:D19)</f>
        <v>13</v>
      </c>
      <c r="E16" s="40" t="s">
        <v>194</v>
      </c>
      <c r="F16" s="39">
        <f>SUM(F17:F19)</f>
        <v>2657</v>
      </c>
      <c r="G16" s="40"/>
      <c r="H16" s="39">
        <f>SUM(H17:H19)</f>
        <v>28</v>
      </c>
      <c r="I16" s="40" t="s">
        <v>194</v>
      </c>
      <c r="J16" s="98"/>
      <c r="K16" s="99">
        <f>B16/SUM($B$16+$B$20)*100</f>
        <v>4.9280339007817631</v>
      </c>
      <c r="L16" s="99"/>
      <c r="M16" s="99">
        <f>D16/SUM($D$16+$D$20)*100</f>
        <v>8.065516813500434E-2</v>
      </c>
      <c r="N16" s="99"/>
      <c r="O16" s="99">
        <f>F16/SUM($F$16+$F$20)*100</f>
        <v>9.0565137364510182</v>
      </c>
      <c r="P16" s="99"/>
      <c r="Q16" s="99">
        <f>H16/SUM($H$16+$H$20)*100</f>
        <v>0.30133448127421436</v>
      </c>
      <c r="R16" s="56"/>
    </row>
    <row r="17" spans="1:18" s="57" customFormat="1">
      <c r="A17" s="147" t="s">
        <v>156</v>
      </c>
      <c r="B17" s="39">
        <f t="shared" si="0"/>
        <v>86</v>
      </c>
      <c r="C17" s="40" t="s">
        <v>194</v>
      </c>
      <c r="D17" s="39">
        <v>0</v>
      </c>
      <c r="E17" s="39"/>
      <c r="F17" s="39">
        <v>78</v>
      </c>
      <c r="G17" s="40" t="s">
        <v>194</v>
      </c>
      <c r="H17" s="39">
        <v>8</v>
      </c>
      <c r="I17" s="39" t="s">
        <v>194</v>
      </c>
      <c r="J17" s="98"/>
      <c r="K17" s="99">
        <f>B17/SUM($B$16+$B$20)*100</f>
        <v>0.1570833637758457</v>
      </c>
      <c r="L17" s="99"/>
      <c r="M17" s="99">
        <f>D17/SUM($D$16+$D$20)*100</f>
        <v>0</v>
      </c>
      <c r="N17" s="99"/>
      <c r="O17" s="99">
        <f>F17/SUM($F$16+$F$20)*100</f>
        <v>0.26586679391914925</v>
      </c>
      <c r="P17" s="99"/>
      <c r="Q17" s="99">
        <f>H17/SUM($H$16+$H$20)*100</f>
        <v>8.6095566078346966E-2</v>
      </c>
      <c r="R17" s="56"/>
    </row>
    <row r="18" spans="1:18" s="27" customFormat="1">
      <c r="A18" s="147" t="s">
        <v>16</v>
      </c>
      <c r="B18" s="39">
        <f t="shared" si="0"/>
        <v>1990</v>
      </c>
      <c r="C18" s="40"/>
      <c r="D18" s="39">
        <v>13</v>
      </c>
      <c r="E18" s="39" t="s">
        <v>194</v>
      </c>
      <c r="F18" s="39">
        <v>1957</v>
      </c>
      <c r="G18" s="39"/>
      <c r="H18" s="39">
        <v>20</v>
      </c>
      <c r="I18" s="40" t="s">
        <v>194</v>
      </c>
      <c r="J18" s="98"/>
      <c r="K18" s="99">
        <f>B18/SUM($B$16+$B$20)*100</f>
        <v>3.6348359757434063</v>
      </c>
      <c r="L18" s="99"/>
      <c r="M18" s="99">
        <f>D18/SUM($D$16+$D$20)*100</f>
        <v>8.065516813500434E-2</v>
      </c>
      <c r="N18" s="99"/>
      <c r="O18" s="99">
        <f>F18/SUM($F$16+$F$20)*100</f>
        <v>6.6705296884586538</v>
      </c>
      <c r="P18" s="99"/>
      <c r="Q18" s="99">
        <f>H18/SUM($H$16+$H$20)*100</f>
        <v>0.21523891519586741</v>
      </c>
      <c r="R18" s="43"/>
    </row>
    <row r="19" spans="1:18" s="27" customFormat="1">
      <c r="A19" s="147" t="s">
        <v>17</v>
      </c>
      <c r="B19" s="39">
        <f t="shared" si="0"/>
        <v>622</v>
      </c>
      <c r="C19" s="40" t="s">
        <v>194</v>
      </c>
      <c r="D19" s="39">
        <v>0</v>
      </c>
      <c r="E19" s="39"/>
      <c r="F19" s="39">
        <v>622</v>
      </c>
      <c r="G19" s="39" t="s">
        <v>194</v>
      </c>
      <c r="H19" s="39">
        <v>0</v>
      </c>
      <c r="I19" s="40"/>
      <c r="J19" s="98"/>
      <c r="K19" s="99">
        <f>B19/SUM($B$16+$B$20)*100</f>
        <v>1.1361145612625119</v>
      </c>
      <c r="L19" s="99"/>
      <c r="M19" s="99">
        <f>D19/SUM($D$16+$D$20)*100</f>
        <v>0</v>
      </c>
      <c r="N19" s="99"/>
      <c r="O19" s="99">
        <f>F19/SUM($F$16+$F$20)*100</f>
        <v>2.1201172540732158</v>
      </c>
      <c r="P19" s="99"/>
      <c r="Q19" s="99">
        <f>H19/SUM($H$16+$H$20)*100</f>
        <v>0</v>
      </c>
      <c r="R19" s="43"/>
    </row>
    <row r="20" spans="1:18" s="57" customFormat="1">
      <c r="A20" s="146" t="s">
        <v>59</v>
      </c>
      <c r="B20" s="39">
        <f t="shared" si="0"/>
        <v>52050</v>
      </c>
      <c r="C20" s="40"/>
      <c r="D20" s="39">
        <v>16105</v>
      </c>
      <c r="E20" s="39"/>
      <c r="F20" s="39">
        <v>26681</v>
      </c>
      <c r="G20" s="39"/>
      <c r="H20" s="39">
        <v>9264</v>
      </c>
      <c r="I20" s="40"/>
      <c r="J20" s="98"/>
      <c r="K20" s="99">
        <f>B20/SUM($B$16+$B$20)*100</f>
        <v>95.071966099218244</v>
      </c>
      <c r="L20" s="99"/>
      <c r="M20" s="99">
        <f>D20/SUM($D$16+$D$20)*100</f>
        <v>99.919344831865004</v>
      </c>
      <c r="N20" s="99"/>
      <c r="O20" s="99">
        <f>F20/SUM($F$16+$F$20)*100</f>
        <v>90.943486263548976</v>
      </c>
      <c r="P20" s="99"/>
      <c r="Q20" s="99">
        <f>H20/SUM($H$16+$H$20)*100</f>
        <v>99.698665518725775</v>
      </c>
      <c r="R20" s="56"/>
    </row>
    <row r="21" spans="1:18" s="158" customFormat="1">
      <c r="A21" s="146" t="s">
        <v>3</v>
      </c>
      <c r="B21" s="44">
        <f t="shared" si="0"/>
        <v>7887</v>
      </c>
      <c r="C21" s="40"/>
      <c r="D21" s="39">
        <v>3920</v>
      </c>
      <c r="E21" s="39"/>
      <c r="F21" s="39">
        <v>3535</v>
      </c>
      <c r="G21" s="39"/>
      <c r="H21" s="39">
        <v>432</v>
      </c>
      <c r="I21" s="40" t="s">
        <v>194</v>
      </c>
      <c r="J21" s="205"/>
      <c r="K21" s="118" t="str">
        <f>IF(B21&gt;0,"NC",0)</f>
        <v>NC</v>
      </c>
      <c r="L21" s="108"/>
      <c r="M21" s="118" t="str">
        <f>IF(D21&gt;0,"NC",0)</f>
        <v>NC</v>
      </c>
      <c r="N21" s="118"/>
      <c r="O21" s="118" t="str">
        <f>IF(F21&gt;0,"NC",0)</f>
        <v>NC</v>
      </c>
      <c r="P21" s="206"/>
      <c r="Q21" s="118" t="str">
        <f>IF(H21&gt;0,"NC",0)</f>
        <v>NC</v>
      </c>
      <c r="R21" s="141"/>
    </row>
    <row r="22" spans="1:18" s="35" customFormat="1" ht="6" customHeight="1">
      <c r="A22" s="31"/>
      <c r="B22" s="65"/>
      <c r="C22" s="64"/>
      <c r="D22" s="93"/>
      <c r="E22" s="17"/>
      <c r="F22" s="93"/>
      <c r="G22" s="64"/>
      <c r="H22" s="93"/>
      <c r="I22" s="64"/>
      <c r="J22" s="94"/>
      <c r="K22" s="34"/>
      <c r="L22" s="34"/>
      <c r="M22" s="34"/>
      <c r="N22" s="6"/>
      <c r="O22" s="34"/>
      <c r="P22" s="34"/>
      <c r="Q22" s="34"/>
      <c r="R22" s="33"/>
    </row>
    <row r="23" spans="1:18" s="30" customFormat="1" ht="40">
      <c r="A23" s="9" t="s">
        <v>113</v>
      </c>
      <c r="B23" s="95">
        <f>SUM(D23,F23,H23)</f>
        <v>62636</v>
      </c>
      <c r="C23" s="40"/>
      <c r="D23" s="95">
        <f>SUM(D24:D27)</f>
        <v>20039</v>
      </c>
      <c r="E23" s="40"/>
      <c r="F23" s="95">
        <f>SUM(F24:F27)</f>
        <v>32872</v>
      </c>
      <c r="G23" s="64"/>
      <c r="H23" s="95">
        <f>SUM(H24:H27)</f>
        <v>9725</v>
      </c>
      <c r="I23" s="40"/>
      <c r="J23" s="100"/>
      <c r="K23" s="96">
        <f>SUM(K24:K26)</f>
        <v>100</v>
      </c>
      <c r="L23" s="96"/>
      <c r="M23" s="96">
        <f>SUM(M24:M26)</f>
        <v>100</v>
      </c>
      <c r="N23" s="96"/>
      <c r="O23" s="96">
        <f>SUM(O24:O26)</f>
        <v>100</v>
      </c>
      <c r="P23" s="96"/>
      <c r="Q23" s="96">
        <f>SUM(Q24:Q26)</f>
        <v>100</v>
      </c>
      <c r="R23" s="37"/>
    </row>
    <row r="24" spans="1:18" s="27" customFormat="1">
      <c r="A24" s="146" t="s">
        <v>36</v>
      </c>
      <c r="B24" s="39">
        <f>SUM(D24,F24,H24)</f>
        <v>51941</v>
      </c>
      <c r="C24" s="40"/>
      <c r="D24" s="39">
        <v>16709</v>
      </c>
      <c r="E24" s="39"/>
      <c r="F24" s="39">
        <v>25782</v>
      </c>
      <c r="G24" s="39"/>
      <c r="H24" s="39">
        <v>9450</v>
      </c>
      <c r="I24" s="40"/>
      <c r="J24" s="98"/>
      <c r="K24" s="99">
        <f>B24*100/SUM($B$24:$B$26)</f>
        <v>91.382677387005401</v>
      </c>
      <c r="L24" s="99"/>
      <c r="M24" s="99">
        <f>D24*100/SUM($D$24:$D$26)</f>
        <v>99.749268700376092</v>
      </c>
      <c r="N24" s="99"/>
      <c r="O24" s="99">
        <f>F24*100/SUM($F$24:$F$26)</f>
        <v>84.387274155538094</v>
      </c>
      <c r="P24" s="99"/>
      <c r="Q24" s="99">
        <f>H24*100/SUM($H$24:$H$26)</f>
        <v>99.098154362416111</v>
      </c>
      <c r="R24" s="43"/>
    </row>
    <row r="25" spans="1:18" s="27" customFormat="1">
      <c r="A25" s="146" t="s">
        <v>37</v>
      </c>
      <c r="B25" s="39">
        <f>SUM(D25,F25,H25)</f>
        <v>3765</v>
      </c>
      <c r="C25" s="40"/>
      <c r="D25" s="39">
        <v>42</v>
      </c>
      <c r="E25" s="39" t="s">
        <v>194</v>
      </c>
      <c r="F25" s="39">
        <v>3637</v>
      </c>
      <c r="G25" s="39"/>
      <c r="H25" s="39">
        <v>86</v>
      </c>
      <c r="I25" s="40" t="s">
        <v>194</v>
      </c>
      <c r="J25" s="98"/>
      <c r="K25" s="99">
        <f>B25*100/SUM($B$24:$B$26)</f>
        <v>6.6239729763014834</v>
      </c>
      <c r="L25" s="99"/>
      <c r="M25" s="99">
        <f>D25*100/SUM($D$24:$D$26)</f>
        <v>0.25073129962390306</v>
      </c>
      <c r="N25" s="99"/>
      <c r="O25" s="99">
        <f>F25*100/SUM($F$24:$F$26)</f>
        <v>11.904294317884263</v>
      </c>
      <c r="P25" s="99"/>
      <c r="Q25" s="99">
        <f>H25*100/SUM($H$24:$H$26)</f>
        <v>0.90184563758389258</v>
      </c>
      <c r="R25" s="43"/>
    </row>
    <row r="26" spans="1:18" s="27" customFormat="1">
      <c r="A26" s="146" t="s">
        <v>68</v>
      </c>
      <c r="B26" s="39">
        <f>SUM(D26,F26,H26)</f>
        <v>1133</v>
      </c>
      <c r="C26" s="40"/>
      <c r="D26" s="39">
        <v>0</v>
      </c>
      <c r="E26" s="39"/>
      <c r="F26" s="39">
        <v>1133</v>
      </c>
      <c r="G26" s="39"/>
      <c r="H26" s="39">
        <v>0</v>
      </c>
      <c r="I26" s="64"/>
      <c r="J26" s="98"/>
      <c r="K26" s="99">
        <f>B26*100/SUM($B$24:$B$26)</f>
        <v>1.9933496366931156</v>
      </c>
      <c r="L26" s="99"/>
      <c r="M26" s="99">
        <f>D26*100/SUM($D$24:$D$26)</f>
        <v>0</v>
      </c>
      <c r="N26" s="99"/>
      <c r="O26" s="99">
        <f>F26*100/SUM($F$24:$F$26)</f>
        <v>3.708431526577638</v>
      </c>
      <c r="P26" s="99"/>
      <c r="Q26" s="99">
        <f>H26*100/SUM($H$24:$H$26)</f>
        <v>0</v>
      </c>
      <c r="R26" s="43"/>
    </row>
    <row r="27" spans="1:18" s="158" customFormat="1">
      <c r="A27" s="146" t="s">
        <v>3</v>
      </c>
      <c r="B27" s="44">
        <f>SUM(D27,F27,H27)</f>
        <v>5797</v>
      </c>
      <c r="C27" s="40"/>
      <c r="D27" s="39">
        <v>3288</v>
      </c>
      <c r="E27" s="39"/>
      <c r="F27" s="39">
        <v>2320</v>
      </c>
      <c r="G27" s="39"/>
      <c r="H27" s="39">
        <v>189</v>
      </c>
      <c r="I27" s="40" t="s">
        <v>194</v>
      </c>
      <c r="J27" s="205"/>
      <c r="K27" s="118" t="str">
        <f>IF(B27&gt;0,"NC",0)</f>
        <v>NC</v>
      </c>
      <c r="L27" s="108"/>
      <c r="M27" s="118" t="str">
        <f>IF(D27&gt;0,"NC",0)</f>
        <v>NC</v>
      </c>
      <c r="N27" s="108"/>
      <c r="O27" s="118" t="str">
        <f>IF(F27&gt;0,"NC",0)</f>
        <v>NC</v>
      </c>
      <c r="P27" s="63"/>
      <c r="Q27" s="118" t="str">
        <f>IF(H27&gt;0,"NC",0)</f>
        <v>NC</v>
      </c>
      <c r="R27" s="141"/>
    </row>
    <row r="28" spans="1:18" s="27" customFormat="1" ht="6" customHeight="1">
      <c r="A28" s="29"/>
      <c r="B28" s="39"/>
      <c r="C28" s="40"/>
      <c r="D28" s="93"/>
      <c r="E28" s="40"/>
      <c r="F28" s="93"/>
      <c r="G28" s="64"/>
      <c r="H28" s="93"/>
      <c r="I28" s="40"/>
      <c r="J28" s="98"/>
      <c r="K28" s="99"/>
      <c r="L28" s="99"/>
      <c r="M28" s="99"/>
      <c r="N28" s="99"/>
      <c r="O28" s="99"/>
      <c r="P28" s="99"/>
      <c r="Q28" s="99"/>
      <c r="R28" s="43"/>
    </row>
    <row r="29" spans="1:18" s="30" customFormat="1" ht="26">
      <c r="A29" s="9" t="s">
        <v>38</v>
      </c>
      <c r="B29" s="95">
        <f>SUM(D29,F29,H29)</f>
        <v>62636</v>
      </c>
      <c r="C29" s="40"/>
      <c r="D29" s="95">
        <f>SUM(D30:D32)</f>
        <v>20037</v>
      </c>
      <c r="E29" s="40"/>
      <c r="F29" s="95">
        <f>SUM(F30:F32)</f>
        <v>32874</v>
      </c>
      <c r="G29" s="64"/>
      <c r="H29" s="95">
        <f>SUM(H30:H32)</f>
        <v>9725</v>
      </c>
      <c r="I29" s="40"/>
      <c r="J29" s="100"/>
      <c r="K29" s="96">
        <f>SUM(K30:K31)</f>
        <v>100</v>
      </c>
      <c r="L29" s="96"/>
      <c r="M29" s="96">
        <f>SUM(M30:M31)</f>
        <v>100</v>
      </c>
      <c r="N29" s="96"/>
      <c r="O29" s="96">
        <f>SUM(O30:O31)</f>
        <v>100</v>
      </c>
      <c r="P29" s="96"/>
      <c r="Q29" s="96">
        <f>SUM(Q30:Q31)</f>
        <v>100</v>
      </c>
      <c r="R29" s="37"/>
    </row>
    <row r="30" spans="1:18" s="27" customFormat="1">
      <c r="A30" s="146" t="s">
        <v>39</v>
      </c>
      <c r="B30" s="39">
        <f>SUM(D30,F30,H30)</f>
        <v>51908</v>
      </c>
      <c r="C30" s="40"/>
      <c r="D30" s="39">
        <v>15389</v>
      </c>
      <c r="E30" s="39"/>
      <c r="F30" s="39">
        <v>27466</v>
      </c>
      <c r="G30" s="39"/>
      <c r="H30" s="39">
        <v>9053</v>
      </c>
      <c r="I30" s="40"/>
      <c r="J30" s="98"/>
      <c r="K30" s="99">
        <f>B30*100/SUM($B$30:$B$31)</f>
        <v>93.867881878514979</v>
      </c>
      <c r="L30" s="99"/>
      <c r="M30" s="99">
        <f>D30*100/SUM($D$30:$D$31)</f>
        <v>93.823923911718083</v>
      </c>
      <c r="N30" s="99"/>
      <c r="O30" s="99">
        <f>F30*100/SUM($F$30:$F$31)</f>
        <v>92.875257836540086</v>
      </c>
      <c r="P30" s="99"/>
      <c r="Q30" s="99">
        <f>H30*100/SUM($H$30:$H$31)</f>
        <v>97.093522093522097</v>
      </c>
      <c r="R30" s="43"/>
    </row>
    <row r="31" spans="1:18" s="27" customFormat="1">
      <c r="A31" s="146" t="s">
        <v>102</v>
      </c>
      <c r="B31" s="39">
        <f>SUM(D31,F31,H31)</f>
        <v>3391</v>
      </c>
      <c r="C31" s="40"/>
      <c r="D31" s="39">
        <v>1013</v>
      </c>
      <c r="E31" s="39"/>
      <c r="F31" s="39">
        <v>2107</v>
      </c>
      <c r="G31" s="39"/>
      <c r="H31" s="39">
        <v>271</v>
      </c>
      <c r="I31" s="40" t="s">
        <v>194</v>
      </c>
      <c r="J31" s="98"/>
      <c r="K31" s="99">
        <f>B31*100/SUM($B$30:$B$31)</f>
        <v>6.1321181214850178</v>
      </c>
      <c r="L31" s="99"/>
      <c r="M31" s="99">
        <f>D31*100/SUM($D$30:$D$31)</f>
        <v>6.176076088281917</v>
      </c>
      <c r="N31" s="99"/>
      <c r="O31" s="99">
        <f>F31*100/SUM($F$30:$F$31)</f>
        <v>7.1247421634599126</v>
      </c>
      <c r="P31" s="99"/>
      <c r="Q31" s="99">
        <f>H31*100/SUM($H$30:$H$31)</f>
        <v>2.9064779064779063</v>
      </c>
      <c r="R31" s="43"/>
    </row>
    <row r="32" spans="1:18" s="158" customFormat="1">
      <c r="A32" s="146" t="s">
        <v>3</v>
      </c>
      <c r="B32" s="44">
        <f>SUM(D32,F32,H32)</f>
        <v>7337</v>
      </c>
      <c r="C32" s="40"/>
      <c r="D32" s="39">
        <v>3635</v>
      </c>
      <c r="E32" s="39"/>
      <c r="F32" s="39">
        <v>3301</v>
      </c>
      <c r="G32" s="39"/>
      <c r="H32" s="39">
        <v>401</v>
      </c>
      <c r="I32" s="40" t="s">
        <v>194</v>
      </c>
      <c r="J32" s="205"/>
      <c r="K32" s="118" t="str">
        <f>IF(B32&gt;0,"NC",0)</f>
        <v>NC</v>
      </c>
      <c r="L32" s="108"/>
      <c r="M32" s="118" t="str">
        <f>IF(D32&gt;0,"NC",0)</f>
        <v>NC</v>
      </c>
      <c r="N32" s="108"/>
      <c r="O32" s="118" t="str">
        <f>IF(F32&gt;0,"NC",0)</f>
        <v>NC</v>
      </c>
      <c r="P32" s="63"/>
      <c r="Q32" s="118" t="str">
        <f>IF(H32&gt;0,"NC",0)</f>
        <v>NC</v>
      </c>
      <c r="R32" s="141"/>
    </row>
    <row r="33" spans="1:18" s="27" customFormat="1" ht="6" customHeight="1">
      <c r="A33" s="58"/>
      <c r="B33" s="44"/>
      <c r="C33" s="40"/>
      <c r="D33" s="39"/>
      <c r="E33" s="39"/>
      <c r="F33" s="39"/>
      <c r="G33" s="39"/>
      <c r="H33" s="39"/>
      <c r="I33" s="40"/>
      <c r="J33" s="98"/>
      <c r="K33" s="99"/>
      <c r="L33" s="99"/>
      <c r="M33" s="99"/>
      <c r="N33" s="99"/>
      <c r="O33" s="99"/>
      <c r="P33" s="99"/>
      <c r="Q33" s="99"/>
      <c r="R33" s="43"/>
    </row>
    <row r="34" spans="1:18" s="27" customFormat="1" ht="26">
      <c r="A34" s="9" t="s">
        <v>153</v>
      </c>
      <c r="B34" s="95">
        <f>SUM(D34,F34,H34)</f>
        <v>62634</v>
      </c>
      <c r="C34" s="40"/>
      <c r="D34" s="95">
        <f>SUM(D35:D37)</f>
        <v>20037</v>
      </c>
      <c r="E34" s="40"/>
      <c r="F34" s="95">
        <f>SUM(F35:F37)</f>
        <v>32873</v>
      </c>
      <c r="G34" s="64"/>
      <c r="H34" s="95">
        <f>SUM(H35:H37)</f>
        <v>9724</v>
      </c>
      <c r="I34" s="40"/>
      <c r="J34" s="100"/>
      <c r="K34" s="96">
        <f>SUM(K35:K36)</f>
        <v>100</v>
      </c>
      <c r="L34" s="96"/>
      <c r="M34" s="96">
        <f>SUM(M35:M36)</f>
        <v>100</v>
      </c>
      <c r="N34" s="96"/>
      <c r="O34" s="96">
        <f>SUM(O35:O36)</f>
        <v>100</v>
      </c>
      <c r="P34" s="96"/>
      <c r="Q34" s="96">
        <f>SUM(Q35:Q36)</f>
        <v>100</v>
      </c>
      <c r="R34" s="43"/>
    </row>
    <row r="35" spans="1:18" s="27" customFormat="1" ht="12" customHeight="1">
      <c r="A35" s="146" t="s">
        <v>188</v>
      </c>
      <c r="B35" s="39">
        <f>SUM(D35,F35,H35)</f>
        <v>4029</v>
      </c>
      <c r="C35" s="40"/>
      <c r="D35" s="39">
        <v>535</v>
      </c>
      <c r="E35" s="39" t="s">
        <v>194</v>
      </c>
      <c r="F35" s="39">
        <v>2123</v>
      </c>
      <c r="G35" s="39"/>
      <c r="H35" s="39">
        <v>1371</v>
      </c>
      <c r="I35" s="40"/>
      <c r="J35" s="98"/>
      <c r="K35" s="99">
        <f>B35*100/SUM(B35:B36)</f>
        <v>6.659063863546212</v>
      </c>
      <c r="L35" s="99"/>
      <c r="M35" s="99">
        <f>D35*100/SUM(D35:D36)</f>
        <v>2.8474107190377347</v>
      </c>
      <c r="N35" s="99"/>
      <c r="O35" s="99">
        <f>F35*100/SUM(F35:F36)</f>
        <v>6.6339603774764075</v>
      </c>
      <c r="P35" s="99"/>
      <c r="Q35" s="99">
        <f>H35*100/SUM(H35:H36)</f>
        <v>14.115103469576855</v>
      </c>
      <c r="R35" s="43"/>
    </row>
    <row r="36" spans="1:18" s="27" customFormat="1" ht="12" customHeight="1">
      <c r="A36" s="146" t="s">
        <v>189</v>
      </c>
      <c r="B36" s="39">
        <f>SUM(D36,F36,H36)</f>
        <v>56475</v>
      </c>
      <c r="C36" s="40"/>
      <c r="D36" s="39">
        <v>18254</v>
      </c>
      <c r="E36" s="39"/>
      <c r="F36" s="39">
        <v>29879</v>
      </c>
      <c r="G36" s="39"/>
      <c r="H36" s="39">
        <v>8342</v>
      </c>
      <c r="I36" s="40"/>
      <c r="J36" s="98"/>
      <c r="K36" s="99">
        <f>B36*100/SUM(B35:B36)</f>
        <v>93.340936136453792</v>
      </c>
      <c r="L36" s="99"/>
      <c r="M36" s="99">
        <f>D36*100/SUM(D35:D36)</f>
        <v>97.15258928096226</v>
      </c>
      <c r="N36" s="99"/>
      <c r="O36" s="99">
        <f>F36*100/SUM(F35:F36)</f>
        <v>93.366039622523587</v>
      </c>
      <c r="P36" s="99"/>
      <c r="Q36" s="99">
        <f>H36*100/SUM(H35:H36)</f>
        <v>85.884896530423148</v>
      </c>
      <c r="R36" s="43"/>
    </row>
    <row r="37" spans="1:18" s="27" customFormat="1" ht="12" customHeight="1">
      <c r="A37" s="146" t="s">
        <v>3</v>
      </c>
      <c r="B37" s="39">
        <f>SUM(D37,F37,H37)</f>
        <v>2130</v>
      </c>
      <c r="C37" s="40"/>
      <c r="D37" s="39">
        <v>1248</v>
      </c>
      <c r="E37" s="39"/>
      <c r="F37" s="39">
        <v>871</v>
      </c>
      <c r="G37" s="39" t="s">
        <v>194</v>
      </c>
      <c r="H37" s="39">
        <v>11</v>
      </c>
      <c r="I37" s="40" t="s">
        <v>194</v>
      </c>
      <c r="J37" s="98"/>
      <c r="K37" s="118" t="str">
        <f>IF(B37&gt;0,"NC",0)</f>
        <v>NC</v>
      </c>
      <c r="L37" s="108"/>
      <c r="M37" s="118" t="str">
        <f>IF(D37&gt;0,"NC",0)</f>
        <v>NC</v>
      </c>
      <c r="N37" s="108"/>
      <c r="O37" s="118" t="str">
        <f>IF(F37&gt;0,"NC",0)</f>
        <v>NC</v>
      </c>
      <c r="P37" s="63"/>
      <c r="Q37" s="118" t="str">
        <f>IF(H37&gt;0,"NC",0)</f>
        <v>NC</v>
      </c>
      <c r="R37" s="43"/>
    </row>
    <row r="38" spans="1:18" s="27" customFormat="1" ht="5.25" customHeight="1">
      <c r="A38" s="58"/>
      <c r="B38" s="44"/>
      <c r="C38" s="40"/>
      <c r="D38" s="44"/>
      <c r="E38" s="40"/>
      <c r="F38" s="44"/>
      <c r="G38" s="64"/>
      <c r="H38" s="44"/>
      <c r="I38" s="40"/>
      <c r="J38" s="98"/>
      <c r="K38" s="99"/>
      <c r="L38" s="99"/>
      <c r="M38" s="99"/>
      <c r="N38" s="99"/>
      <c r="O38" s="99"/>
      <c r="P38" s="99"/>
      <c r="Q38" s="99"/>
      <c r="R38" s="43"/>
    </row>
    <row r="39" spans="1:18" s="30" customFormat="1" ht="27">
      <c r="A39" s="9" t="s">
        <v>141</v>
      </c>
      <c r="B39" s="95">
        <f t="shared" ref="B39:B44" si="1">SUM(D39,F39,H39)</f>
        <v>62635</v>
      </c>
      <c r="C39" s="40"/>
      <c r="D39" s="95">
        <f>D40+D43+D44</f>
        <v>20038</v>
      </c>
      <c r="E39" s="40"/>
      <c r="F39" s="95">
        <f>F40+F43+F44</f>
        <v>32873</v>
      </c>
      <c r="G39" s="64"/>
      <c r="H39" s="95">
        <f>H40+H43+H44</f>
        <v>9724</v>
      </c>
      <c r="I39" s="40"/>
      <c r="J39" s="203"/>
      <c r="K39" s="96">
        <f>SUM(K40,K43)</f>
        <v>100</v>
      </c>
      <c r="L39" s="96"/>
      <c r="M39" s="96">
        <f>SUM(M40,M43)</f>
        <v>100</v>
      </c>
      <c r="N39" s="96"/>
      <c r="O39" s="96">
        <f>SUM(O40,O43)</f>
        <v>100</v>
      </c>
      <c r="P39" s="96"/>
      <c r="Q39" s="96">
        <f>SUM(Q40,Q43)</f>
        <v>100</v>
      </c>
      <c r="R39" s="37"/>
    </row>
    <row r="40" spans="1:18" s="57" customFormat="1">
      <c r="A40" s="146" t="s">
        <v>114</v>
      </c>
      <c r="B40" s="39">
        <f t="shared" si="1"/>
        <v>37980</v>
      </c>
      <c r="C40" s="40"/>
      <c r="D40" s="39">
        <f>SUM(D41:D42)</f>
        <v>13118</v>
      </c>
      <c r="E40" s="40"/>
      <c r="F40" s="39">
        <f>SUM(F41:F42)</f>
        <v>19121</v>
      </c>
      <c r="G40" s="64"/>
      <c r="H40" s="39">
        <f>SUM(H41:H42)</f>
        <v>5741</v>
      </c>
      <c r="I40" s="40"/>
      <c r="J40" s="204"/>
      <c r="K40" s="99">
        <f>B40*100/(B39-B44)</f>
        <v>73.052510098095794</v>
      </c>
      <c r="L40" s="99"/>
      <c r="M40" s="99">
        <f>D40*100/(D39-D44)</f>
        <v>81.387268891922076</v>
      </c>
      <c r="N40" s="99"/>
      <c r="O40" s="99">
        <f>F40*100/(F39-F44)</f>
        <v>71.544563346553915</v>
      </c>
      <c r="P40" s="99"/>
      <c r="Q40" s="99">
        <f>H40*100/(H39-H44)</f>
        <v>62.770610102777169</v>
      </c>
      <c r="R40" s="56"/>
    </row>
    <row r="41" spans="1:18" s="27" customFormat="1">
      <c r="A41" s="148" t="s">
        <v>61</v>
      </c>
      <c r="B41" s="39">
        <f t="shared" si="1"/>
        <v>4903</v>
      </c>
      <c r="C41" s="40"/>
      <c r="D41" s="39">
        <v>2853</v>
      </c>
      <c r="E41" s="39"/>
      <c r="F41" s="39">
        <v>1548</v>
      </c>
      <c r="G41" s="39"/>
      <c r="H41" s="39">
        <v>502</v>
      </c>
      <c r="I41" s="40"/>
      <c r="J41" s="204"/>
      <c r="K41" s="99">
        <f>B41*100/(B39-B44)</f>
        <v>9.4306597422581273</v>
      </c>
      <c r="L41" s="99"/>
      <c r="M41" s="99">
        <f>D41*100/(D39-D44)</f>
        <v>17.700707283782108</v>
      </c>
      <c r="N41" s="99"/>
      <c r="O41" s="99">
        <f>F41*100/(F39-F44)</f>
        <v>5.7921125495771904</v>
      </c>
      <c r="P41" s="99"/>
      <c r="Q41" s="99">
        <f>H41*100/(H39-H44)</f>
        <v>5.4887382462278591</v>
      </c>
      <c r="R41" s="43"/>
    </row>
    <row r="42" spans="1:18" s="27" customFormat="1">
      <c r="A42" s="148" t="s">
        <v>62</v>
      </c>
      <c r="B42" s="39">
        <f t="shared" si="1"/>
        <v>33077</v>
      </c>
      <c r="C42" s="40"/>
      <c r="D42" s="39">
        <v>10265</v>
      </c>
      <c r="E42" s="39"/>
      <c r="F42" s="39">
        <v>17573</v>
      </c>
      <c r="G42" s="39"/>
      <c r="H42" s="39">
        <v>5239</v>
      </c>
      <c r="I42" s="40"/>
      <c r="J42" s="98"/>
      <c r="K42" s="99">
        <f>B42*100/(B39-B44)</f>
        <v>63.621850355837658</v>
      </c>
      <c r="L42" s="99"/>
      <c r="M42" s="99">
        <f>D42*100/(D39-D44)</f>
        <v>63.686561608139968</v>
      </c>
      <c r="N42" s="99"/>
      <c r="O42" s="99">
        <f>F42*100/(F39-F44)</f>
        <v>65.752450796976731</v>
      </c>
      <c r="P42" s="99"/>
      <c r="Q42" s="99">
        <f>H42*100/(H39-H44)</f>
        <v>57.281871856549309</v>
      </c>
      <c r="R42" s="43"/>
    </row>
    <row r="43" spans="1:18" s="57" customFormat="1">
      <c r="A43" s="146" t="s">
        <v>115</v>
      </c>
      <c r="B43" s="39">
        <f t="shared" si="1"/>
        <v>14010</v>
      </c>
      <c r="C43" s="40"/>
      <c r="D43" s="39">
        <v>3000</v>
      </c>
      <c r="E43" s="39"/>
      <c r="F43" s="39">
        <v>7605</v>
      </c>
      <c r="G43" s="39"/>
      <c r="H43" s="39">
        <v>3405</v>
      </c>
      <c r="I43" s="40"/>
      <c r="J43" s="98"/>
      <c r="K43" s="99">
        <f>B43*100/(B39-B44)</f>
        <v>26.947489901904213</v>
      </c>
      <c r="L43" s="99"/>
      <c r="M43" s="108">
        <f>D43*100/(D39-D44)</f>
        <v>18.612731108077924</v>
      </c>
      <c r="N43" s="99"/>
      <c r="O43" s="108">
        <f>F43*100/(F39-F44)</f>
        <v>28.455436653446082</v>
      </c>
      <c r="P43" s="99"/>
      <c r="Q43" s="99">
        <f>H43*100/(H39-H44)</f>
        <v>37.229389897222831</v>
      </c>
      <c r="R43" s="56"/>
    </row>
    <row r="44" spans="1:18" s="158" customFormat="1">
      <c r="A44" s="146" t="s">
        <v>3</v>
      </c>
      <c r="B44" s="44">
        <f t="shared" si="1"/>
        <v>10645</v>
      </c>
      <c r="C44" s="40"/>
      <c r="D44" s="39">
        <v>3920</v>
      </c>
      <c r="E44" s="39"/>
      <c r="F44" s="39">
        <v>6147</v>
      </c>
      <c r="G44" s="39"/>
      <c r="H44" s="39">
        <v>578</v>
      </c>
      <c r="I44" s="40"/>
      <c r="J44" s="205"/>
      <c r="K44" s="42" t="str">
        <f>IF(B44&gt;0,"NC",0)</f>
        <v>NC</v>
      </c>
      <c r="L44" s="108"/>
      <c r="M44" s="118" t="str">
        <f>IF(D44&gt;0,"NC",0)</f>
        <v>NC</v>
      </c>
      <c r="N44" s="108"/>
      <c r="O44" s="118" t="str">
        <f>IF(F44&gt;0,"NC",0)</f>
        <v>NC</v>
      </c>
      <c r="P44" s="63"/>
      <c r="Q44" s="118" t="str">
        <f>IF(H44&gt;0,"NC",0)</f>
        <v>NC</v>
      </c>
      <c r="R44" s="141"/>
    </row>
    <row r="45" spans="1:18" s="27" customFormat="1" ht="4.5" customHeight="1">
      <c r="A45" s="29"/>
      <c r="B45" s="39"/>
      <c r="C45" s="40"/>
      <c r="D45" s="66"/>
      <c r="E45" s="40"/>
      <c r="F45" s="66"/>
      <c r="G45" s="64"/>
      <c r="H45" s="66"/>
      <c r="I45" s="40"/>
      <c r="J45" s="98"/>
      <c r="K45" s="99"/>
      <c r="L45" s="99"/>
      <c r="M45" s="99"/>
      <c r="N45" s="99"/>
      <c r="O45" s="99"/>
      <c r="P45" s="99"/>
      <c r="Q45" s="99"/>
      <c r="R45" s="43"/>
    </row>
    <row r="46" spans="1:18" s="30" customFormat="1" ht="39">
      <c r="A46" s="9" t="s">
        <v>112</v>
      </c>
      <c r="B46" s="95">
        <f t="shared" ref="B46:B51" si="2">SUM(D46,F46,H46)</f>
        <v>62635</v>
      </c>
      <c r="C46" s="40"/>
      <c r="D46" s="95">
        <f>D47+D50+D51</f>
        <v>20038</v>
      </c>
      <c r="E46" s="40"/>
      <c r="F46" s="95">
        <f>F47+F50+F51</f>
        <v>32872</v>
      </c>
      <c r="G46" s="64"/>
      <c r="H46" s="95">
        <f>H47+H50+H51</f>
        <v>9725</v>
      </c>
      <c r="I46" s="40"/>
      <c r="J46" s="100"/>
      <c r="K46" s="96">
        <f>SUM(K48:K50)</f>
        <v>100</v>
      </c>
      <c r="L46" s="96"/>
      <c r="M46" s="96">
        <f>SUM(M48:M50)</f>
        <v>100</v>
      </c>
      <c r="N46" s="96"/>
      <c r="O46" s="96">
        <f>SUM(O48:O50)</f>
        <v>100</v>
      </c>
      <c r="P46" s="96"/>
      <c r="Q46" s="96">
        <f>SUM(Q48:Q50)</f>
        <v>100</v>
      </c>
      <c r="R46" s="37"/>
    </row>
    <row r="47" spans="1:18" s="57" customFormat="1">
      <c r="A47" s="146" t="s">
        <v>60</v>
      </c>
      <c r="B47" s="39">
        <f t="shared" si="2"/>
        <v>8841</v>
      </c>
      <c r="C47" s="40"/>
      <c r="D47" s="66">
        <f>SUM(D48:D49)</f>
        <v>66</v>
      </c>
      <c r="E47" s="40" t="s">
        <v>194</v>
      </c>
      <c r="F47" s="66">
        <f>SUM(F48:F49)</f>
        <v>8240</v>
      </c>
      <c r="G47" s="64"/>
      <c r="H47" s="66">
        <f>SUM(H48:H49)</f>
        <v>535</v>
      </c>
      <c r="I47" s="64"/>
      <c r="J47" s="98"/>
      <c r="K47" s="99">
        <f>B47*100/(B46-B51)</f>
        <v>16.148535106305253</v>
      </c>
      <c r="L47" s="99"/>
      <c r="M47" s="99">
        <f>D47*100/(D46-D51)</f>
        <v>0.40948008437771438</v>
      </c>
      <c r="N47" s="99"/>
      <c r="O47" s="99">
        <f>F47*100/(F46-F51)</f>
        <v>28.087398166138325</v>
      </c>
      <c r="P47" s="99"/>
      <c r="Q47" s="99">
        <f>H47*100/(H46-H51)</f>
        <v>5.757021413967502</v>
      </c>
      <c r="R47" s="56"/>
    </row>
    <row r="48" spans="1:18" s="27" customFormat="1">
      <c r="A48" s="147" t="s">
        <v>16</v>
      </c>
      <c r="B48" s="39">
        <f t="shared" si="2"/>
        <v>7255</v>
      </c>
      <c r="C48" s="40"/>
      <c r="D48" s="39">
        <v>66</v>
      </c>
      <c r="E48" s="39" t="s">
        <v>194</v>
      </c>
      <c r="F48" s="39">
        <v>6654</v>
      </c>
      <c r="G48" s="39"/>
      <c r="H48" s="39">
        <v>535</v>
      </c>
      <c r="I48" s="64"/>
      <c r="J48" s="98"/>
      <c r="K48" s="99">
        <f>B48*100/(B46-B51)</f>
        <v>13.251625630160007</v>
      </c>
      <c r="L48" s="99"/>
      <c r="M48" s="99">
        <f>D48*100/(D46-D51)</f>
        <v>0.40948008437771438</v>
      </c>
      <c r="N48" s="99"/>
      <c r="O48" s="99">
        <f>F48*100/(F46-F51)</f>
        <v>22.681255752121896</v>
      </c>
      <c r="P48" s="99"/>
      <c r="Q48" s="99">
        <f>H48*100/(H46-H51)</f>
        <v>5.757021413967502</v>
      </c>
      <c r="R48" s="43"/>
    </row>
    <row r="49" spans="1:18" s="27" customFormat="1">
      <c r="A49" s="147" t="s">
        <v>17</v>
      </c>
      <c r="B49" s="39">
        <f t="shared" si="2"/>
        <v>1586</v>
      </c>
      <c r="C49" s="40"/>
      <c r="D49" s="39">
        <v>0</v>
      </c>
      <c r="E49" s="39"/>
      <c r="F49" s="39">
        <v>1586</v>
      </c>
      <c r="G49" s="39"/>
      <c r="H49" s="39">
        <v>0</v>
      </c>
      <c r="I49" s="40"/>
      <c r="J49" s="98"/>
      <c r="K49" s="99">
        <f>B49*100/(B46-B51)</f>
        <v>2.8969094761452472</v>
      </c>
      <c r="L49" s="99"/>
      <c r="M49" s="99">
        <f>D49*100/(D46-D51)</f>
        <v>0</v>
      </c>
      <c r="N49" s="99"/>
      <c r="O49" s="99">
        <f>F49*100/(F46-F51)</f>
        <v>5.40614241401643</v>
      </c>
      <c r="P49" s="99"/>
      <c r="Q49" s="99">
        <f>H49*100/(H46-H51)</f>
        <v>0</v>
      </c>
      <c r="R49" s="43"/>
    </row>
    <row r="50" spans="1:18" s="57" customFormat="1">
      <c r="A50" s="146" t="s">
        <v>59</v>
      </c>
      <c r="B50" s="39">
        <f t="shared" si="2"/>
        <v>45907</v>
      </c>
      <c r="C50" s="40"/>
      <c r="D50" s="39">
        <v>16052</v>
      </c>
      <c r="E50" s="39"/>
      <c r="F50" s="39">
        <v>21097</v>
      </c>
      <c r="G50" s="39"/>
      <c r="H50" s="39">
        <v>8758</v>
      </c>
      <c r="I50" s="40"/>
      <c r="J50" s="98"/>
      <c r="K50" s="99">
        <f>B50*100/(B46-B51)</f>
        <v>83.851464893694754</v>
      </c>
      <c r="L50" s="99"/>
      <c r="M50" s="99">
        <f>D50*100/(D46-D51)</f>
        <v>99.590519915622281</v>
      </c>
      <c r="N50" s="99"/>
      <c r="O50" s="99">
        <f>F50*100/(F46-F51)</f>
        <v>71.912601833861672</v>
      </c>
      <c r="P50" s="99"/>
      <c r="Q50" s="99">
        <f>H50*100/(H46-H51)</f>
        <v>94.242978586032493</v>
      </c>
      <c r="R50" s="56"/>
    </row>
    <row r="51" spans="1:18" s="158" customFormat="1">
      <c r="A51" s="146" t="s">
        <v>3</v>
      </c>
      <c r="B51" s="44">
        <f t="shared" si="2"/>
        <v>7887</v>
      </c>
      <c r="C51" s="40"/>
      <c r="D51" s="39">
        <v>3920</v>
      </c>
      <c r="E51" s="39"/>
      <c r="F51" s="39">
        <v>3535</v>
      </c>
      <c r="G51" s="39"/>
      <c r="H51" s="39">
        <v>432</v>
      </c>
      <c r="I51" s="40" t="s">
        <v>194</v>
      </c>
      <c r="J51" s="205"/>
      <c r="K51" s="42" t="str">
        <f>IF(B51&gt;0,"NC",0)</f>
        <v>NC</v>
      </c>
      <c r="L51" s="108"/>
      <c r="M51" s="118" t="str">
        <f>IF(D51&gt;0,"NC",0)</f>
        <v>NC</v>
      </c>
      <c r="N51" s="108"/>
      <c r="O51" s="118" t="str">
        <f>IF(F51&gt;0,"NC",0)</f>
        <v>NC</v>
      </c>
      <c r="P51" s="63"/>
      <c r="Q51" s="118" t="str">
        <f>IF(H51&gt;0,"NC",0)</f>
        <v>NC</v>
      </c>
      <c r="R51" s="141"/>
    </row>
    <row r="52" spans="1:18" s="27" customFormat="1" ht="7.5" customHeight="1">
      <c r="A52" s="29"/>
      <c r="B52" s="39"/>
      <c r="C52" s="40"/>
      <c r="D52" s="66"/>
      <c r="E52" s="40"/>
      <c r="F52" s="66"/>
      <c r="G52" s="64"/>
      <c r="H52" s="66"/>
      <c r="I52" s="40"/>
      <c r="J52" s="98"/>
      <c r="K52" s="99"/>
      <c r="L52" s="99"/>
      <c r="M52" s="99"/>
      <c r="N52" s="99"/>
      <c r="O52" s="99"/>
      <c r="P52" s="99"/>
      <c r="Q52" s="99"/>
      <c r="R52" s="43"/>
    </row>
    <row r="53" spans="1:18" s="30" customFormat="1" ht="26">
      <c r="A53" s="9" t="s">
        <v>65</v>
      </c>
      <c r="B53" s="95">
        <f>SUM(D53,F53,H53)</f>
        <v>62635</v>
      </c>
      <c r="C53" s="40"/>
      <c r="D53" s="95">
        <f>SUM(D54:D56)</f>
        <v>20038</v>
      </c>
      <c r="E53" s="40"/>
      <c r="F53" s="95">
        <f>SUM(F54:F56)</f>
        <v>32872</v>
      </c>
      <c r="G53" s="64"/>
      <c r="H53" s="95">
        <f>SUM(H54:H56)</f>
        <v>9725</v>
      </c>
      <c r="I53" s="40"/>
      <c r="J53" s="100"/>
      <c r="K53" s="96">
        <f>SUM(K54:K55)</f>
        <v>100</v>
      </c>
      <c r="L53" s="96"/>
      <c r="M53" s="96">
        <f>SUM(M54:M55)</f>
        <v>100</v>
      </c>
      <c r="N53" s="96"/>
      <c r="O53" s="96">
        <f>SUM(O54:O55)</f>
        <v>100</v>
      </c>
      <c r="P53" s="96"/>
      <c r="Q53" s="96">
        <f>SUM(Q54:Q55)</f>
        <v>100</v>
      </c>
      <c r="R53" s="37"/>
    </row>
    <row r="54" spans="1:18" s="57" customFormat="1">
      <c r="A54" s="146" t="s">
        <v>60</v>
      </c>
      <c r="B54" s="39">
        <f>SUM(D54,F54,H54)</f>
        <v>3503</v>
      </c>
      <c r="C54" s="40"/>
      <c r="D54" s="39">
        <v>45</v>
      </c>
      <c r="E54" s="39" t="s">
        <v>194</v>
      </c>
      <c r="F54" s="39">
        <v>3304</v>
      </c>
      <c r="G54" s="39"/>
      <c r="H54" s="39">
        <v>154</v>
      </c>
      <c r="I54" s="40" t="s">
        <v>194</v>
      </c>
      <c r="J54" s="98"/>
      <c r="K54" s="99">
        <f>B54*100/SUM($B$54:$B$55)</f>
        <v>6.4162209685691263</v>
      </c>
      <c r="L54" s="99"/>
      <c r="M54" s="99">
        <f>D54*100/SUM($D$54:$D$55)</f>
        <v>0.27950310559006208</v>
      </c>
      <c r="N54" s="99"/>
      <c r="O54" s="99">
        <f>F54*100/SUM($F$54:$F$55)</f>
        <v>11.313906105537102</v>
      </c>
      <c r="P54" s="99"/>
      <c r="Q54" s="99">
        <f>H54*100/SUM($H$54:$H$55)</f>
        <v>1.657161304207468</v>
      </c>
      <c r="R54" s="56"/>
    </row>
    <row r="55" spans="1:18" s="57" customFormat="1">
      <c r="A55" s="146" t="s">
        <v>59</v>
      </c>
      <c r="B55" s="39">
        <f>SUM(D55,F55,H55)</f>
        <v>51093</v>
      </c>
      <c r="C55" s="40"/>
      <c r="D55" s="39">
        <v>16055</v>
      </c>
      <c r="E55" s="39"/>
      <c r="F55" s="39">
        <v>25899</v>
      </c>
      <c r="G55" s="39"/>
      <c r="H55" s="39">
        <v>9139</v>
      </c>
      <c r="I55" s="40"/>
      <c r="J55" s="98"/>
      <c r="K55" s="99">
        <f>B55*100/SUM($B$54:$B$55)</f>
        <v>93.583779031430879</v>
      </c>
      <c r="L55" s="99"/>
      <c r="M55" s="99">
        <f>D55*100/SUM($D$54:$D$55)</f>
        <v>99.720496894409933</v>
      </c>
      <c r="N55" s="99"/>
      <c r="O55" s="99">
        <f>F55*100/SUM($F$54:$F$55)</f>
        <v>88.6860938944629</v>
      </c>
      <c r="P55" s="99"/>
      <c r="Q55" s="99">
        <f>H55*100/SUM($H$54:$H$55)</f>
        <v>98.342838695792537</v>
      </c>
      <c r="R55" s="56"/>
    </row>
    <row r="56" spans="1:18" s="158" customFormat="1">
      <c r="A56" s="146" t="s">
        <v>3</v>
      </c>
      <c r="B56" s="44">
        <f>SUM(D56,F56,H56)</f>
        <v>8039</v>
      </c>
      <c r="C56" s="40"/>
      <c r="D56" s="39">
        <v>3938</v>
      </c>
      <c r="E56" s="39"/>
      <c r="F56" s="39">
        <v>3669</v>
      </c>
      <c r="G56" s="39"/>
      <c r="H56" s="39">
        <v>432</v>
      </c>
      <c r="I56" s="40" t="s">
        <v>194</v>
      </c>
      <c r="J56" s="205"/>
      <c r="K56" s="118" t="str">
        <f>IF(B56&gt;0,"NC",0)</f>
        <v>NC</v>
      </c>
      <c r="L56" s="108"/>
      <c r="M56" s="118" t="str">
        <f>IF(D56&gt;0,"NC",0)</f>
        <v>NC</v>
      </c>
      <c r="N56" s="108"/>
      <c r="O56" s="118" t="str">
        <f>IF(F56&gt;0,"NC",0)</f>
        <v>NC</v>
      </c>
      <c r="P56" s="63"/>
      <c r="Q56" s="118" t="str">
        <f>IF(H56&gt;0,"NC",0)</f>
        <v>NC</v>
      </c>
      <c r="R56" s="141"/>
    </row>
    <row r="57" spans="1:18" ht="6" customHeight="1" thickBot="1">
      <c r="A57" s="149"/>
      <c r="B57" s="149"/>
      <c r="C57" s="150"/>
      <c r="D57" s="149"/>
      <c r="E57" s="150"/>
      <c r="F57" s="149"/>
      <c r="G57" s="150"/>
      <c r="H57" s="149"/>
      <c r="I57" s="150"/>
      <c r="J57" s="123"/>
      <c r="K57" s="123"/>
      <c r="L57" s="123"/>
      <c r="M57" s="123"/>
      <c r="N57" s="123"/>
      <c r="O57" s="123"/>
      <c r="P57" s="123"/>
      <c r="Q57" s="123"/>
      <c r="R57" s="123"/>
    </row>
    <row r="58" spans="1:18" ht="6" customHeight="1">
      <c r="A58" s="68"/>
      <c r="B58" s="68"/>
      <c r="C58" s="69"/>
      <c r="D58" s="68"/>
      <c r="E58" s="69"/>
      <c r="F58" s="68"/>
      <c r="G58" s="69"/>
      <c r="H58" s="68"/>
      <c r="I58" s="69"/>
    </row>
    <row r="59" spans="1:18" s="71" customFormat="1">
      <c r="A59" s="70" t="s">
        <v>165</v>
      </c>
      <c r="B59" s="76"/>
      <c r="C59" s="126"/>
      <c r="D59" s="76"/>
      <c r="E59" s="126"/>
      <c r="F59" s="76"/>
      <c r="G59" s="126"/>
      <c r="H59" s="76"/>
      <c r="I59" s="126"/>
    </row>
    <row r="60" spans="1:18" s="71" customFormat="1" ht="22.5" customHeight="1">
      <c r="A60" s="306" t="s">
        <v>163</v>
      </c>
      <c r="B60" s="306"/>
      <c r="C60" s="306"/>
      <c r="D60" s="306"/>
      <c r="E60" s="306"/>
      <c r="F60" s="306"/>
      <c r="G60" s="306"/>
      <c r="H60" s="306"/>
      <c r="I60" s="306"/>
      <c r="J60" s="306"/>
      <c r="K60" s="306"/>
      <c r="L60" s="306"/>
      <c r="M60" s="306"/>
      <c r="N60" s="306"/>
      <c r="O60" s="306"/>
      <c r="P60" s="306"/>
      <c r="Q60" s="306"/>
      <c r="R60" s="306"/>
    </row>
    <row r="61" spans="1:18" s="71" customFormat="1" ht="11">
      <c r="A61" s="198" t="s">
        <v>66</v>
      </c>
      <c r="C61" s="77"/>
      <c r="E61" s="77"/>
      <c r="G61" s="77"/>
      <c r="H61" s="143"/>
      <c r="I61" s="77"/>
    </row>
    <row r="62" spans="1:18" s="71" customFormat="1" ht="11">
      <c r="A62" s="199" t="s">
        <v>89</v>
      </c>
      <c r="B62" s="73"/>
      <c r="C62" s="74"/>
      <c r="D62" s="73"/>
      <c r="E62" s="74"/>
      <c r="F62" s="73"/>
      <c r="G62" s="74"/>
      <c r="H62" s="144"/>
      <c r="I62" s="74"/>
      <c r="J62" s="73"/>
      <c r="K62" s="73"/>
      <c r="L62" s="73"/>
      <c r="M62" s="73"/>
      <c r="N62" s="73"/>
      <c r="O62" s="73"/>
      <c r="P62" s="73"/>
      <c r="Q62" s="73"/>
    </row>
    <row r="63" spans="1:18" s="71" customFormat="1" ht="11">
      <c r="A63" s="4" t="s">
        <v>208</v>
      </c>
      <c r="B63" s="75"/>
      <c r="C63" s="77"/>
      <c r="E63" s="77"/>
      <c r="G63" s="77"/>
      <c r="H63" s="143"/>
      <c r="I63" s="77"/>
      <c r="R63" s="12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5">
    <mergeCell ref="A1:R1"/>
    <mergeCell ref="A4:A10"/>
    <mergeCell ref="B4:I4"/>
    <mergeCell ref="K4:R4"/>
    <mergeCell ref="D10:E10"/>
    <mergeCell ref="K7:L10"/>
    <mergeCell ref="M7:R7"/>
    <mergeCell ref="A60:R60"/>
    <mergeCell ref="F10:G10"/>
    <mergeCell ref="H10:I10"/>
    <mergeCell ref="M10:N10"/>
    <mergeCell ref="O10:P10"/>
    <mergeCell ref="Q10:R10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6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Q1"/>
    </sheetView>
  </sheetViews>
  <sheetFormatPr baseColWidth="10" defaultColWidth="11.5" defaultRowHeight="12"/>
  <cols>
    <col min="1" max="1" width="30.6640625" style="124" customWidth="1"/>
    <col min="2" max="2" width="8.6640625" style="124" customWidth="1"/>
    <col min="3" max="3" width="2.6640625" style="124" customWidth="1"/>
    <col min="4" max="4" width="8.6640625" style="124" customWidth="1"/>
    <col min="5" max="5" width="2.6640625" style="124" customWidth="1"/>
    <col min="6" max="6" width="8.6640625" style="124" customWidth="1"/>
    <col min="7" max="7" width="2.6640625" style="124" customWidth="1"/>
    <col min="8" max="8" width="8.6640625" style="124" customWidth="1"/>
    <col min="9" max="9" width="2.6640625" style="124" customWidth="1"/>
    <col min="10" max="10" width="8.6640625" style="124" customWidth="1"/>
    <col min="11" max="11" width="2.6640625" style="124" customWidth="1"/>
    <col min="12" max="12" width="8.6640625" style="124" customWidth="1"/>
    <col min="13" max="13" width="2.6640625" style="124" customWidth="1"/>
    <col min="14" max="14" width="8.6640625" style="124" customWidth="1"/>
    <col min="15" max="15" width="2.6640625" style="124" customWidth="1"/>
    <col min="16" max="16" width="8.6640625" style="124" customWidth="1"/>
    <col min="17" max="17" width="2.6640625" style="124" customWidth="1"/>
    <col min="18" max="16384" width="11.5" style="124"/>
  </cols>
  <sheetData>
    <row r="1" spans="1:17" s="163" customFormat="1" ht="25.5" customHeight="1">
      <c r="A1" s="316" t="s">
        <v>222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</row>
    <row r="2" spans="1:17" s="163" customFormat="1" ht="6.5" customHeight="1" thickBot="1">
      <c r="A2" s="164"/>
      <c r="B2" s="164"/>
      <c r="C2" s="164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6"/>
    </row>
    <row r="3" spans="1:17" ht="6.5" customHeight="1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17"/>
      <c r="Q3" s="217"/>
    </row>
    <row r="4" spans="1:17" ht="12" customHeight="1">
      <c r="A4" s="317" t="s">
        <v>154</v>
      </c>
      <c r="B4" s="303" t="s">
        <v>78</v>
      </c>
      <c r="C4" s="303"/>
      <c r="D4" s="303"/>
      <c r="E4" s="303"/>
      <c r="F4" s="303"/>
      <c r="G4" s="303"/>
      <c r="H4" s="303"/>
      <c r="I4" s="303"/>
      <c r="J4" s="303" t="s">
        <v>87</v>
      </c>
      <c r="K4" s="303"/>
      <c r="L4" s="303"/>
      <c r="M4" s="303"/>
      <c r="N4" s="303"/>
      <c r="O4" s="303"/>
      <c r="P4" s="303"/>
      <c r="Q4" s="303"/>
    </row>
    <row r="5" spans="1:17" ht="6.5" customHeight="1">
      <c r="A5" s="317"/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</row>
    <row r="6" spans="1:17" ht="6.5" customHeight="1">
      <c r="A6" s="317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</row>
    <row r="7" spans="1:17" ht="12" customHeight="1">
      <c r="A7" s="317"/>
      <c r="B7" s="308" t="s">
        <v>82</v>
      </c>
      <c r="C7" s="308"/>
      <c r="D7" s="309" t="s">
        <v>149</v>
      </c>
      <c r="E7" s="309"/>
      <c r="F7" s="309"/>
      <c r="G7" s="309"/>
      <c r="H7" s="309"/>
      <c r="I7" s="309"/>
      <c r="J7" s="308" t="s">
        <v>82</v>
      </c>
      <c r="K7" s="308"/>
      <c r="L7" s="309" t="s">
        <v>149</v>
      </c>
      <c r="M7" s="309"/>
      <c r="N7" s="309"/>
      <c r="O7" s="309"/>
      <c r="P7" s="309"/>
      <c r="Q7" s="309"/>
    </row>
    <row r="8" spans="1:17" ht="6.5" customHeight="1">
      <c r="A8" s="317"/>
      <c r="B8" s="308"/>
      <c r="C8" s="308"/>
      <c r="D8" s="211"/>
      <c r="E8" s="211"/>
      <c r="F8" s="211"/>
      <c r="G8" s="211"/>
      <c r="H8" s="211"/>
      <c r="I8" s="211"/>
      <c r="J8" s="308"/>
      <c r="K8" s="308"/>
      <c r="L8" s="211"/>
      <c r="M8" s="211"/>
      <c r="N8" s="211"/>
      <c r="O8" s="211"/>
      <c r="P8" s="211"/>
      <c r="Q8" s="211"/>
    </row>
    <row r="9" spans="1:17" ht="6.5" customHeight="1">
      <c r="A9" s="317"/>
      <c r="B9" s="308"/>
      <c r="C9" s="308"/>
      <c r="D9" s="212"/>
      <c r="E9" s="212"/>
      <c r="F9" s="212"/>
      <c r="G9" s="212"/>
      <c r="H9" s="212"/>
      <c r="I9" s="212"/>
      <c r="J9" s="308"/>
      <c r="K9" s="308"/>
      <c r="L9" s="212"/>
      <c r="M9" s="212"/>
      <c r="N9" s="212"/>
      <c r="O9" s="212"/>
      <c r="P9" s="212"/>
      <c r="Q9" s="212"/>
    </row>
    <row r="10" spans="1:17">
      <c r="A10" s="304"/>
      <c r="B10" s="308"/>
      <c r="C10" s="308"/>
      <c r="D10" s="305" t="s">
        <v>19</v>
      </c>
      <c r="E10" s="305"/>
      <c r="F10" s="305" t="s">
        <v>84</v>
      </c>
      <c r="G10" s="305"/>
      <c r="H10" s="305" t="s">
        <v>80</v>
      </c>
      <c r="I10" s="305"/>
      <c r="J10" s="308"/>
      <c r="K10" s="308"/>
      <c r="L10" s="305" t="s">
        <v>19</v>
      </c>
      <c r="M10" s="305"/>
      <c r="N10" s="305" t="s">
        <v>84</v>
      </c>
      <c r="O10" s="305"/>
      <c r="P10" s="305" t="s">
        <v>80</v>
      </c>
      <c r="Q10" s="305"/>
    </row>
    <row r="11" spans="1:17" ht="6.5" customHeight="1">
      <c r="A11" s="214"/>
      <c r="B11" s="238"/>
      <c r="C11" s="238"/>
      <c r="D11" s="239"/>
      <c r="E11" s="239"/>
      <c r="F11" s="239"/>
      <c r="G11" s="239"/>
      <c r="H11" s="239"/>
      <c r="I11" s="239"/>
      <c r="J11" s="238"/>
      <c r="K11" s="238"/>
      <c r="L11" s="239"/>
      <c r="M11" s="240"/>
      <c r="N11" s="239"/>
      <c r="O11" s="240"/>
      <c r="P11" s="238"/>
      <c r="Q11" s="238"/>
    </row>
    <row r="12" spans="1:17" s="29" customFormat="1" ht="6.5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</row>
    <row r="13" spans="1:17" s="30" customFormat="1" ht="13">
      <c r="A13" s="226" t="s">
        <v>79</v>
      </c>
      <c r="B13" s="241">
        <f>SUM(D13,F13,H13)</f>
        <v>86223</v>
      </c>
      <c r="C13" s="220"/>
      <c r="D13" s="242">
        <f>D15</f>
        <v>31259</v>
      </c>
      <c r="E13" s="221"/>
      <c r="F13" s="242">
        <f>F15</f>
        <v>42603</v>
      </c>
      <c r="G13" s="220"/>
      <c r="H13" s="242">
        <f>H15</f>
        <v>12361</v>
      </c>
      <c r="I13" s="220"/>
      <c r="J13" s="223">
        <f>SUM(L13,N13,P13)</f>
        <v>100</v>
      </c>
      <c r="K13" s="224"/>
      <c r="L13" s="223">
        <f>D13*100/B13</f>
        <v>36.253667814852186</v>
      </c>
      <c r="M13" s="225"/>
      <c r="N13" s="223">
        <f>F13*100/B13</f>
        <v>49.410250165269126</v>
      </c>
      <c r="O13" s="224"/>
      <c r="P13" s="223">
        <f>H13*100/B13</f>
        <v>14.336082019878686</v>
      </c>
      <c r="Q13" s="244"/>
    </row>
    <row r="14" spans="1:17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34"/>
      <c r="K14" s="34"/>
      <c r="L14" s="34"/>
      <c r="M14" s="6"/>
      <c r="N14" s="34"/>
      <c r="O14" s="34"/>
      <c r="P14" s="34"/>
      <c r="Q14" s="49"/>
    </row>
    <row r="15" spans="1:17" s="167" customFormat="1">
      <c r="A15" s="245" t="s">
        <v>0</v>
      </c>
      <c r="B15" s="242">
        <f>SUM(D15,F15,H15)</f>
        <v>86223</v>
      </c>
      <c r="C15" s="246"/>
      <c r="D15" s="242">
        <f>SUM(D16:D17)</f>
        <v>31259</v>
      </c>
      <c r="E15" s="246"/>
      <c r="F15" s="242">
        <f>SUM(F16:F17)</f>
        <v>42603</v>
      </c>
      <c r="G15" s="246"/>
      <c r="H15" s="242">
        <f>SUM(H16:H17)</f>
        <v>12361</v>
      </c>
      <c r="I15" s="246"/>
      <c r="J15" s="247">
        <f>SUM(J16:J17)</f>
        <v>100</v>
      </c>
      <c r="K15" s="247"/>
      <c r="L15" s="247">
        <f>SUM(L16:L17)</f>
        <v>100</v>
      </c>
      <c r="M15" s="247"/>
      <c r="N15" s="247">
        <f>SUM(N16:N17)</f>
        <v>100</v>
      </c>
      <c r="O15" s="247"/>
      <c r="P15" s="247">
        <f>SUM(P16:P17)</f>
        <v>100</v>
      </c>
      <c r="Q15" s="247"/>
    </row>
    <row r="16" spans="1:17">
      <c r="A16" s="248" t="s">
        <v>1</v>
      </c>
      <c r="B16" s="249">
        <f>SUM(D16,F16,H16)</f>
        <v>60539</v>
      </c>
      <c r="C16" s="250"/>
      <c r="D16" s="249">
        <v>21846</v>
      </c>
      <c r="E16" s="249"/>
      <c r="F16" s="249">
        <v>30910</v>
      </c>
      <c r="G16" s="249"/>
      <c r="H16" s="249">
        <v>7783</v>
      </c>
      <c r="I16" s="250"/>
      <c r="J16" s="251">
        <f>B16*100/SUM(B16:B17)</f>
        <v>70.212124375166724</v>
      </c>
      <c r="K16" s="251"/>
      <c r="L16" s="251">
        <f>D16*100/SUM(D16:D17)</f>
        <v>69.887072523113346</v>
      </c>
      <c r="M16" s="251"/>
      <c r="N16" s="251">
        <f>F16*100/SUM(F16:F17)</f>
        <v>72.553576039246067</v>
      </c>
      <c r="O16" s="251"/>
      <c r="P16" s="251">
        <f>H16*100/SUM(H16:H17)</f>
        <v>62.964161475608769</v>
      </c>
      <c r="Q16" s="251"/>
    </row>
    <row r="17" spans="1:17" s="128" customFormat="1">
      <c r="A17" s="248" t="s">
        <v>2</v>
      </c>
      <c r="B17" s="249">
        <f>SUM(D17,F17,H17)</f>
        <v>25684</v>
      </c>
      <c r="C17" s="250"/>
      <c r="D17" s="249">
        <v>9413</v>
      </c>
      <c r="E17" s="249"/>
      <c r="F17" s="249">
        <v>11693</v>
      </c>
      <c r="G17" s="249"/>
      <c r="H17" s="249">
        <v>4578</v>
      </c>
      <c r="I17" s="250"/>
      <c r="J17" s="251">
        <f>B17*100/SUM(B16:B17)</f>
        <v>29.78787562483328</v>
      </c>
      <c r="K17" s="251"/>
      <c r="L17" s="251">
        <f>D17*100/SUM(D16:D17)</f>
        <v>30.112927476886657</v>
      </c>
      <c r="M17" s="251"/>
      <c r="N17" s="251">
        <f>F17*100/SUM(F16:F17)</f>
        <v>27.446423960753936</v>
      </c>
      <c r="O17" s="251"/>
      <c r="P17" s="251">
        <f>H17*100/SUM(H16:H17)</f>
        <v>37.035838524391231</v>
      </c>
      <c r="Q17" s="251"/>
    </row>
    <row r="18" spans="1:17" s="125" customFormat="1" ht="6.5" customHeight="1">
      <c r="A18" s="168"/>
      <c r="B18" s="169"/>
      <c r="C18" s="170"/>
      <c r="D18" s="171"/>
      <c r="E18" s="170"/>
      <c r="F18" s="171"/>
      <c r="G18" s="170"/>
      <c r="H18" s="171"/>
      <c r="I18" s="170"/>
      <c r="J18" s="172"/>
      <c r="K18" s="172"/>
      <c r="L18" s="173"/>
      <c r="M18" s="174"/>
      <c r="N18" s="173"/>
      <c r="O18" s="174"/>
      <c r="P18" s="173"/>
      <c r="Q18" s="174"/>
    </row>
    <row r="19" spans="1:17" s="27" customFormat="1" ht="13">
      <c r="A19" s="232" t="s">
        <v>130</v>
      </c>
      <c r="B19" s="252">
        <f>SUM(D19,F19,H19)</f>
        <v>60539</v>
      </c>
      <c r="C19" s="253"/>
      <c r="D19" s="252">
        <f>D16</f>
        <v>21846</v>
      </c>
      <c r="E19" s="253"/>
      <c r="F19" s="252">
        <f>F16</f>
        <v>30910</v>
      </c>
      <c r="G19" s="253"/>
      <c r="H19" s="252">
        <f>H16</f>
        <v>7783</v>
      </c>
      <c r="I19" s="220"/>
      <c r="J19" s="223">
        <f>SUM(L19,N19,P19)</f>
        <v>100.00000000000001</v>
      </c>
      <c r="K19" s="243"/>
      <c r="L19" s="223">
        <f>D19*100/B19</f>
        <v>36.085828969755035</v>
      </c>
      <c r="M19" s="243"/>
      <c r="N19" s="223">
        <f>F19*100/B19</f>
        <v>51.057995672211305</v>
      </c>
      <c r="O19" s="243"/>
      <c r="P19" s="223">
        <f>H19*100/B19</f>
        <v>12.856175358033664</v>
      </c>
      <c r="Q19" s="233"/>
    </row>
    <row r="20" spans="1:17" ht="6" customHeight="1">
      <c r="A20" s="175"/>
      <c r="B20" s="176"/>
      <c r="C20" s="177"/>
      <c r="D20" s="176"/>
      <c r="E20" s="177"/>
      <c r="F20" s="176"/>
      <c r="G20" s="177"/>
      <c r="H20" s="176"/>
      <c r="I20" s="177"/>
      <c r="J20" s="178"/>
      <c r="K20" s="178"/>
      <c r="L20" s="178"/>
      <c r="M20" s="178"/>
      <c r="N20" s="178"/>
      <c r="O20" s="178"/>
      <c r="P20" s="178"/>
      <c r="Q20" s="178"/>
    </row>
    <row r="21" spans="1:17" s="30" customFormat="1">
      <c r="A21" s="200" t="s">
        <v>40</v>
      </c>
      <c r="B21" s="95">
        <f t="shared" ref="B21:B28" si="0">SUM(D21,F21,H21)</f>
        <v>60539</v>
      </c>
      <c r="C21" s="40"/>
      <c r="D21" s="95">
        <f>SUM(D22:D28)</f>
        <v>21846</v>
      </c>
      <c r="E21" s="17"/>
      <c r="F21" s="95">
        <f>SUM(F22:F28)</f>
        <v>30910</v>
      </c>
      <c r="G21" s="40"/>
      <c r="H21" s="95">
        <f>SUM(H22:H28)</f>
        <v>7783</v>
      </c>
      <c r="I21" s="40"/>
      <c r="J21" s="96">
        <f>SUM(J22:J27)</f>
        <v>100</v>
      </c>
      <c r="K21" s="96"/>
      <c r="L21" s="96">
        <f>SUM(L22:L27)</f>
        <v>100.00000000000001</v>
      </c>
      <c r="M21" s="96"/>
      <c r="N21" s="96">
        <f>SUM(N22:N27)</f>
        <v>100</v>
      </c>
      <c r="O21" s="96"/>
      <c r="P21" s="96">
        <f>SUM(P22:P27)</f>
        <v>100</v>
      </c>
      <c r="Q21" s="37"/>
    </row>
    <row r="22" spans="1:17" s="27" customFormat="1">
      <c r="A22" s="12" t="s">
        <v>201</v>
      </c>
      <c r="B22" s="39">
        <f t="shared" si="0"/>
        <v>7700</v>
      </c>
      <c r="C22" s="40"/>
      <c r="D22" s="39">
        <v>2753</v>
      </c>
      <c r="E22" s="39"/>
      <c r="F22" s="39">
        <v>4324</v>
      </c>
      <c r="G22" s="39"/>
      <c r="H22" s="39">
        <v>623</v>
      </c>
      <c r="I22" s="40"/>
      <c r="J22" s="99">
        <f t="shared" ref="J22:J27" si="1">B22*100/SUM($B$22:$B$27)</f>
        <v>12.722436098673231</v>
      </c>
      <c r="K22" s="99"/>
      <c r="L22" s="99">
        <f t="shared" ref="L22:L27" si="2">D22*100/SUM($D$22:$D$27)</f>
        <v>12.601849308797949</v>
      </c>
      <c r="M22" s="99"/>
      <c r="N22" s="99">
        <f t="shared" ref="N22:N27" si="3">F22*100/SUM($F$22:$F$27)</f>
        <v>13.996245225610151</v>
      </c>
      <c r="O22" s="99"/>
      <c r="P22" s="99">
        <f t="shared" ref="P22:P27" si="4">H22*100/SUM($H$22:$H$27)</f>
        <v>8.0046254657587053</v>
      </c>
      <c r="Q22" s="43"/>
    </row>
    <row r="23" spans="1:17" s="27" customFormat="1">
      <c r="A23" s="12" t="s">
        <v>42</v>
      </c>
      <c r="B23" s="39">
        <f t="shared" si="0"/>
        <v>32047</v>
      </c>
      <c r="C23" s="40"/>
      <c r="D23" s="39">
        <v>10840</v>
      </c>
      <c r="E23" s="39"/>
      <c r="F23" s="39">
        <v>17046</v>
      </c>
      <c r="G23" s="39"/>
      <c r="H23" s="39">
        <v>4161</v>
      </c>
      <c r="I23" s="40"/>
      <c r="J23" s="99">
        <f t="shared" si="1"/>
        <v>52.950118136906632</v>
      </c>
      <c r="K23" s="99"/>
      <c r="L23" s="99">
        <f t="shared" si="2"/>
        <v>49.620067746955968</v>
      </c>
      <c r="M23" s="99"/>
      <c r="N23" s="99">
        <f t="shared" si="3"/>
        <v>55.175762283938631</v>
      </c>
      <c r="O23" s="99"/>
      <c r="P23" s="99">
        <f t="shared" si="4"/>
        <v>53.462675061030453</v>
      </c>
      <c r="Q23" s="43"/>
    </row>
    <row r="24" spans="1:17" s="27" customFormat="1">
      <c r="A24" s="12" t="s">
        <v>43</v>
      </c>
      <c r="B24" s="39">
        <f t="shared" si="0"/>
        <v>14235</v>
      </c>
      <c r="C24" s="40"/>
      <c r="D24" s="39">
        <v>5381</v>
      </c>
      <c r="E24" s="39"/>
      <c r="F24" s="39">
        <v>6816</v>
      </c>
      <c r="G24" s="39"/>
      <c r="H24" s="39">
        <v>2038</v>
      </c>
      <c r="I24" s="40"/>
      <c r="J24" s="99">
        <f t="shared" si="1"/>
        <v>23.519984138261488</v>
      </c>
      <c r="K24" s="99"/>
      <c r="L24" s="99">
        <f t="shared" si="2"/>
        <v>24.631511489517532</v>
      </c>
      <c r="M24" s="99"/>
      <c r="N24" s="99">
        <f t="shared" si="3"/>
        <v>22.062536414837833</v>
      </c>
      <c r="O24" s="99"/>
      <c r="P24" s="99">
        <f t="shared" si="4"/>
        <v>26.185275600668124</v>
      </c>
      <c r="Q24" s="43"/>
    </row>
    <row r="25" spans="1:17" s="27" customFormat="1">
      <c r="A25" s="12" t="s">
        <v>44</v>
      </c>
      <c r="B25" s="39">
        <f t="shared" si="0"/>
        <v>5365</v>
      </c>
      <c r="C25" s="40"/>
      <c r="D25" s="39">
        <v>2164</v>
      </c>
      <c r="E25" s="39"/>
      <c r="F25" s="39">
        <v>2392</v>
      </c>
      <c r="G25" s="39"/>
      <c r="H25" s="39">
        <v>809</v>
      </c>
      <c r="I25" s="40"/>
      <c r="J25" s="99">
        <f t="shared" si="1"/>
        <v>8.8643986583612833</v>
      </c>
      <c r="K25" s="99"/>
      <c r="L25" s="99">
        <f t="shared" si="2"/>
        <v>9.905703561292686</v>
      </c>
      <c r="M25" s="99"/>
      <c r="N25" s="99">
        <f t="shared" si="3"/>
        <v>7.7426037418268923</v>
      </c>
      <c r="O25" s="99"/>
      <c r="P25" s="99">
        <f t="shared" si="4"/>
        <v>10.394449441089554</v>
      </c>
      <c r="Q25" s="43"/>
    </row>
    <row r="26" spans="1:17" s="27" customFormat="1">
      <c r="A26" s="12" t="s">
        <v>45</v>
      </c>
      <c r="B26" s="39">
        <f t="shared" si="0"/>
        <v>1053</v>
      </c>
      <c r="C26" s="40"/>
      <c r="D26" s="39">
        <v>670</v>
      </c>
      <c r="E26" s="39"/>
      <c r="F26" s="39">
        <v>241</v>
      </c>
      <c r="G26" s="39" t="s">
        <v>194</v>
      </c>
      <c r="H26" s="39">
        <v>142</v>
      </c>
      <c r="I26" s="40" t="s">
        <v>194</v>
      </c>
      <c r="J26" s="99">
        <f t="shared" si="1"/>
        <v>1.7398344431042745</v>
      </c>
      <c r="K26" s="99"/>
      <c r="L26" s="99">
        <f t="shared" si="2"/>
        <v>3.0669230065000459</v>
      </c>
      <c r="M26" s="99"/>
      <c r="N26" s="99">
        <f t="shared" si="3"/>
        <v>0.7800867482359034</v>
      </c>
      <c r="O26" s="99"/>
      <c r="P26" s="99">
        <f t="shared" si="4"/>
        <v>1.824489271489143</v>
      </c>
      <c r="Q26" s="43"/>
    </row>
    <row r="27" spans="1:17" s="27" customFormat="1">
      <c r="A27" s="12" t="s">
        <v>46</v>
      </c>
      <c r="B27" s="39">
        <f t="shared" si="0"/>
        <v>123</v>
      </c>
      <c r="C27" s="40" t="s">
        <v>194</v>
      </c>
      <c r="D27" s="39">
        <v>38</v>
      </c>
      <c r="E27" s="39" t="s">
        <v>194</v>
      </c>
      <c r="F27" s="39">
        <v>75</v>
      </c>
      <c r="G27" s="39" t="s">
        <v>194</v>
      </c>
      <c r="H27" s="39">
        <v>10</v>
      </c>
      <c r="I27" s="40" t="s">
        <v>194</v>
      </c>
      <c r="J27" s="99">
        <f t="shared" si="1"/>
        <v>0.20322852469309188</v>
      </c>
      <c r="K27" s="99"/>
      <c r="L27" s="99">
        <f t="shared" si="2"/>
        <v>0.1739448869358235</v>
      </c>
      <c r="M27" s="99"/>
      <c r="N27" s="99">
        <f t="shared" si="3"/>
        <v>0.24276558555059236</v>
      </c>
      <c r="O27" s="99"/>
      <c r="P27" s="99">
        <f t="shared" si="4"/>
        <v>0.12848515996402415</v>
      </c>
      <c r="Q27" s="43"/>
    </row>
    <row r="28" spans="1:17" s="27" customFormat="1">
      <c r="A28" s="183" t="s">
        <v>3</v>
      </c>
      <c r="B28" s="39">
        <f t="shared" si="0"/>
        <v>16</v>
      </c>
      <c r="C28" s="40" t="s">
        <v>194</v>
      </c>
      <c r="D28" s="39">
        <v>0</v>
      </c>
      <c r="E28" s="39"/>
      <c r="F28" s="39">
        <v>16</v>
      </c>
      <c r="G28" s="39" t="s">
        <v>194</v>
      </c>
      <c r="H28" s="39">
        <v>0</v>
      </c>
      <c r="I28" s="40"/>
      <c r="J28" s="118" t="str">
        <f>IF(A28&gt;0,"NC",0)</f>
        <v>NC</v>
      </c>
      <c r="K28" s="108"/>
      <c r="L28" s="118" t="s">
        <v>193</v>
      </c>
      <c r="M28" s="118"/>
      <c r="N28" s="118">
        <f>IF(E28&gt;0,"NC",0)</f>
        <v>0</v>
      </c>
      <c r="O28" s="206"/>
      <c r="P28" s="118" t="str">
        <f>IF(G28&gt;0,"NC",0)</f>
        <v>NC</v>
      </c>
      <c r="Q28" s="43"/>
    </row>
    <row r="29" spans="1:17" ht="6.5" customHeight="1">
      <c r="A29" s="175"/>
      <c r="B29" s="176"/>
      <c r="C29" s="177"/>
      <c r="D29" s="176"/>
      <c r="E29" s="177"/>
      <c r="F29" s="176"/>
      <c r="G29" s="177"/>
      <c r="H29" s="176"/>
      <c r="I29" s="177"/>
      <c r="J29" s="178"/>
      <c r="K29" s="178"/>
      <c r="L29" s="178"/>
      <c r="M29" s="178"/>
      <c r="N29" s="178"/>
      <c r="O29" s="178"/>
      <c r="P29" s="178"/>
      <c r="Q29" s="178"/>
    </row>
    <row r="30" spans="1:17" s="30" customFormat="1">
      <c r="A30" s="7" t="s">
        <v>142</v>
      </c>
      <c r="B30" s="95">
        <f t="shared" ref="B30:B37" si="5">SUM(D30,F30,H30)</f>
        <v>60540</v>
      </c>
      <c r="C30" s="40"/>
      <c r="D30" s="95">
        <f>SUM(D31:D37)</f>
        <v>21846</v>
      </c>
      <c r="E30" s="17"/>
      <c r="F30" s="95">
        <f>SUM(F31:F37)</f>
        <v>30911</v>
      </c>
      <c r="G30" s="40"/>
      <c r="H30" s="95">
        <f>SUM(H31:H37)</f>
        <v>7783</v>
      </c>
      <c r="I30" s="40"/>
      <c r="J30" s="96">
        <f>SUM(J31:J36)</f>
        <v>100</v>
      </c>
      <c r="K30" s="96"/>
      <c r="L30" s="96">
        <f>SUM(L31:L36)</f>
        <v>100</v>
      </c>
      <c r="M30" s="96"/>
      <c r="N30" s="96">
        <f>SUM(N31:N36)</f>
        <v>99.999999999999986</v>
      </c>
      <c r="O30" s="96"/>
      <c r="P30" s="96">
        <f>SUM(P31:P36)</f>
        <v>100</v>
      </c>
      <c r="Q30" s="37"/>
    </row>
    <row r="31" spans="1:17" s="27" customFormat="1" ht="13">
      <c r="A31" s="182" t="s">
        <v>132</v>
      </c>
      <c r="B31" s="39">
        <f t="shared" si="5"/>
        <v>3169</v>
      </c>
      <c r="C31" s="40"/>
      <c r="D31" s="39">
        <v>857</v>
      </c>
      <c r="E31" s="39"/>
      <c r="F31" s="39">
        <v>1989</v>
      </c>
      <c r="G31" s="39"/>
      <c r="H31" s="39">
        <v>323</v>
      </c>
      <c r="I31" s="40"/>
      <c r="J31" s="99">
        <f t="shared" ref="J31:J36" si="6">B31*100/SUM($B$31:$B$36)</f>
        <v>5.2514707100836855</v>
      </c>
      <c r="K31" s="99"/>
      <c r="L31" s="99">
        <f t="shared" ref="L31:L36" si="7">D31*100/SUM($D$31:$D$36)</f>
        <v>3.9431305788166009</v>
      </c>
      <c r="M31" s="99"/>
      <c r="N31" s="99">
        <f t="shared" ref="N31:N36" si="8">F31*100/SUM($F$31:$F$36)</f>
        <v>6.451926819774231</v>
      </c>
      <c r="O31" s="99"/>
      <c r="P31" s="99">
        <f t="shared" ref="P31:P36" si="9">H31*100/SUM($H$31:$H$36)</f>
        <v>4.1500706668379799</v>
      </c>
      <c r="Q31" s="43"/>
    </row>
    <row r="32" spans="1:17" s="27" customFormat="1" ht="13">
      <c r="A32" s="182" t="s">
        <v>133</v>
      </c>
      <c r="B32" s="39">
        <f t="shared" si="5"/>
        <v>10613</v>
      </c>
      <c r="C32" s="40"/>
      <c r="D32" s="39">
        <v>2066</v>
      </c>
      <c r="E32" s="39"/>
      <c r="F32" s="39">
        <v>7381</v>
      </c>
      <c r="G32" s="39"/>
      <c r="H32" s="39">
        <v>1166</v>
      </c>
      <c r="I32" s="40"/>
      <c r="J32" s="99">
        <f t="shared" si="6"/>
        <v>17.587206893694589</v>
      </c>
      <c r="K32" s="99"/>
      <c r="L32" s="99">
        <f t="shared" si="7"/>
        <v>9.5058433790374526</v>
      </c>
      <c r="M32" s="99"/>
      <c r="N32" s="99">
        <f t="shared" si="8"/>
        <v>23.942519787206436</v>
      </c>
      <c r="O32" s="99"/>
      <c r="P32" s="99">
        <f t="shared" si="9"/>
        <v>14.981369651805217</v>
      </c>
      <c r="Q32" s="43"/>
    </row>
    <row r="33" spans="1:17" s="27" customFormat="1" ht="13">
      <c r="A33" s="184" t="s">
        <v>134</v>
      </c>
      <c r="B33" s="39">
        <f t="shared" si="5"/>
        <v>20879</v>
      </c>
      <c r="C33" s="40"/>
      <c r="D33" s="39">
        <v>8391</v>
      </c>
      <c r="E33" s="39"/>
      <c r="F33" s="39">
        <v>11931</v>
      </c>
      <c r="G33" s="39"/>
      <c r="H33" s="39">
        <v>557</v>
      </c>
      <c r="I33" s="40"/>
      <c r="J33" s="99">
        <f t="shared" si="6"/>
        <v>34.59938685889469</v>
      </c>
      <c r="K33" s="99"/>
      <c r="L33" s="99">
        <f t="shared" si="7"/>
        <v>38.607711419895097</v>
      </c>
      <c r="M33" s="99"/>
      <c r="N33" s="99">
        <f t="shared" si="8"/>
        <v>38.70182950564422</v>
      </c>
      <c r="O33" s="99"/>
      <c r="P33" s="99">
        <f t="shared" si="9"/>
        <v>7.1566234099961452</v>
      </c>
      <c r="Q33" s="43"/>
    </row>
    <row r="34" spans="1:17" s="27" customFormat="1" ht="13">
      <c r="A34" s="184" t="s">
        <v>135</v>
      </c>
      <c r="B34" s="39">
        <f t="shared" si="5"/>
        <v>7514</v>
      </c>
      <c r="C34" s="40"/>
      <c r="D34" s="39">
        <v>2631</v>
      </c>
      <c r="E34" s="39"/>
      <c r="F34" s="39">
        <v>3790</v>
      </c>
      <c r="G34" s="39"/>
      <c r="H34" s="39">
        <v>1093</v>
      </c>
      <c r="I34" s="40"/>
      <c r="J34" s="99">
        <f t="shared" si="6"/>
        <v>12.45173585218328</v>
      </c>
      <c r="K34" s="99"/>
      <c r="L34" s="99">
        <f t="shared" si="7"/>
        <v>12.105456887825527</v>
      </c>
      <c r="M34" s="99"/>
      <c r="N34" s="99">
        <f t="shared" si="8"/>
        <v>12.294018424808616</v>
      </c>
      <c r="O34" s="99"/>
      <c r="P34" s="99">
        <f t="shared" si="9"/>
        <v>14.04342798406784</v>
      </c>
      <c r="Q34" s="43"/>
    </row>
    <row r="35" spans="1:17" s="27" customFormat="1" ht="13">
      <c r="A35" s="182" t="s">
        <v>136</v>
      </c>
      <c r="B35" s="39">
        <f t="shared" si="5"/>
        <v>11038</v>
      </c>
      <c r="C35" s="40"/>
      <c r="D35" s="39">
        <v>5486</v>
      </c>
      <c r="E35" s="39"/>
      <c r="F35" s="39">
        <v>3659</v>
      </c>
      <c r="G35" s="39"/>
      <c r="H35" s="39">
        <v>1893</v>
      </c>
      <c r="I35" s="40"/>
      <c r="J35" s="99">
        <f t="shared" si="6"/>
        <v>18.291490595741156</v>
      </c>
      <c r="K35" s="99"/>
      <c r="L35" s="99">
        <f t="shared" si="7"/>
        <v>25.241557007453761</v>
      </c>
      <c r="M35" s="99"/>
      <c r="N35" s="99">
        <f t="shared" si="8"/>
        <v>11.869080057090956</v>
      </c>
      <c r="O35" s="99"/>
      <c r="P35" s="99">
        <f t="shared" si="9"/>
        <v>24.322240781189773</v>
      </c>
      <c r="Q35" s="43"/>
    </row>
    <row r="36" spans="1:17" s="27" customFormat="1">
      <c r="A36" s="183" t="s">
        <v>137</v>
      </c>
      <c r="B36" s="39">
        <f t="shared" si="5"/>
        <v>7132</v>
      </c>
      <c r="C36" s="40"/>
      <c r="D36" s="39">
        <v>2303</v>
      </c>
      <c r="E36" s="39"/>
      <c r="F36" s="39">
        <v>2078</v>
      </c>
      <c r="G36" s="39"/>
      <c r="H36" s="39">
        <v>2751</v>
      </c>
      <c r="I36" s="40"/>
      <c r="J36" s="99">
        <f t="shared" si="6"/>
        <v>11.818709089402601</v>
      </c>
      <c r="K36" s="99"/>
      <c r="L36" s="99">
        <f t="shared" si="7"/>
        <v>10.596300726971565</v>
      </c>
      <c r="M36" s="99"/>
      <c r="N36" s="99">
        <f t="shared" si="8"/>
        <v>6.7406254054755417</v>
      </c>
      <c r="O36" s="99"/>
      <c r="P36" s="99">
        <f t="shared" si="9"/>
        <v>35.346267506103047</v>
      </c>
      <c r="Q36" s="43"/>
    </row>
    <row r="37" spans="1:17" s="158" customFormat="1">
      <c r="A37" s="183" t="s">
        <v>3</v>
      </c>
      <c r="B37" s="44">
        <f t="shared" si="5"/>
        <v>195</v>
      </c>
      <c r="C37" s="40" t="s">
        <v>194</v>
      </c>
      <c r="D37" s="39">
        <v>112</v>
      </c>
      <c r="E37" s="39" t="s">
        <v>194</v>
      </c>
      <c r="F37" s="39">
        <v>83</v>
      </c>
      <c r="G37" s="39" t="s">
        <v>194</v>
      </c>
      <c r="H37" s="39">
        <v>0</v>
      </c>
      <c r="I37" s="40"/>
      <c r="J37" s="118" t="str">
        <f>IF(B37&gt;0,"NC",0)</f>
        <v>NC</v>
      </c>
      <c r="K37" s="108"/>
      <c r="L37" s="118" t="str">
        <f>IF(D37&gt;0,"NC",0)</f>
        <v>NC</v>
      </c>
      <c r="M37" s="108"/>
      <c r="N37" s="118" t="str">
        <f>IF(F37&gt;0,"NC",0)</f>
        <v>NC</v>
      </c>
      <c r="O37" s="63"/>
      <c r="P37" s="118">
        <f>IF(H37&gt;0,"NC",0)</f>
        <v>0</v>
      </c>
      <c r="Q37" s="141"/>
    </row>
    <row r="38" spans="1:17" s="27" customFormat="1" ht="6.5" customHeight="1">
      <c r="A38" s="2"/>
      <c r="B38" s="66"/>
      <c r="C38" s="64"/>
      <c r="D38" s="20"/>
      <c r="E38" s="17"/>
      <c r="F38" s="20"/>
      <c r="G38" s="17"/>
      <c r="H38" s="20"/>
      <c r="I38" s="18"/>
      <c r="J38" s="99"/>
      <c r="K38" s="99"/>
      <c r="L38" s="99"/>
      <c r="M38" s="99"/>
      <c r="N38" s="99"/>
      <c r="O38" s="99"/>
      <c r="P38" s="99"/>
      <c r="Q38" s="43"/>
    </row>
    <row r="39" spans="1:17" s="30" customFormat="1">
      <c r="A39" s="7" t="s">
        <v>41</v>
      </c>
      <c r="B39" s="65">
        <f>SUM(D39,F39,H39)</f>
        <v>60540</v>
      </c>
      <c r="C39" s="40"/>
      <c r="D39" s="65">
        <f>SUM(D40:D41)</f>
        <v>21846</v>
      </c>
      <c r="E39" s="17"/>
      <c r="F39" s="65">
        <f>SUM(F40:F41)</f>
        <v>30910</v>
      </c>
      <c r="G39" s="40"/>
      <c r="H39" s="65">
        <f>SUM(H40:H41)</f>
        <v>7784</v>
      </c>
      <c r="I39" s="40"/>
      <c r="J39" s="96">
        <f>SUM(J40:J41)</f>
        <v>100</v>
      </c>
      <c r="K39" s="96"/>
      <c r="L39" s="96">
        <f>SUM(L40:L41)</f>
        <v>100</v>
      </c>
      <c r="M39" s="96"/>
      <c r="N39" s="96">
        <f>SUM(N40:N41)</f>
        <v>100</v>
      </c>
      <c r="O39" s="96"/>
      <c r="P39" s="96">
        <f>SUM(P40:P41)</f>
        <v>100</v>
      </c>
      <c r="Q39" s="37"/>
    </row>
    <row r="40" spans="1:17" s="27" customFormat="1" ht="13">
      <c r="A40" s="201" t="s">
        <v>104</v>
      </c>
      <c r="B40" s="39">
        <f>SUM(D40,F40,H40)</f>
        <v>30020</v>
      </c>
      <c r="C40" s="64"/>
      <c r="D40" s="39">
        <v>13527</v>
      </c>
      <c r="E40" s="39"/>
      <c r="F40" s="39">
        <v>12927</v>
      </c>
      <c r="G40" s="39"/>
      <c r="H40" s="39">
        <v>3566</v>
      </c>
      <c r="I40" s="40"/>
      <c r="J40" s="99">
        <f>B40*100/SUM($B$40:$B$41)</f>
        <v>49.587049884373968</v>
      </c>
      <c r="K40" s="99"/>
      <c r="L40" s="99">
        <f>D40*100/SUM($D$40:$D$41)</f>
        <v>61.919802252128534</v>
      </c>
      <c r="M40" s="99"/>
      <c r="N40" s="99">
        <f>F40*100/SUM($F$40:$F$41)</f>
        <v>41.821417017146551</v>
      </c>
      <c r="O40" s="99"/>
      <c r="P40" s="99">
        <f>H40*100/SUM($H$40:$H$41)</f>
        <v>45.811921891058581</v>
      </c>
      <c r="Q40" s="43"/>
    </row>
    <row r="41" spans="1:17" s="27" customFormat="1" ht="13">
      <c r="A41" s="201" t="s">
        <v>63</v>
      </c>
      <c r="B41" s="39">
        <f>SUM(D41,F41,H41)</f>
        <v>30520</v>
      </c>
      <c r="C41" s="64"/>
      <c r="D41" s="39">
        <v>8319</v>
      </c>
      <c r="E41" s="39"/>
      <c r="F41" s="39">
        <v>17983</v>
      </c>
      <c r="G41" s="39"/>
      <c r="H41" s="39">
        <v>4218</v>
      </c>
      <c r="I41" s="40"/>
      <c r="J41" s="99">
        <f>B41*100/SUM($B$40:$B$41)</f>
        <v>50.412950115626032</v>
      </c>
      <c r="K41" s="99"/>
      <c r="L41" s="99">
        <f>D41*100/SUM($D$40:$D$41)</f>
        <v>38.080197747871466</v>
      </c>
      <c r="M41" s="99"/>
      <c r="N41" s="99">
        <f>F41*100/SUM($F$40:$F$41)</f>
        <v>58.178582982853449</v>
      </c>
      <c r="O41" s="99"/>
      <c r="P41" s="99">
        <f>H41*100/SUM($H$40:$H$41)</f>
        <v>54.188078108941419</v>
      </c>
      <c r="Q41" s="43"/>
    </row>
    <row r="42" spans="1:17" s="27" customFormat="1" ht="6.5" customHeight="1">
      <c r="A42" s="82"/>
      <c r="B42" s="44"/>
      <c r="C42" s="40"/>
      <c r="D42" s="44"/>
      <c r="E42" s="40"/>
      <c r="F42" s="44"/>
      <c r="G42" s="64"/>
      <c r="H42" s="44"/>
      <c r="I42" s="64"/>
      <c r="J42" s="99"/>
      <c r="K42" s="99"/>
      <c r="L42" s="99"/>
      <c r="M42" s="99"/>
      <c r="N42" s="99"/>
      <c r="O42" s="99"/>
      <c r="P42" s="99"/>
      <c r="Q42" s="43"/>
    </row>
    <row r="43" spans="1:17" s="30" customFormat="1" ht="13">
      <c r="A43" s="202" t="s">
        <v>47</v>
      </c>
      <c r="B43" s="95">
        <f t="shared" ref="B43:B48" si="10">SUM(D43,F43,H43)</f>
        <v>60540</v>
      </c>
      <c r="C43" s="40"/>
      <c r="D43" s="95">
        <f>SUM(D44:D48)</f>
        <v>21846</v>
      </c>
      <c r="E43" s="17"/>
      <c r="F43" s="95">
        <f>SUM(F44:F48)</f>
        <v>30911</v>
      </c>
      <c r="G43" s="64"/>
      <c r="H43" s="95">
        <f>SUM(H44:H48)</f>
        <v>7783</v>
      </c>
      <c r="I43" s="64"/>
      <c r="J43" s="96">
        <f>SUM(J44:J47)</f>
        <v>100</v>
      </c>
      <c r="K43" s="96"/>
      <c r="L43" s="96">
        <f>SUM(L44:L47)</f>
        <v>100</v>
      </c>
      <c r="M43" s="96"/>
      <c r="N43" s="96">
        <f>SUM(N44:N47)</f>
        <v>100</v>
      </c>
      <c r="O43" s="96"/>
      <c r="P43" s="96">
        <f>SUM(P44:P47)</f>
        <v>100.00000000000001</v>
      </c>
      <c r="Q43" s="37"/>
    </row>
    <row r="44" spans="1:17" s="27" customFormat="1">
      <c r="A44" s="13" t="s">
        <v>138</v>
      </c>
      <c r="B44" s="39">
        <f t="shared" si="10"/>
        <v>34309</v>
      </c>
      <c r="C44" s="40"/>
      <c r="D44" s="39">
        <v>13703</v>
      </c>
      <c r="E44" s="39"/>
      <c r="F44" s="39">
        <v>17245</v>
      </c>
      <c r="G44" s="39"/>
      <c r="H44" s="39">
        <v>3361</v>
      </c>
      <c r="I44" s="64"/>
      <c r="J44" s="99">
        <f>B44*100/SUM($B$44:$B$47)</f>
        <v>56.671622068054177</v>
      </c>
      <c r="K44" s="99"/>
      <c r="L44" s="99">
        <f>D44*100/SUM($D$44:$D$47)</f>
        <v>62.725441728462876</v>
      </c>
      <c r="M44" s="99"/>
      <c r="N44" s="99">
        <f>F44*100/SUM($F$44:$F$47)</f>
        <v>55.789201255216589</v>
      </c>
      <c r="O44" s="99"/>
      <c r="P44" s="99">
        <f>H44*100/SUM($H$44:$H$47)</f>
        <v>43.183862263908516</v>
      </c>
      <c r="Q44" s="43"/>
    </row>
    <row r="45" spans="1:17" s="27" customFormat="1">
      <c r="A45" s="13" t="s">
        <v>139</v>
      </c>
      <c r="B45" s="39">
        <f t="shared" si="10"/>
        <v>1204</v>
      </c>
      <c r="C45" s="40"/>
      <c r="D45" s="39">
        <v>134</v>
      </c>
      <c r="E45" s="39" t="s">
        <v>194</v>
      </c>
      <c r="F45" s="39">
        <v>72</v>
      </c>
      <c r="G45" s="39" t="s">
        <v>194</v>
      </c>
      <c r="H45" s="39">
        <v>998</v>
      </c>
      <c r="I45" s="40"/>
      <c r="J45" s="99">
        <f>B45*100/SUM($B$44:$B$47)</f>
        <v>1.988767756854972</v>
      </c>
      <c r="K45" s="99"/>
      <c r="L45" s="99">
        <f>D45*100/SUM($D$44:$D$47)</f>
        <v>0.61338460130000916</v>
      </c>
      <c r="M45" s="99"/>
      <c r="N45" s="99">
        <f>F45*100/SUM($F$44:$F$47)</f>
        <v>0.23292678981592313</v>
      </c>
      <c r="O45" s="99"/>
      <c r="P45" s="99">
        <f>H45*100/SUM($H$44:$H$47)</f>
        <v>12.822818964409612</v>
      </c>
      <c r="Q45" s="43"/>
    </row>
    <row r="46" spans="1:17" s="27" customFormat="1">
      <c r="A46" s="13" t="s">
        <v>140</v>
      </c>
      <c r="B46" s="39">
        <f t="shared" si="10"/>
        <v>23054</v>
      </c>
      <c r="C46" s="40"/>
      <c r="D46" s="39">
        <v>8001</v>
      </c>
      <c r="E46" s="39"/>
      <c r="F46" s="39">
        <v>11897</v>
      </c>
      <c r="G46" s="39"/>
      <c r="H46" s="39">
        <v>3156</v>
      </c>
      <c r="I46" s="64"/>
      <c r="J46" s="99">
        <f>B46*100/SUM($B$44:$B$47)</f>
        <v>38.080607862570204</v>
      </c>
      <c r="K46" s="99"/>
      <c r="L46" s="99">
        <f>D46*100/SUM($D$44:$D$47)</f>
        <v>36.624553694040102</v>
      </c>
      <c r="M46" s="99"/>
      <c r="N46" s="99">
        <f>F46*100/SUM($F$44:$F$47)</f>
        <v>38.487916922778297</v>
      </c>
      <c r="O46" s="99"/>
      <c r="P46" s="99">
        <f>H46*100/SUM($H$44:$H$47)</f>
        <v>40.549916484646026</v>
      </c>
      <c r="Q46" s="43"/>
    </row>
    <row r="47" spans="1:17" s="158" customFormat="1" ht="13">
      <c r="A47" s="156" t="s">
        <v>101</v>
      </c>
      <c r="B47" s="44">
        <f t="shared" si="10"/>
        <v>1973</v>
      </c>
      <c r="C47" s="64"/>
      <c r="D47" s="39">
        <v>8</v>
      </c>
      <c r="E47" s="39" t="s">
        <v>194</v>
      </c>
      <c r="F47" s="39">
        <v>1697</v>
      </c>
      <c r="G47" s="39"/>
      <c r="H47" s="39">
        <v>268</v>
      </c>
      <c r="I47" s="64" t="s">
        <v>194</v>
      </c>
      <c r="J47" s="99">
        <f>B47*100/SUM($B$44:$B$47)</f>
        <v>3.2590023125206473</v>
      </c>
      <c r="K47" s="108"/>
      <c r="L47" s="99">
        <f>D47*100/SUM($D$44:$D$47)</f>
        <v>3.6619976197015472E-2</v>
      </c>
      <c r="M47" s="108"/>
      <c r="N47" s="99">
        <f>F47*100/SUM($F$44:$F$47)</f>
        <v>5.4899550321891883</v>
      </c>
      <c r="O47" s="108"/>
      <c r="P47" s="99">
        <f>H47*100/SUM($H$44:$H$47)</f>
        <v>3.4434022870358474</v>
      </c>
      <c r="Q47" s="141"/>
    </row>
    <row r="48" spans="1:17" s="158" customFormat="1">
      <c r="A48" s="183" t="s">
        <v>3</v>
      </c>
      <c r="B48" s="44">
        <f t="shared" si="10"/>
        <v>0</v>
      </c>
      <c r="C48" s="40"/>
      <c r="D48" s="39">
        <v>0</v>
      </c>
      <c r="E48" s="40"/>
      <c r="F48" s="39">
        <v>0</v>
      </c>
      <c r="G48" s="39"/>
      <c r="H48" s="39">
        <v>0</v>
      </c>
      <c r="I48" s="40"/>
      <c r="J48" s="42">
        <f>IF(B48&gt;0,"NC",0)</f>
        <v>0</v>
      </c>
      <c r="K48" s="118"/>
      <c r="L48" s="42">
        <f>IF(D48&gt;0,"NC",0)</f>
        <v>0</v>
      </c>
      <c r="M48" s="118"/>
      <c r="N48" s="42">
        <f>IF(F48&gt;0,"NC",0)</f>
        <v>0</v>
      </c>
      <c r="O48" s="108"/>
      <c r="P48" s="42">
        <f>IF(H48&gt;0,"NC",0)</f>
        <v>0</v>
      </c>
      <c r="Q48" s="141"/>
    </row>
    <row r="49" spans="1:17" s="27" customFormat="1" ht="6.5" customHeight="1">
      <c r="A49" s="82"/>
      <c r="B49" s="44"/>
      <c r="C49" s="40"/>
      <c r="D49" s="44"/>
      <c r="E49" s="40"/>
      <c r="F49" s="44"/>
      <c r="G49" s="64"/>
      <c r="H49" s="44"/>
      <c r="I49" s="64"/>
      <c r="J49" s="99"/>
      <c r="K49" s="99"/>
      <c r="L49" s="99"/>
      <c r="M49" s="99"/>
      <c r="N49" s="99"/>
      <c r="O49" s="99"/>
      <c r="P49" s="99"/>
      <c r="Q49" s="43"/>
    </row>
    <row r="50" spans="1:17" s="27" customFormat="1" ht="26">
      <c r="A50" s="61" t="s">
        <v>152</v>
      </c>
      <c r="B50" s="95">
        <f>SUM(D50,F50,H50)</f>
        <v>60541</v>
      </c>
      <c r="C50" s="162"/>
      <c r="D50" s="95">
        <f>SUM(D51:D52)</f>
        <v>21846</v>
      </c>
      <c r="E50" s="162"/>
      <c r="F50" s="95">
        <f>SUM(F51:F52)</f>
        <v>30911</v>
      </c>
      <c r="G50" s="162"/>
      <c r="H50" s="95">
        <f>SUM(H51:H52)</f>
        <v>7784</v>
      </c>
      <c r="I50" s="162"/>
      <c r="J50" s="96">
        <f>SUM(J51:J52)</f>
        <v>100</v>
      </c>
      <c r="K50" s="96"/>
      <c r="L50" s="96">
        <f>SUM(L51:L52)</f>
        <v>100</v>
      </c>
      <c r="M50" s="96"/>
      <c r="N50" s="96">
        <f>SUM(N51:N52)</f>
        <v>100</v>
      </c>
      <c r="O50" s="96"/>
      <c r="P50" s="96">
        <f>SUM(P51:P52)</f>
        <v>100</v>
      </c>
      <c r="Q50" s="99"/>
    </row>
    <row r="51" spans="1:17" s="27" customFormat="1" ht="12" customHeight="1">
      <c r="A51" s="115" t="s">
        <v>147</v>
      </c>
      <c r="B51" s="39">
        <f>SUM(D51,F51,H51)</f>
        <v>15427</v>
      </c>
      <c r="C51" s="40"/>
      <c r="D51" s="39">
        <v>7596</v>
      </c>
      <c r="E51" s="39"/>
      <c r="F51" s="39">
        <v>6167</v>
      </c>
      <c r="G51" s="39"/>
      <c r="H51" s="39">
        <v>1664</v>
      </c>
      <c r="I51" s="40"/>
      <c r="J51" s="99">
        <f>B51*100/SUM(B51:B52)</f>
        <v>25.481904824829453</v>
      </c>
      <c r="K51" s="99"/>
      <c r="L51" s="99">
        <f>D51*100/SUM(D51:D52)</f>
        <v>34.770667399066191</v>
      </c>
      <c r="M51" s="99"/>
      <c r="N51" s="99">
        <f>F51*100/SUM(F51:F52)</f>
        <v>19.950826566594415</v>
      </c>
      <c r="O51" s="99"/>
      <c r="P51" s="99">
        <f>H51*100/SUM(H51:H52)</f>
        <v>21.377183967112025</v>
      </c>
      <c r="Q51" s="99"/>
    </row>
    <row r="52" spans="1:17" s="27" customFormat="1" ht="12" customHeight="1">
      <c r="A52" s="115" t="s">
        <v>148</v>
      </c>
      <c r="B52" s="39">
        <f>SUM(D52,F52,H52)</f>
        <v>45114</v>
      </c>
      <c r="C52" s="40"/>
      <c r="D52" s="39">
        <v>14250</v>
      </c>
      <c r="E52" s="39"/>
      <c r="F52" s="39">
        <v>24744</v>
      </c>
      <c r="G52" s="39"/>
      <c r="H52" s="39">
        <v>6120</v>
      </c>
      <c r="I52" s="40"/>
      <c r="J52" s="99">
        <f>B52*100/SUM(B51:B52)</f>
        <v>74.518095175170544</v>
      </c>
      <c r="K52" s="99"/>
      <c r="L52" s="99">
        <f>D52*100/SUM(D51:D52)</f>
        <v>65.229332600933816</v>
      </c>
      <c r="M52" s="99"/>
      <c r="N52" s="99">
        <f>F52*100/SUM(F51:F52)</f>
        <v>80.049173433405585</v>
      </c>
      <c r="O52" s="99"/>
      <c r="P52" s="99">
        <f>H52*100/SUM(H51:H52)</f>
        <v>78.622816032887982</v>
      </c>
      <c r="Q52" s="99"/>
    </row>
    <row r="53" spans="1:17" s="27" customFormat="1" ht="6.5" customHeight="1">
      <c r="A53" s="58"/>
      <c r="B53" s="39"/>
      <c r="C53" s="40"/>
      <c r="D53" s="41"/>
      <c r="E53" s="40"/>
      <c r="F53" s="39"/>
      <c r="G53" s="40"/>
      <c r="H53" s="39"/>
      <c r="I53" s="40"/>
      <c r="J53" s="99"/>
      <c r="K53" s="99"/>
      <c r="L53" s="99"/>
      <c r="M53" s="99"/>
      <c r="N53" s="99"/>
      <c r="O53" s="99"/>
      <c r="P53" s="99"/>
      <c r="Q53" s="99"/>
    </row>
    <row r="54" spans="1:17" s="30" customFormat="1" ht="27">
      <c r="A54" s="61" t="s">
        <v>166</v>
      </c>
      <c r="B54" s="95">
        <f t="shared" ref="B54:B59" si="11">SUM(D54,F54,H54)</f>
        <v>60538</v>
      </c>
      <c r="C54" s="162"/>
      <c r="D54" s="95">
        <f>D55+D58+D59</f>
        <v>21845</v>
      </c>
      <c r="E54" s="162"/>
      <c r="F54" s="95">
        <f>F55+F58+F59</f>
        <v>30910</v>
      </c>
      <c r="G54" s="162"/>
      <c r="H54" s="95">
        <f>H55+H58+H59</f>
        <v>7783</v>
      </c>
      <c r="I54" s="162"/>
      <c r="J54" s="96">
        <f>J55+J58</f>
        <v>100</v>
      </c>
      <c r="K54" s="96"/>
      <c r="L54" s="96">
        <f>L55+L58</f>
        <v>100</v>
      </c>
      <c r="M54" s="96"/>
      <c r="N54" s="96">
        <f>N55+N58</f>
        <v>100</v>
      </c>
      <c r="O54" s="96"/>
      <c r="P54" s="96">
        <f>P55+P58</f>
        <v>100</v>
      </c>
      <c r="Q54" s="96"/>
    </row>
    <row r="55" spans="1:17" s="50" customFormat="1" ht="13">
      <c r="A55" s="115" t="s">
        <v>52</v>
      </c>
      <c r="B55" s="41">
        <f t="shared" si="11"/>
        <v>1328</v>
      </c>
      <c r="C55" s="40"/>
      <c r="D55" s="41">
        <f>SUM(D56:D57)</f>
        <v>629</v>
      </c>
      <c r="E55" s="40"/>
      <c r="F55" s="41">
        <f>SUM(F56:F57)</f>
        <v>667</v>
      </c>
      <c r="G55" s="40"/>
      <c r="H55" s="41">
        <f>SUM(H56:H57)</f>
        <v>32</v>
      </c>
      <c r="I55" s="40" t="s">
        <v>194</v>
      </c>
      <c r="J55" s="101">
        <f>B55*100/SUM(B55,B58)</f>
        <v>2.2059800664451825</v>
      </c>
      <c r="K55" s="101"/>
      <c r="L55" s="101">
        <f>D55*100/SUM(D55,D58)</f>
        <v>2.9125764030375993</v>
      </c>
      <c r="M55" s="101"/>
      <c r="N55" s="101">
        <f>F55*100/SUM(F55,F58)</f>
        <v>2.1634771326629907</v>
      </c>
      <c r="O55" s="101"/>
      <c r="P55" s="101">
        <f>H55*100/SUM(H55,H58)</f>
        <v>0.4116285052739902</v>
      </c>
      <c r="Q55" s="107"/>
    </row>
    <row r="56" spans="1:17" s="27" customFormat="1" ht="13">
      <c r="A56" s="51" t="s">
        <v>167</v>
      </c>
      <c r="B56" s="39">
        <f t="shared" si="11"/>
        <v>800</v>
      </c>
      <c r="C56" s="40"/>
      <c r="D56" s="39">
        <v>561</v>
      </c>
      <c r="E56" s="39"/>
      <c r="F56" s="39">
        <v>239</v>
      </c>
      <c r="G56" s="39" t="s">
        <v>194</v>
      </c>
      <c r="H56" s="39">
        <v>0</v>
      </c>
      <c r="I56" s="40"/>
      <c r="J56" s="101">
        <f>B56*100/SUM(B55,B58)</f>
        <v>1.3289036544850499</v>
      </c>
      <c r="K56" s="99"/>
      <c r="L56" s="101">
        <f>D56*100/SUM(D55,D58)</f>
        <v>2.5977032783848859</v>
      </c>
      <c r="M56" s="99"/>
      <c r="N56" s="101">
        <f>F56*100/SUM(F55,F58)</f>
        <v>0.77521894258838797</v>
      </c>
      <c r="O56" s="99"/>
      <c r="P56" s="101">
        <f>H56*100/SUM(H55,H58)</f>
        <v>0</v>
      </c>
      <c r="Q56" s="99"/>
    </row>
    <row r="57" spans="1:17" s="27" customFormat="1">
      <c r="A57" s="51" t="s">
        <v>191</v>
      </c>
      <c r="B57" s="39">
        <f t="shared" si="11"/>
        <v>528</v>
      </c>
      <c r="C57" s="40" t="s">
        <v>194</v>
      </c>
      <c r="D57" s="39">
        <v>68</v>
      </c>
      <c r="E57" s="39" t="s">
        <v>194</v>
      </c>
      <c r="F57" s="39">
        <v>428</v>
      </c>
      <c r="G57" s="39" t="s">
        <v>194</v>
      </c>
      <c r="H57" s="39">
        <v>32</v>
      </c>
      <c r="I57" s="40" t="s">
        <v>194</v>
      </c>
      <c r="J57" s="101">
        <f>B57*100/SUM(B55,B58)</f>
        <v>0.87707641196013286</v>
      </c>
      <c r="K57" s="99"/>
      <c r="L57" s="101">
        <f>D57*100/SUM(D55,D58)</f>
        <v>0.31487312465271344</v>
      </c>
      <c r="M57" s="99"/>
      <c r="N57" s="101">
        <f>F57*100/SUM(F55,F58)</f>
        <v>1.3882581900746027</v>
      </c>
      <c r="O57" s="99"/>
      <c r="P57" s="101">
        <f>H57*100/SUM(H55,H58)</f>
        <v>0.4116285052739902</v>
      </c>
      <c r="Q57" s="99"/>
    </row>
    <row r="58" spans="1:17" s="27" customFormat="1" ht="13">
      <c r="A58" s="115" t="s">
        <v>51</v>
      </c>
      <c r="B58" s="39">
        <f t="shared" si="11"/>
        <v>58872</v>
      </c>
      <c r="C58" s="40"/>
      <c r="D58" s="39">
        <v>20967</v>
      </c>
      <c r="E58" s="39"/>
      <c r="F58" s="39">
        <v>30163</v>
      </c>
      <c r="G58" s="39"/>
      <c r="H58" s="39">
        <v>7742</v>
      </c>
      <c r="I58" s="40"/>
      <c r="J58" s="101">
        <f>B58*100/SUM(B55,B58)</f>
        <v>97.794019933554821</v>
      </c>
      <c r="K58" s="99"/>
      <c r="L58" s="101">
        <f>D58*100/SUM(D55,D58)</f>
        <v>97.087423596962395</v>
      </c>
      <c r="M58" s="99"/>
      <c r="N58" s="101">
        <f>F58*100/SUM(F55,F58)</f>
        <v>97.83652286733701</v>
      </c>
      <c r="O58" s="99"/>
      <c r="P58" s="101">
        <f>H58*100/SUM(H55,H58)</f>
        <v>99.588371494726005</v>
      </c>
      <c r="Q58" s="99"/>
    </row>
    <row r="59" spans="1:17" s="158" customFormat="1">
      <c r="A59" s="183" t="s">
        <v>3</v>
      </c>
      <c r="B59" s="44">
        <f t="shared" si="11"/>
        <v>338</v>
      </c>
      <c r="C59" s="40" t="s">
        <v>194</v>
      </c>
      <c r="D59" s="39">
        <v>249</v>
      </c>
      <c r="E59" s="39" t="s">
        <v>194</v>
      </c>
      <c r="F59" s="39">
        <v>80</v>
      </c>
      <c r="G59" s="39" t="s">
        <v>194</v>
      </c>
      <c r="H59" s="39">
        <v>9</v>
      </c>
      <c r="I59" s="40" t="s">
        <v>194</v>
      </c>
      <c r="J59" s="118" t="str">
        <f>IF(B59&gt;0,"NC",0)</f>
        <v>NC</v>
      </c>
      <c r="K59" s="108"/>
      <c r="L59" s="118" t="str">
        <f>IF(D59&gt;0,"NC",0)</f>
        <v>NC</v>
      </c>
      <c r="M59" s="108"/>
      <c r="N59" s="118" t="str">
        <f>IF(F59&gt;0,"NC",0)</f>
        <v>NC</v>
      </c>
      <c r="O59" s="63"/>
      <c r="P59" s="118" t="str">
        <f>IF(H59&gt;0,"NC",0)</f>
        <v>NC</v>
      </c>
      <c r="Q59" s="141"/>
    </row>
    <row r="60" spans="1:17" s="27" customFormat="1" ht="6.5" customHeight="1">
      <c r="A60" s="29"/>
      <c r="B60" s="39"/>
      <c r="C60" s="40"/>
      <c r="D60" s="39"/>
      <c r="E60" s="40"/>
      <c r="F60" s="39"/>
      <c r="G60" s="40"/>
      <c r="H60" s="39"/>
      <c r="I60" s="40"/>
      <c r="J60" s="99"/>
      <c r="K60" s="99"/>
      <c r="L60" s="99"/>
      <c r="M60" s="99"/>
      <c r="N60" s="99"/>
      <c r="O60" s="99"/>
      <c r="P60" s="99"/>
      <c r="Q60" s="99"/>
    </row>
    <row r="61" spans="1:17" s="30" customFormat="1" ht="13">
      <c r="A61" s="61" t="s">
        <v>31</v>
      </c>
      <c r="B61" s="65">
        <f>SUM(D61,F61,H61)</f>
        <v>60538</v>
      </c>
      <c r="C61" s="32"/>
      <c r="D61" s="65">
        <f>D62+D63+D68</f>
        <v>21846</v>
      </c>
      <c r="E61" s="65"/>
      <c r="F61" s="65">
        <f>F62+F63+F68</f>
        <v>30910</v>
      </c>
      <c r="G61" s="65"/>
      <c r="H61" s="65">
        <f>H62+H63+H68</f>
        <v>7782</v>
      </c>
      <c r="I61" s="32"/>
      <c r="J61" s="48">
        <f>SUM(J62:J63)</f>
        <v>91.610228286365583</v>
      </c>
      <c r="K61" s="48"/>
      <c r="L61" s="48">
        <f>SUM(L62:L63)</f>
        <v>86.308706399340835</v>
      </c>
      <c r="M61" s="19"/>
      <c r="N61" s="48">
        <f>SUM(N62:N63)</f>
        <v>93.846651569071497</v>
      </c>
      <c r="O61" s="48"/>
      <c r="P61" s="48">
        <f>SUM(P62:P63)</f>
        <v>97.609868928296066</v>
      </c>
      <c r="Q61" s="48"/>
    </row>
    <row r="62" spans="1:17" s="57" customFormat="1" ht="13">
      <c r="A62" s="115" t="s">
        <v>76</v>
      </c>
      <c r="B62" s="39">
        <f t="shared" ref="B62:B67" si="12">SUM(D62,F62,H62)</f>
        <v>6488</v>
      </c>
      <c r="C62" s="40"/>
      <c r="D62" s="39">
        <v>5404</v>
      </c>
      <c r="E62" s="39"/>
      <c r="F62" s="39">
        <v>523</v>
      </c>
      <c r="G62" s="39" t="s">
        <v>194</v>
      </c>
      <c r="H62" s="39">
        <v>561</v>
      </c>
      <c r="I62" s="40"/>
      <c r="J62" s="99">
        <f t="shared" ref="J62:J67" si="13">B62/$B$61*100</f>
        <v>10.717235455416432</v>
      </c>
      <c r="K62" s="99"/>
      <c r="L62" s="99">
        <f t="shared" ref="L62:L67" si="14">D62/$D$61*100</f>
        <v>24.736793921083951</v>
      </c>
      <c r="M62" s="99"/>
      <c r="N62" s="99">
        <f t="shared" ref="N62:N67" si="15">F62/$F$61*100</f>
        <v>1.6920090585571015</v>
      </c>
      <c r="O62" s="99"/>
      <c r="P62" s="99">
        <f t="shared" ref="P62:P67" si="16">H62/$H$61*100</f>
        <v>7.208943716268311</v>
      </c>
      <c r="Q62" s="104"/>
    </row>
    <row r="63" spans="1:17" s="50" customFormat="1" ht="13">
      <c r="A63" s="115" t="s">
        <v>72</v>
      </c>
      <c r="B63" s="41">
        <f>SUM(D63,F63,H63)</f>
        <v>48971</v>
      </c>
      <c r="C63" s="40"/>
      <c r="D63" s="39">
        <f>SUM(D64:D67)</f>
        <v>13451</v>
      </c>
      <c r="E63" s="39"/>
      <c r="F63" s="39">
        <f>SUM(F64:F67)</f>
        <v>28485</v>
      </c>
      <c r="G63" s="39"/>
      <c r="H63" s="39">
        <f>SUM(H64:H67)</f>
        <v>7035</v>
      </c>
      <c r="I63" s="40"/>
      <c r="J63" s="99">
        <f t="shared" si="13"/>
        <v>80.892992830949154</v>
      </c>
      <c r="K63" s="106"/>
      <c r="L63" s="99">
        <f t="shared" si="14"/>
        <v>61.571912478256884</v>
      </c>
      <c r="M63" s="106"/>
      <c r="N63" s="99">
        <f t="shared" si="15"/>
        <v>92.154642510514392</v>
      </c>
      <c r="O63" s="106"/>
      <c r="P63" s="99">
        <f t="shared" si="16"/>
        <v>90.400925212027758</v>
      </c>
      <c r="Q63" s="107"/>
    </row>
    <row r="64" spans="1:17" s="27" customFormat="1">
      <c r="A64" s="11" t="s">
        <v>32</v>
      </c>
      <c r="B64" s="39">
        <f t="shared" si="12"/>
        <v>16399</v>
      </c>
      <c r="C64" s="40"/>
      <c r="D64" s="39">
        <v>7503</v>
      </c>
      <c r="E64" s="39"/>
      <c r="F64" s="39">
        <v>6437</v>
      </c>
      <c r="G64" s="39"/>
      <c r="H64" s="39">
        <v>2459</v>
      </c>
      <c r="I64" s="40"/>
      <c r="J64" s="99">
        <f t="shared" si="13"/>
        <v>27.088770689484292</v>
      </c>
      <c r="K64" s="99"/>
      <c r="L64" s="99">
        <f t="shared" si="14"/>
        <v>34.344960175775881</v>
      </c>
      <c r="M64" s="99"/>
      <c r="N64" s="99">
        <f t="shared" si="15"/>
        <v>20.824975736007765</v>
      </c>
      <c r="O64" s="99"/>
      <c r="P64" s="99">
        <f t="shared" si="16"/>
        <v>31.598560781290157</v>
      </c>
      <c r="Q64" s="99"/>
    </row>
    <row r="65" spans="1:17" s="27" customFormat="1">
      <c r="A65" s="11" t="s">
        <v>33</v>
      </c>
      <c r="B65" s="39">
        <f t="shared" si="12"/>
        <v>25547</v>
      </c>
      <c r="C65" s="40"/>
      <c r="D65" s="39">
        <v>5666</v>
      </c>
      <c r="E65" s="39"/>
      <c r="F65" s="39">
        <v>15432</v>
      </c>
      <c r="G65" s="39"/>
      <c r="H65" s="39">
        <v>4449</v>
      </c>
      <c r="I65" s="40"/>
      <c r="J65" s="99">
        <f t="shared" si="13"/>
        <v>42.199940533218808</v>
      </c>
      <c r="K65" s="99"/>
      <c r="L65" s="99">
        <f t="shared" si="14"/>
        <v>25.936098141536206</v>
      </c>
      <c r="M65" s="99"/>
      <c r="N65" s="99">
        <f t="shared" si="15"/>
        <v>49.925590423811066</v>
      </c>
      <c r="O65" s="99"/>
      <c r="P65" s="99">
        <f t="shared" si="16"/>
        <v>57.170393215111794</v>
      </c>
      <c r="Q65" s="99"/>
    </row>
    <row r="66" spans="1:17" s="27" customFormat="1">
      <c r="A66" s="11" t="s">
        <v>34</v>
      </c>
      <c r="B66" s="39">
        <f t="shared" si="12"/>
        <v>6301</v>
      </c>
      <c r="C66" s="40"/>
      <c r="D66" s="39">
        <v>282</v>
      </c>
      <c r="E66" s="39" t="s">
        <v>194</v>
      </c>
      <c r="F66" s="39">
        <v>5900</v>
      </c>
      <c r="G66" s="39"/>
      <c r="H66" s="39">
        <v>119</v>
      </c>
      <c r="I66" s="40" t="s">
        <v>194</v>
      </c>
      <c r="J66" s="99">
        <f t="shared" si="13"/>
        <v>10.408338564207604</v>
      </c>
      <c r="K66" s="99"/>
      <c r="L66" s="99">
        <f t="shared" si="14"/>
        <v>1.2908541609447954</v>
      </c>
      <c r="M66" s="99"/>
      <c r="N66" s="99">
        <f t="shared" si="15"/>
        <v>19.087673891944355</v>
      </c>
      <c r="O66" s="99"/>
      <c r="P66" s="99">
        <f t="shared" si="16"/>
        <v>1.5291698792084296</v>
      </c>
      <c r="Q66" s="99"/>
    </row>
    <row r="67" spans="1:17" s="27" customFormat="1">
      <c r="A67" s="11" t="s">
        <v>35</v>
      </c>
      <c r="B67" s="39">
        <f t="shared" si="12"/>
        <v>724</v>
      </c>
      <c r="C67" s="40"/>
      <c r="D67" s="39">
        <v>0</v>
      </c>
      <c r="E67" s="39"/>
      <c r="F67" s="39">
        <v>716</v>
      </c>
      <c r="G67" s="39" t="s">
        <v>194</v>
      </c>
      <c r="H67" s="39">
        <v>8</v>
      </c>
      <c r="I67" s="40" t="s">
        <v>194</v>
      </c>
      <c r="J67" s="99">
        <f t="shared" si="13"/>
        <v>1.1959430440384551</v>
      </c>
      <c r="K67" s="99"/>
      <c r="L67" s="99">
        <f t="shared" si="14"/>
        <v>0</v>
      </c>
      <c r="M67" s="99"/>
      <c r="N67" s="99">
        <f t="shared" si="15"/>
        <v>2.3164024587512131</v>
      </c>
      <c r="O67" s="99"/>
      <c r="P67" s="99">
        <f t="shared" si="16"/>
        <v>0.10280133641737343</v>
      </c>
      <c r="Q67" s="99"/>
    </row>
    <row r="68" spans="1:17" s="27" customFormat="1">
      <c r="A68" s="183" t="s">
        <v>3</v>
      </c>
      <c r="B68" s="39">
        <f>SUM(D68,F68,H68)</f>
        <v>5079</v>
      </c>
      <c r="C68" s="40"/>
      <c r="D68" s="39">
        <v>2991</v>
      </c>
      <c r="E68" s="39"/>
      <c r="F68" s="39">
        <v>1902</v>
      </c>
      <c r="G68" s="39"/>
      <c r="H68" s="39">
        <v>186</v>
      </c>
      <c r="I68" s="40" t="s">
        <v>194</v>
      </c>
      <c r="J68" s="118" t="str">
        <f>IF(B68&gt;0,"NC",0)</f>
        <v>NC</v>
      </c>
      <c r="K68" s="108"/>
      <c r="L68" s="118" t="str">
        <f>IF(D68&gt;0,"NC",0)</f>
        <v>NC</v>
      </c>
      <c r="M68" s="108"/>
      <c r="N68" s="118" t="str">
        <f>IF(F68&gt;0,"NC",0)</f>
        <v>NC</v>
      </c>
      <c r="O68" s="63"/>
      <c r="P68" s="118" t="str">
        <f>IF(H68&gt;0,"NC",0)</f>
        <v>NC</v>
      </c>
      <c r="Q68" s="99"/>
    </row>
    <row r="69" spans="1:17" s="27" customFormat="1" ht="6.5" customHeight="1">
      <c r="A69" s="29"/>
      <c r="B69" s="39"/>
      <c r="C69" s="40"/>
      <c r="D69" s="39"/>
      <c r="E69" s="40"/>
      <c r="F69" s="39"/>
      <c r="G69" s="40"/>
      <c r="H69" s="39"/>
      <c r="I69" s="40"/>
      <c r="J69" s="99"/>
      <c r="K69" s="99"/>
      <c r="L69" s="99"/>
      <c r="M69" s="99"/>
      <c r="N69" s="99"/>
      <c r="O69" s="99"/>
      <c r="P69" s="99"/>
      <c r="Q69" s="99"/>
    </row>
    <row r="70" spans="1:17" s="30" customFormat="1" ht="40">
      <c r="A70" s="9" t="s">
        <v>169</v>
      </c>
      <c r="B70" s="95">
        <f>SUM(D70,F70,H70)</f>
        <v>60540</v>
      </c>
      <c r="C70" s="40"/>
      <c r="D70" s="95">
        <f>SUM(D71:D74)</f>
        <v>21846</v>
      </c>
      <c r="E70" s="40"/>
      <c r="F70" s="95">
        <f>SUM(F71:F74)</f>
        <v>30910</v>
      </c>
      <c r="G70" s="64"/>
      <c r="H70" s="95">
        <f>SUM(H71:H74)</f>
        <v>7784</v>
      </c>
      <c r="I70" s="40"/>
      <c r="J70" s="96">
        <f>SUM(J71:J73)</f>
        <v>100</v>
      </c>
      <c r="K70" s="96"/>
      <c r="L70" s="96">
        <f>SUM(L71:L73)</f>
        <v>100</v>
      </c>
      <c r="M70" s="96"/>
      <c r="N70" s="96">
        <f>SUM(N71:N73)</f>
        <v>100</v>
      </c>
      <c r="O70" s="96"/>
      <c r="P70" s="96">
        <f>SUM(P71:P73)</f>
        <v>100</v>
      </c>
      <c r="Q70" s="37"/>
    </row>
    <row r="71" spans="1:17" s="27" customFormat="1" ht="13">
      <c r="A71" s="146" t="s">
        <v>36</v>
      </c>
      <c r="B71" s="39">
        <f>SUM(D71,F71,H71)</f>
        <v>50710</v>
      </c>
      <c r="C71" s="40"/>
      <c r="D71" s="39">
        <v>18730</v>
      </c>
      <c r="E71" s="39"/>
      <c r="F71" s="39">
        <v>24443</v>
      </c>
      <c r="G71" s="39"/>
      <c r="H71" s="39">
        <v>7537</v>
      </c>
      <c r="I71" s="40"/>
      <c r="J71" s="99">
        <f>B71*100/SUM($B$71:$B$73)</f>
        <v>90.417944511803725</v>
      </c>
      <c r="K71" s="99"/>
      <c r="L71" s="99">
        <f>D71*100/SUM($D$71:$D$73)</f>
        <v>99.723139175806622</v>
      </c>
      <c r="M71" s="99"/>
      <c r="N71" s="99">
        <f>F71*100/SUM($F$71:$F$73)</f>
        <v>82.313520794746594</v>
      </c>
      <c r="O71" s="99"/>
      <c r="P71" s="99">
        <f>H71*100/SUM($H$71:$H$73)</f>
        <v>99.079794925726304</v>
      </c>
      <c r="Q71" s="43"/>
    </row>
    <row r="72" spans="1:17" s="27" customFormat="1" ht="13">
      <c r="A72" s="146" t="s">
        <v>37</v>
      </c>
      <c r="B72" s="39">
        <f>SUM(D72,F72,H72)</f>
        <v>3892</v>
      </c>
      <c r="C72" s="40"/>
      <c r="D72" s="39">
        <v>42</v>
      </c>
      <c r="E72" s="39" t="s">
        <v>194</v>
      </c>
      <c r="F72" s="39">
        <v>3780</v>
      </c>
      <c r="G72" s="39"/>
      <c r="H72" s="39">
        <v>70</v>
      </c>
      <c r="I72" s="40" t="s">
        <v>194</v>
      </c>
      <c r="J72" s="99">
        <f>B72*100/SUM($B$71:$B$73)</f>
        <v>6.9395906140788819</v>
      </c>
      <c r="K72" s="99"/>
      <c r="L72" s="99">
        <f>D72*100/SUM($D$71:$D$73)</f>
        <v>0.22361835800234267</v>
      </c>
      <c r="M72" s="99"/>
      <c r="N72" s="99">
        <f>F72*100/SUM($F$71:$F$73)</f>
        <v>12.729415726553292</v>
      </c>
      <c r="O72" s="99"/>
      <c r="P72" s="99">
        <f>H72*100/SUM($H$71:$H$73)</f>
        <v>0.92020507427369524</v>
      </c>
      <c r="Q72" s="43"/>
    </row>
    <row r="73" spans="1:17" s="27" customFormat="1" ht="13">
      <c r="A73" s="146" t="s">
        <v>68</v>
      </c>
      <c r="B73" s="39">
        <f>SUM(D73,F73,H73)</f>
        <v>1482</v>
      </c>
      <c r="C73" s="40"/>
      <c r="D73" s="39">
        <v>10</v>
      </c>
      <c r="E73" s="39" t="s">
        <v>194</v>
      </c>
      <c r="F73" s="39">
        <v>1472</v>
      </c>
      <c r="G73" s="39"/>
      <c r="H73" s="39">
        <v>0</v>
      </c>
      <c r="I73" s="64"/>
      <c r="J73" s="99">
        <f>B73*100/SUM($B$71:$B$73)</f>
        <v>2.6424648741173953</v>
      </c>
      <c r="K73" s="99"/>
      <c r="L73" s="99">
        <f>D73*100/SUM($D$71:$D$73)</f>
        <v>5.3242466191033969E-2</v>
      </c>
      <c r="M73" s="99"/>
      <c r="N73" s="99">
        <f>F73*100/SUM($F$71:$F$73)</f>
        <v>4.9570634787001175</v>
      </c>
      <c r="O73" s="99"/>
      <c r="P73" s="99">
        <f>H73*100/SUM($H$71:$H$73)</f>
        <v>0</v>
      </c>
      <c r="Q73" s="43"/>
    </row>
    <row r="74" spans="1:17" s="158" customFormat="1" ht="13">
      <c r="A74" s="146" t="s">
        <v>3</v>
      </c>
      <c r="B74" s="44">
        <f>SUM(D74,F74,H74)</f>
        <v>4456</v>
      </c>
      <c r="C74" s="40"/>
      <c r="D74" s="39">
        <v>3064</v>
      </c>
      <c r="E74" s="39"/>
      <c r="F74" s="39">
        <v>1215</v>
      </c>
      <c r="G74" s="39"/>
      <c r="H74" s="39">
        <v>177</v>
      </c>
      <c r="I74" s="40" t="s">
        <v>194</v>
      </c>
      <c r="J74" s="118" t="str">
        <f>IF(B74&gt;0,"NC",0)</f>
        <v>NC</v>
      </c>
      <c r="K74" s="108"/>
      <c r="L74" s="118" t="str">
        <f>IF(D74&gt;0,"NC",0)</f>
        <v>NC</v>
      </c>
      <c r="M74" s="108"/>
      <c r="N74" s="118" t="str">
        <f>IF(F74&gt;0,"NC",0)</f>
        <v>NC</v>
      </c>
      <c r="O74" s="63"/>
      <c r="P74" s="118" t="str">
        <f>IF(H74&gt;0,"NC",0)</f>
        <v>NC</v>
      </c>
      <c r="Q74" s="141"/>
    </row>
    <row r="75" spans="1:17" s="27" customFormat="1" ht="6" customHeight="1">
      <c r="A75" s="29"/>
      <c r="B75" s="39"/>
      <c r="C75" s="40"/>
      <c r="D75" s="41"/>
      <c r="E75" s="40"/>
      <c r="F75" s="66"/>
      <c r="G75" s="64"/>
      <c r="H75" s="66"/>
      <c r="I75" s="40"/>
      <c r="J75" s="99"/>
      <c r="K75" s="99"/>
      <c r="L75" s="99"/>
      <c r="M75" s="99"/>
      <c r="N75" s="99"/>
      <c r="O75" s="99"/>
      <c r="P75" s="99"/>
      <c r="Q75" s="43"/>
    </row>
    <row r="76" spans="1:17" s="27" customFormat="1" ht="26">
      <c r="A76" s="9" t="s">
        <v>153</v>
      </c>
      <c r="B76" s="95">
        <f>SUM(D76,F76,H76)</f>
        <v>60539</v>
      </c>
      <c r="C76" s="40"/>
      <c r="D76" s="95">
        <f>SUM(D77:D79)</f>
        <v>21846</v>
      </c>
      <c r="E76" s="40"/>
      <c r="F76" s="95">
        <f>SUM(F77:F79)</f>
        <v>30911</v>
      </c>
      <c r="G76" s="64"/>
      <c r="H76" s="95">
        <f>SUM(H77:H79)</f>
        <v>7782</v>
      </c>
      <c r="I76" s="40"/>
      <c r="J76" s="96">
        <f>SUM(J77:J78)</f>
        <v>100</v>
      </c>
      <c r="K76" s="96"/>
      <c r="L76" s="96">
        <f>SUM(L77:L78)</f>
        <v>100</v>
      </c>
      <c r="M76" s="96"/>
      <c r="N76" s="96">
        <f>SUM(N77:N78)</f>
        <v>100</v>
      </c>
      <c r="O76" s="96"/>
      <c r="P76" s="96">
        <f>SUM(P77:P78)</f>
        <v>100</v>
      </c>
      <c r="Q76" s="43"/>
    </row>
    <row r="77" spans="1:17" s="27" customFormat="1" ht="12" customHeight="1">
      <c r="A77" s="146" t="s">
        <v>188</v>
      </c>
      <c r="B77" s="39">
        <f>SUM(D77,F77,H77)</f>
        <v>1973</v>
      </c>
      <c r="C77" s="40"/>
      <c r="D77" s="39">
        <v>457</v>
      </c>
      <c r="E77" s="39" t="s">
        <v>194</v>
      </c>
      <c r="F77" s="39">
        <v>876</v>
      </c>
      <c r="G77" s="39"/>
      <c r="H77" s="39">
        <v>640</v>
      </c>
      <c r="I77" s="40"/>
      <c r="J77" s="99">
        <f>B77*100/SUM(B77:B78)</f>
        <v>3.3181413027026117</v>
      </c>
      <c r="K77" s="99"/>
      <c r="L77" s="99">
        <f>D77*100/SUM(D77:D78)</f>
        <v>2.1806556281910581</v>
      </c>
      <c r="M77" s="99"/>
      <c r="N77" s="99">
        <f>F77*100/SUM(F77:F78)</f>
        <v>2.8503562945368173</v>
      </c>
      <c r="O77" s="99"/>
      <c r="P77" s="99">
        <f>H77*100/SUM(H77:H78)</f>
        <v>8.2357482949427361</v>
      </c>
      <c r="Q77" s="43"/>
    </row>
    <row r="78" spans="1:17" s="27" customFormat="1" ht="12" customHeight="1">
      <c r="A78" s="146" t="s">
        <v>189</v>
      </c>
      <c r="B78" s="39">
        <f>SUM(D78,F78,H78)</f>
        <v>57488</v>
      </c>
      <c r="C78" s="40"/>
      <c r="D78" s="39">
        <v>20500</v>
      </c>
      <c r="E78" s="39"/>
      <c r="F78" s="39">
        <v>29857</v>
      </c>
      <c r="G78" s="39"/>
      <c r="H78" s="39">
        <v>7131</v>
      </c>
      <c r="I78" s="40"/>
      <c r="J78" s="99">
        <f>B78*100/SUM(B77:B78)</f>
        <v>96.681858697297386</v>
      </c>
      <c r="K78" s="99"/>
      <c r="L78" s="99">
        <f>D78*100/SUM(D77:D78)</f>
        <v>97.819344371808938</v>
      </c>
      <c r="M78" s="99"/>
      <c r="N78" s="99">
        <f>F78*100/SUM(F77:F78)</f>
        <v>97.149643705463177</v>
      </c>
      <c r="O78" s="99"/>
      <c r="P78" s="99">
        <f>H78*100/SUM(H77:H78)</f>
        <v>91.764251705057262</v>
      </c>
      <c r="Q78" s="43"/>
    </row>
    <row r="79" spans="1:17" s="27" customFormat="1" ht="12" customHeight="1">
      <c r="A79" s="146" t="s">
        <v>3</v>
      </c>
      <c r="B79" s="39">
        <f>SUM(D79,F79,H79)</f>
        <v>1078</v>
      </c>
      <c r="C79" s="40"/>
      <c r="D79" s="39">
        <v>889</v>
      </c>
      <c r="E79" s="39"/>
      <c r="F79" s="39">
        <v>178</v>
      </c>
      <c r="G79" s="39" t="s">
        <v>194</v>
      </c>
      <c r="H79" s="39">
        <v>11</v>
      </c>
      <c r="I79" s="40" t="s">
        <v>194</v>
      </c>
      <c r="J79" s="118" t="str">
        <f>IF(B79&gt;0,"NC",0)</f>
        <v>NC</v>
      </c>
      <c r="K79" s="108"/>
      <c r="L79" s="118" t="str">
        <f>IF(D79&gt;0,"NC",0)</f>
        <v>NC</v>
      </c>
      <c r="M79" s="108"/>
      <c r="N79" s="118" t="str">
        <f>IF(F79&gt;0,"NC",0)</f>
        <v>NC</v>
      </c>
      <c r="O79" s="63"/>
      <c r="P79" s="118" t="str">
        <f>IF(H79&gt;0,"NC",0)</f>
        <v>NC</v>
      </c>
      <c r="Q79" s="43"/>
    </row>
    <row r="80" spans="1:17" s="27" customFormat="1" ht="6" customHeight="1">
      <c r="A80" s="58"/>
      <c r="B80" s="44"/>
      <c r="C80" s="40"/>
      <c r="D80" s="44"/>
      <c r="E80" s="40"/>
      <c r="F80" s="44"/>
      <c r="G80" s="64"/>
      <c r="H80" s="44"/>
      <c r="I80" s="40"/>
      <c r="J80" s="99"/>
      <c r="K80" s="99"/>
      <c r="L80" s="99"/>
      <c r="M80" s="99"/>
      <c r="N80" s="99"/>
      <c r="O80" s="99"/>
      <c r="P80" s="99"/>
      <c r="Q80" s="43"/>
    </row>
    <row r="81" spans="1:17" s="30" customFormat="1" ht="27">
      <c r="A81" s="9" t="s">
        <v>141</v>
      </c>
      <c r="B81" s="95">
        <f>SUM(D81,F81,H81)</f>
        <v>60540</v>
      </c>
      <c r="C81" s="40"/>
      <c r="D81" s="95">
        <f>SUM(D82:D84)</f>
        <v>21846</v>
      </c>
      <c r="E81" s="40"/>
      <c r="F81" s="95">
        <f>SUM(F82:F84)</f>
        <v>30910</v>
      </c>
      <c r="G81" s="64"/>
      <c r="H81" s="95">
        <f>SUM(H82:H84)</f>
        <v>7784</v>
      </c>
      <c r="I81" s="40"/>
      <c r="J81" s="96">
        <f>SUM(J82:J83)</f>
        <v>100</v>
      </c>
      <c r="K81" s="96"/>
      <c r="L81" s="96">
        <f>SUM(L82:L83)</f>
        <v>100</v>
      </c>
      <c r="M81" s="96"/>
      <c r="N81" s="96">
        <f>SUM(N82:N83)</f>
        <v>100</v>
      </c>
      <c r="O81" s="96"/>
      <c r="P81" s="96">
        <f>SUM(P82:P83)</f>
        <v>100</v>
      </c>
      <c r="Q81" s="37"/>
    </row>
    <row r="82" spans="1:17" s="57" customFormat="1" ht="13">
      <c r="A82" s="146" t="s">
        <v>114</v>
      </c>
      <c r="B82" s="39">
        <f>SUM(D82,F82,H82)</f>
        <v>39740</v>
      </c>
      <c r="C82" s="40"/>
      <c r="D82" s="39">
        <v>15229</v>
      </c>
      <c r="E82" s="39"/>
      <c r="F82" s="39">
        <v>19773</v>
      </c>
      <c r="G82" s="39"/>
      <c r="H82" s="39">
        <v>4738</v>
      </c>
      <c r="I82" s="40"/>
      <c r="J82" s="99">
        <f>B82*100/SUM($B$82:$B$83)</f>
        <v>75.712543819539704</v>
      </c>
      <c r="K82" s="99"/>
      <c r="L82" s="99">
        <f>D82*100/SUM($D$82:$D$83)</f>
        <v>83.11865516864971</v>
      </c>
      <c r="M82" s="99"/>
      <c r="N82" s="99">
        <f>F82*100/SUM($F$82:$F$83)</f>
        <v>73.738579153458886</v>
      </c>
      <c r="O82" s="99"/>
      <c r="P82" s="99">
        <f>H82*100/SUM($H$82:$H$83)</f>
        <v>64.453815807373147</v>
      </c>
      <c r="Q82" s="56"/>
    </row>
    <row r="83" spans="1:17" s="57" customFormat="1" ht="13">
      <c r="A83" s="146" t="s">
        <v>115</v>
      </c>
      <c r="B83" s="39">
        <f>SUM(D83,F83,H83)</f>
        <v>12748</v>
      </c>
      <c r="C83" s="40"/>
      <c r="D83" s="39">
        <v>3093</v>
      </c>
      <c r="E83" s="39"/>
      <c r="F83" s="39">
        <v>7042</v>
      </c>
      <c r="G83" s="39"/>
      <c r="H83" s="39">
        <v>2613</v>
      </c>
      <c r="I83" s="40"/>
      <c r="J83" s="99">
        <f>B83*100/SUM($B$82:$B$83)</f>
        <v>24.287456180460296</v>
      </c>
      <c r="K83" s="99"/>
      <c r="L83" s="99">
        <f>D83*100/SUM($D$82:$D$83)</f>
        <v>16.88134483135029</v>
      </c>
      <c r="M83" s="99"/>
      <c r="N83" s="99">
        <f>F83*100/SUM($F$82:$F$83)</f>
        <v>26.261420846541114</v>
      </c>
      <c r="O83" s="99"/>
      <c r="P83" s="99">
        <f>H83*100/SUM($H$82:$H$83)</f>
        <v>35.546184192626853</v>
      </c>
      <c r="Q83" s="56"/>
    </row>
    <row r="84" spans="1:17" s="158" customFormat="1" ht="13">
      <c r="A84" s="146" t="s">
        <v>3</v>
      </c>
      <c r="B84" s="44">
        <f>SUM(D84,F84,H84)</f>
        <v>8052</v>
      </c>
      <c r="C84" s="40"/>
      <c r="D84" s="39">
        <v>3524</v>
      </c>
      <c r="E84" s="39"/>
      <c r="F84" s="39">
        <v>4095</v>
      </c>
      <c r="G84" s="39"/>
      <c r="H84" s="39">
        <v>433</v>
      </c>
      <c r="I84" s="40"/>
      <c r="J84" s="118" t="str">
        <f>IF(B84&gt;0,"NC",0)</f>
        <v>NC</v>
      </c>
      <c r="K84" s="108"/>
      <c r="L84" s="118" t="str">
        <f>IF(D84&gt;0,"NC",0)</f>
        <v>NC</v>
      </c>
      <c r="M84" s="108"/>
      <c r="N84" s="118" t="str">
        <f>IF(F84&gt;0,"NC",0)</f>
        <v>NC</v>
      </c>
      <c r="O84" s="63"/>
      <c r="P84" s="118" t="str">
        <f>IF(H84&gt;0,"NC",0)</f>
        <v>NC</v>
      </c>
      <c r="Q84" s="141"/>
    </row>
    <row r="85" spans="1:17" ht="6.5" customHeight="1">
      <c r="A85" s="175"/>
      <c r="B85" s="176"/>
      <c r="C85" s="177"/>
      <c r="D85" s="176"/>
      <c r="E85" s="177"/>
      <c r="F85" s="176"/>
      <c r="G85" s="177"/>
      <c r="H85" s="176"/>
      <c r="I85" s="177"/>
      <c r="J85" s="178"/>
      <c r="K85" s="178"/>
      <c r="L85" s="178"/>
      <c r="M85" s="178"/>
      <c r="N85" s="178"/>
      <c r="O85" s="178"/>
      <c r="P85" s="178"/>
      <c r="Q85" s="178"/>
    </row>
    <row r="86" spans="1:17" s="27" customFormat="1" ht="13">
      <c r="A86" s="232" t="s">
        <v>131</v>
      </c>
      <c r="B86" s="252">
        <f>SUM(D86,F86,H86)</f>
        <v>25684</v>
      </c>
      <c r="C86" s="253"/>
      <c r="D86" s="252">
        <f>D17</f>
        <v>9413</v>
      </c>
      <c r="E86" s="253"/>
      <c r="F86" s="252">
        <f>F17</f>
        <v>11693</v>
      </c>
      <c r="G86" s="253"/>
      <c r="H86" s="252">
        <f>H17</f>
        <v>4578</v>
      </c>
      <c r="I86" s="220"/>
      <c r="J86" s="223">
        <f>SUM(L86,N86,P86)</f>
        <v>100</v>
      </c>
      <c r="K86" s="243"/>
      <c r="L86" s="223">
        <f>D86*100/B86</f>
        <v>36.649275813736175</v>
      </c>
      <c r="M86" s="243"/>
      <c r="N86" s="223">
        <f>F86*100/B86</f>
        <v>45.526397757358666</v>
      </c>
      <c r="O86" s="243"/>
      <c r="P86" s="223">
        <f>H86*100/B86</f>
        <v>17.824326428905156</v>
      </c>
      <c r="Q86" s="233"/>
    </row>
    <row r="87" spans="1:17" ht="6" customHeight="1">
      <c r="A87" s="175"/>
      <c r="B87" s="176"/>
      <c r="C87" s="177"/>
      <c r="D87" s="176"/>
      <c r="E87" s="177"/>
      <c r="F87" s="176"/>
      <c r="G87" s="177"/>
      <c r="H87" s="176"/>
      <c r="I87" s="177"/>
      <c r="J87" s="178"/>
      <c r="K87" s="178"/>
      <c r="L87" s="178"/>
      <c r="M87" s="178"/>
      <c r="N87" s="178"/>
      <c r="O87" s="178"/>
      <c r="P87" s="178"/>
      <c r="Q87" s="178"/>
    </row>
    <row r="88" spans="1:17" s="30" customFormat="1">
      <c r="A88" s="200" t="s">
        <v>40</v>
      </c>
      <c r="B88" s="95">
        <f t="shared" ref="B88:B95" si="17">SUM(D88,F88,H88)</f>
        <v>25686</v>
      </c>
      <c r="C88" s="40"/>
      <c r="D88" s="95">
        <f>SUM(D89:D95)</f>
        <v>9414</v>
      </c>
      <c r="E88" s="17"/>
      <c r="F88" s="95">
        <f>SUM(F89:F95)</f>
        <v>11693</v>
      </c>
      <c r="G88" s="40"/>
      <c r="H88" s="95">
        <f>SUM(H89:H95)</f>
        <v>4579</v>
      </c>
      <c r="I88" s="40"/>
      <c r="J88" s="96">
        <f>SUM(J89:J94)</f>
        <v>100</v>
      </c>
      <c r="K88" s="96"/>
      <c r="L88" s="190">
        <f>SUM(L89:L94)</f>
        <v>100.00000000000001</v>
      </c>
      <c r="M88" s="96"/>
      <c r="N88" s="190">
        <f>SUM(N89:N94)</f>
        <v>99.999999999999986</v>
      </c>
      <c r="O88" s="96"/>
      <c r="P88" s="190">
        <f>SUM(P89:P94)</f>
        <v>100</v>
      </c>
      <c r="Q88" s="37"/>
    </row>
    <row r="89" spans="1:17" s="27" customFormat="1">
      <c r="A89" s="12" t="s">
        <v>201</v>
      </c>
      <c r="B89" s="39">
        <f t="shared" si="17"/>
        <v>3092</v>
      </c>
      <c r="C89" s="40"/>
      <c r="D89" s="39">
        <v>796</v>
      </c>
      <c r="E89" s="39" t="s">
        <v>194</v>
      </c>
      <c r="F89" s="39">
        <v>1760</v>
      </c>
      <c r="G89" s="39" t="s">
        <v>194</v>
      </c>
      <c r="H89" s="39">
        <v>536</v>
      </c>
      <c r="I89" s="40" t="s">
        <v>194</v>
      </c>
      <c r="J89" s="99">
        <f>B89*100/SUM(B89:B94)</f>
        <v>12.037685898933271</v>
      </c>
      <c r="K89" s="99"/>
      <c r="L89" s="99">
        <f>D89*100/SUM(D89:D94)</f>
        <v>8.4554918206925862</v>
      </c>
      <c r="M89" s="99"/>
      <c r="N89" s="99">
        <f>F89*100/SUM(F89:F94)</f>
        <v>15.051740357478833</v>
      </c>
      <c r="O89" s="99"/>
      <c r="P89" s="99">
        <f>H89*100/SUM(H89:H94)</f>
        <v>11.705612579165757</v>
      </c>
      <c r="Q89" s="43"/>
    </row>
    <row r="90" spans="1:17" s="27" customFormat="1">
      <c r="A90" s="12" t="s">
        <v>42</v>
      </c>
      <c r="B90" s="39">
        <f t="shared" si="17"/>
        <v>11584</v>
      </c>
      <c r="C90" s="40"/>
      <c r="D90" s="39">
        <v>4464</v>
      </c>
      <c r="E90" s="39"/>
      <c r="F90" s="39">
        <v>4989</v>
      </c>
      <c r="G90" s="39" t="s">
        <v>194</v>
      </c>
      <c r="H90" s="39">
        <v>2131</v>
      </c>
      <c r="I90" s="40"/>
      <c r="J90" s="99">
        <f>B90*100/SUM(B89:B94)</f>
        <v>45.09849723584832</v>
      </c>
      <c r="K90" s="99"/>
      <c r="L90" s="99">
        <f>D90*100/SUM(D89:D94)</f>
        <v>47.418738049713191</v>
      </c>
      <c r="M90" s="99"/>
      <c r="N90" s="99">
        <f>F90*100/SUM(F89:F94)</f>
        <v>42.666552638330629</v>
      </c>
      <c r="O90" s="99"/>
      <c r="P90" s="99">
        <f>H90*100/SUM(H89:H94)</f>
        <v>46.538545533959379</v>
      </c>
      <c r="Q90" s="43"/>
    </row>
    <row r="91" spans="1:17" s="27" customFormat="1">
      <c r="A91" s="12" t="s">
        <v>43</v>
      </c>
      <c r="B91" s="39">
        <f t="shared" si="17"/>
        <v>6535</v>
      </c>
      <c r="C91" s="40"/>
      <c r="D91" s="39">
        <v>3049</v>
      </c>
      <c r="E91" s="39"/>
      <c r="F91" s="39">
        <v>2076</v>
      </c>
      <c r="G91" s="39" t="s">
        <v>194</v>
      </c>
      <c r="H91" s="39">
        <v>1410</v>
      </c>
      <c r="I91" s="40"/>
      <c r="J91" s="99">
        <f>B91*100/SUM(B89:B94)</f>
        <v>25.441874951335357</v>
      </c>
      <c r="K91" s="99"/>
      <c r="L91" s="99">
        <f>D91*100/SUM(D89:D94)</f>
        <v>32.387932865944336</v>
      </c>
      <c r="M91" s="99"/>
      <c r="N91" s="99">
        <f>F91*100/SUM(F89:F94)</f>
        <v>17.754211921662534</v>
      </c>
      <c r="O91" s="99"/>
      <c r="P91" s="99">
        <f>H91*100/SUM(H89:H94)</f>
        <v>30.792749508626336</v>
      </c>
      <c r="Q91" s="43"/>
    </row>
    <row r="92" spans="1:17" s="27" customFormat="1">
      <c r="A92" s="12" t="s">
        <v>44</v>
      </c>
      <c r="B92" s="39">
        <f t="shared" si="17"/>
        <v>3793</v>
      </c>
      <c r="C92" s="40"/>
      <c r="D92" s="39">
        <v>957</v>
      </c>
      <c r="E92" s="39"/>
      <c r="F92" s="39">
        <v>2455</v>
      </c>
      <c r="G92" s="39" t="s">
        <v>194</v>
      </c>
      <c r="H92" s="39">
        <v>381</v>
      </c>
      <c r="I92" s="40" t="s">
        <v>194</v>
      </c>
      <c r="J92" s="99">
        <f>B92*100/SUM(B89:B94)</f>
        <v>14.766799034493499</v>
      </c>
      <c r="K92" s="99"/>
      <c r="L92" s="99">
        <f>D92*100/SUM(D89:D94)</f>
        <v>10.165710643722116</v>
      </c>
      <c r="M92" s="99"/>
      <c r="N92" s="99">
        <f>F92*100/SUM(F89:F94)</f>
        <v>20.995467373642349</v>
      </c>
      <c r="O92" s="99"/>
      <c r="P92" s="99">
        <f>H92*100/SUM(H89:H94)</f>
        <v>8.320594016160733</v>
      </c>
      <c r="Q92" s="43"/>
    </row>
    <row r="93" spans="1:17" s="27" customFormat="1">
      <c r="A93" s="12" t="s">
        <v>45</v>
      </c>
      <c r="B93" s="39">
        <f t="shared" si="17"/>
        <v>541</v>
      </c>
      <c r="C93" s="40" t="s">
        <v>194</v>
      </c>
      <c r="D93" s="39">
        <v>69</v>
      </c>
      <c r="E93" s="39" t="s">
        <v>194</v>
      </c>
      <c r="F93" s="39">
        <v>364</v>
      </c>
      <c r="G93" s="39" t="s">
        <v>194</v>
      </c>
      <c r="H93" s="39">
        <v>108</v>
      </c>
      <c r="I93" s="40" t="s">
        <v>194</v>
      </c>
      <c r="J93" s="99">
        <f>B93*100/SUM(B89:B94)</f>
        <v>2.106205715175582</v>
      </c>
      <c r="K93" s="99"/>
      <c r="L93" s="99">
        <f>D93*100/SUM(D89:D94)</f>
        <v>0.73295092415551311</v>
      </c>
      <c r="M93" s="99"/>
      <c r="N93" s="99">
        <f>F93*100/SUM(F89:F94)</f>
        <v>3.1129735739331226</v>
      </c>
      <c r="O93" s="99"/>
      <c r="P93" s="99">
        <f>H93*100/SUM(H89:H94)</f>
        <v>2.358593579384145</v>
      </c>
      <c r="Q93" s="43"/>
    </row>
    <row r="94" spans="1:17" s="27" customFormat="1">
      <c r="A94" s="12" t="s">
        <v>46</v>
      </c>
      <c r="B94" s="39">
        <f t="shared" si="17"/>
        <v>141</v>
      </c>
      <c r="C94" s="40" t="s">
        <v>194</v>
      </c>
      <c r="D94" s="39">
        <v>79</v>
      </c>
      <c r="E94" s="39" t="s">
        <v>194</v>
      </c>
      <c r="F94" s="39">
        <v>49</v>
      </c>
      <c r="G94" s="39" t="s">
        <v>194</v>
      </c>
      <c r="H94" s="39">
        <v>13</v>
      </c>
      <c r="I94" s="40" t="s">
        <v>194</v>
      </c>
      <c r="J94" s="99">
        <f>B94*100/SUM(B89:B94)</f>
        <v>0.54893716421396865</v>
      </c>
      <c r="K94" s="99"/>
      <c r="L94" s="99">
        <f>D94*100/SUM(D89:D94)</f>
        <v>0.83917569577225404</v>
      </c>
      <c r="M94" s="99"/>
      <c r="N94" s="99">
        <f>F94*100/SUM(F89:F94)</f>
        <v>0.41905413495253568</v>
      </c>
      <c r="O94" s="99"/>
      <c r="P94" s="99">
        <f>H94*100/SUM(H89:H94)</f>
        <v>0.28390478270364711</v>
      </c>
      <c r="Q94" s="43"/>
    </row>
    <row r="95" spans="1:17" s="27" customFormat="1">
      <c r="A95" s="183" t="s">
        <v>3</v>
      </c>
      <c r="B95" s="39">
        <f t="shared" si="17"/>
        <v>0</v>
      </c>
      <c r="C95" s="40"/>
      <c r="D95" s="39">
        <v>0</v>
      </c>
      <c r="E95" s="39"/>
      <c r="F95" s="39">
        <v>0</v>
      </c>
      <c r="G95" s="39"/>
      <c r="H95" s="39">
        <v>0</v>
      </c>
      <c r="I95" s="40"/>
      <c r="J95" s="118">
        <f>IF(B95&gt;0,"NC",0)</f>
        <v>0</v>
      </c>
      <c r="K95" s="108"/>
      <c r="L95" s="118">
        <f>IF(D95&gt;0,"NC",0)</f>
        <v>0</v>
      </c>
      <c r="M95" s="108"/>
      <c r="N95" s="118">
        <f>IF(F95&gt;0,"NC",0)</f>
        <v>0</v>
      </c>
      <c r="O95" s="63"/>
      <c r="P95" s="118">
        <f>IF(H95&gt;0,"NC",0)</f>
        <v>0</v>
      </c>
      <c r="Q95" s="43"/>
    </row>
    <row r="96" spans="1:17" ht="6.5" customHeight="1">
      <c r="A96" s="175"/>
      <c r="B96" s="176"/>
      <c r="C96" s="177"/>
      <c r="D96" s="176"/>
      <c r="E96" s="177"/>
      <c r="F96" s="176"/>
      <c r="G96" s="177"/>
      <c r="H96" s="176"/>
      <c r="I96" s="177"/>
      <c r="J96" s="178"/>
      <c r="K96" s="178"/>
      <c r="L96" s="178"/>
      <c r="M96" s="178"/>
      <c r="N96" s="178"/>
      <c r="O96" s="178"/>
      <c r="P96" s="178"/>
      <c r="Q96" s="178"/>
    </row>
    <row r="97" spans="1:17" s="30" customFormat="1">
      <c r="A97" s="7" t="s">
        <v>142</v>
      </c>
      <c r="B97" s="95">
        <f t="shared" ref="B97:B103" si="18">SUM(D97,F97,H97)</f>
        <v>25683</v>
      </c>
      <c r="C97" s="40"/>
      <c r="D97" s="95">
        <f>SUM(D98:D103)</f>
        <v>9412</v>
      </c>
      <c r="E97" s="17"/>
      <c r="F97" s="95">
        <f>SUM(F98:F103)</f>
        <v>11693</v>
      </c>
      <c r="G97" s="40"/>
      <c r="H97" s="95">
        <f>SUM(H98:H103)</f>
        <v>4578</v>
      </c>
      <c r="I97" s="40"/>
      <c r="J97" s="96">
        <f>SUM(J98:J103)</f>
        <v>100</v>
      </c>
      <c r="K97" s="96"/>
      <c r="L97" s="96">
        <f>SUM(L98:L103)</f>
        <v>100</v>
      </c>
      <c r="M97" s="96"/>
      <c r="N97" s="96">
        <f>SUM(N98:N103)</f>
        <v>100</v>
      </c>
      <c r="O97" s="96"/>
      <c r="P97" s="96">
        <f>SUM(P98:P103)</f>
        <v>100</v>
      </c>
      <c r="Q97" s="37"/>
    </row>
    <row r="98" spans="1:17" s="27" customFormat="1" ht="13">
      <c r="A98" s="182" t="s">
        <v>132</v>
      </c>
      <c r="B98" s="39">
        <f t="shared" si="18"/>
        <v>803</v>
      </c>
      <c r="C98" s="40"/>
      <c r="D98" s="39">
        <v>550</v>
      </c>
      <c r="E98" s="39" t="s">
        <v>194</v>
      </c>
      <c r="F98" s="39">
        <v>87</v>
      </c>
      <c r="G98" s="39" t="s">
        <v>194</v>
      </c>
      <c r="H98" s="39">
        <v>166</v>
      </c>
      <c r="I98" s="40" t="s">
        <v>194</v>
      </c>
      <c r="J98" s="99">
        <f t="shared" ref="J98:J103" si="19">B98*100/SUM($B$98:$B$103)</f>
        <v>3.1265817856169451</v>
      </c>
      <c r="K98" s="99"/>
      <c r="L98" s="99">
        <f t="shared" ref="L98:L103" si="20">D98*100/SUM($D$98:$D$103)</f>
        <v>5.8436039099022521</v>
      </c>
      <c r="M98" s="99"/>
      <c r="N98" s="99">
        <f t="shared" ref="N98:N103" si="21">F98*100/SUM($F$98:$F$103)</f>
        <v>0.74403489267082867</v>
      </c>
      <c r="O98" s="99"/>
      <c r="P98" s="99">
        <f t="shared" ref="P98:P103" si="22">H98*100/SUM($H$98:$H$103)</f>
        <v>3.6260375709916994</v>
      </c>
      <c r="Q98" s="43"/>
    </row>
    <row r="99" spans="1:17" s="27" customFormat="1" ht="13">
      <c r="A99" s="182" t="s">
        <v>133</v>
      </c>
      <c r="B99" s="39">
        <f t="shared" si="18"/>
        <v>4906</v>
      </c>
      <c r="C99" s="40"/>
      <c r="D99" s="39">
        <v>1207</v>
      </c>
      <c r="E99" s="39"/>
      <c r="F99" s="39">
        <v>3123</v>
      </c>
      <c r="G99" s="39" t="s">
        <v>194</v>
      </c>
      <c r="H99" s="39">
        <v>576</v>
      </c>
      <c r="I99" s="40"/>
      <c r="J99" s="99">
        <f t="shared" si="19"/>
        <v>19.10212981349531</v>
      </c>
      <c r="K99" s="99"/>
      <c r="L99" s="99">
        <f t="shared" si="20"/>
        <v>12.824054398640033</v>
      </c>
      <c r="M99" s="99"/>
      <c r="N99" s="99">
        <f t="shared" si="21"/>
        <v>26.708287009321815</v>
      </c>
      <c r="O99" s="99"/>
      <c r="P99" s="99">
        <f t="shared" si="22"/>
        <v>12.581913499344692</v>
      </c>
      <c r="Q99" s="43"/>
    </row>
    <row r="100" spans="1:17" s="27" customFormat="1" ht="13">
      <c r="A100" s="184" t="s">
        <v>134</v>
      </c>
      <c r="B100" s="39">
        <f t="shared" si="18"/>
        <v>7878</v>
      </c>
      <c r="C100" s="40"/>
      <c r="D100" s="39">
        <v>4307</v>
      </c>
      <c r="E100" s="39"/>
      <c r="F100" s="39">
        <v>3249</v>
      </c>
      <c r="G100" s="39" t="s">
        <v>194</v>
      </c>
      <c r="H100" s="39">
        <v>322</v>
      </c>
      <c r="I100" s="40" t="s">
        <v>194</v>
      </c>
      <c r="J100" s="99">
        <f t="shared" si="19"/>
        <v>30.673986683798621</v>
      </c>
      <c r="K100" s="99"/>
      <c r="L100" s="99">
        <f t="shared" si="20"/>
        <v>45.760730981725459</v>
      </c>
      <c r="M100" s="99"/>
      <c r="N100" s="99">
        <f t="shared" si="21"/>
        <v>27.785854784914051</v>
      </c>
      <c r="O100" s="99"/>
      <c r="P100" s="99">
        <f t="shared" si="22"/>
        <v>7.0336391437308867</v>
      </c>
      <c r="Q100" s="43"/>
    </row>
    <row r="101" spans="1:17" s="27" customFormat="1" ht="13">
      <c r="A101" s="184" t="s">
        <v>135</v>
      </c>
      <c r="B101" s="39">
        <f t="shared" si="18"/>
        <v>3231</v>
      </c>
      <c r="C101" s="40"/>
      <c r="D101" s="39">
        <v>1183</v>
      </c>
      <c r="E101" s="39"/>
      <c r="F101" s="39">
        <v>1511</v>
      </c>
      <c r="G101" s="39" t="s">
        <v>194</v>
      </c>
      <c r="H101" s="39">
        <v>537</v>
      </c>
      <c r="I101" s="40"/>
      <c r="J101" s="99">
        <f t="shared" si="19"/>
        <v>12.580306039014134</v>
      </c>
      <c r="K101" s="99"/>
      <c r="L101" s="99">
        <f t="shared" si="20"/>
        <v>12.569060773480663</v>
      </c>
      <c r="M101" s="99"/>
      <c r="N101" s="99">
        <f t="shared" si="21"/>
        <v>12.922261181903703</v>
      </c>
      <c r="O101" s="99"/>
      <c r="P101" s="99">
        <f t="shared" si="22"/>
        <v>11.730013106159895</v>
      </c>
      <c r="Q101" s="43"/>
    </row>
    <row r="102" spans="1:17" s="27" customFormat="1" ht="13">
      <c r="A102" s="182" t="s">
        <v>136</v>
      </c>
      <c r="B102" s="39">
        <f t="shared" si="18"/>
        <v>4031</v>
      </c>
      <c r="C102" s="40"/>
      <c r="D102" s="39">
        <v>1649</v>
      </c>
      <c r="E102" s="39"/>
      <c r="F102" s="39">
        <v>1675</v>
      </c>
      <c r="G102" s="39" t="s">
        <v>194</v>
      </c>
      <c r="H102" s="39">
        <v>707</v>
      </c>
      <c r="I102" s="40"/>
      <c r="J102" s="99">
        <f t="shared" si="19"/>
        <v>15.695206946229023</v>
      </c>
      <c r="K102" s="99"/>
      <c r="L102" s="99">
        <f t="shared" si="20"/>
        <v>17.520186995325115</v>
      </c>
      <c r="M102" s="99"/>
      <c r="N102" s="99">
        <f t="shared" si="21"/>
        <v>14.324809715214231</v>
      </c>
      <c r="O102" s="99"/>
      <c r="P102" s="99">
        <f t="shared" si="22"/>
        <v>15.4434250764526</v>
      </c>
      <c r="Q102" s="43"/>
    </row>
    <row r="103" spans="1:17" s="27" customFormat="1">
      <c r="A103" s="183" t="s">
        <v>137</v>
      </c>
      <c r="B103" s="39">
        <f t="shared" si="18"/>
        <v>4834</v>
      </c>
      <c r="C103" s="40"/>
      <c r="D103" s="39">
        <v>516</v>
      </c>
      <c r="E103" s="39" t="s">
        <v>194</v>
      </c>
      <c r="F103" s="39">
        <v>2048</v>
      </c>
      <c r="G103" s="39" t="s">
        <v>194</v>
      </c>
      <c r="H103" s="39">
        <v>2270</v>
      </c>
      <c r="I103" s="40"/>
      <c r="J103" s="99">
        <f t="shared" si="19"/>
        <v>18.821788731845967</v>
      </c>
      <c r="K103" s="99"/>
      <c r="L103" s="99">
        <f t="shared" si="20"/>
        <v>5.4823629409264765</v>
      </c>
      <c r="M103" s="99"/>
      <c r="N103" s="99">
        <f t="shared" si="21"/>
        <v>17.514752415975369</v>
      </c>
      <c r="O103" s="99"/>
      <c r="P103" s="99">
        <f t="shared" si="22"/>
        <v>49.584971603320227</v>
      </c>
      <c r="Q103" s="43"/>
    </row>
    <row r="104" spans="1:17" s="27" customFormat="1" ht="6.5" customHeight="1">
      <c r="A104" s="2"/>
      <c r="B104" s="66"/>
      <c r="C104" s="64"/>
      <c r="D104" s="20"/>
      <c r="E104" s="17"/>
      <c r="F104" s="20"/>
      <c r="G104" s="17"/>
      <c r="H104" s="20"/>
      <c r="I104" s="18"/>
      <c r="J104" s="99"/>
      <c r="K104" s="99"/>
      <c r="L104" s="99"/>
      <c r="M104" s="99"/>
      <c r="N104" s="99"/>
      <c r="O104" s="99"/>
      <c r="P104" s="99"/>
      <c r="Q104" s="43"/>
    </row>
    <row r="105" spans="1:17" s="30" customFormat="1">
      <c r="A105" s="7" t="s">
        <v>41</v>
      </c>
      <c r="B105" s="65">
        <f>SUM(D105,F105,H105)</f>
        <v>25684</v>
      </c>
      <c r="C105" s="40"/>
      <c r="D105" s="65">
        <f>SUM(D106:D107)</f>
        <v>9413</v>
      </c>
      <c r="E105" s="17"/>
      <c r="F105" s="65">
        <f>SUM(F106:F107)</f>
        <v>11693</v>
      </c>
      <c r="G105" s="40"/>
      <c r="H105" s="65">
        <f>SUM(H106:H107)</f>
        <v>4578</v>
      </c>
      <c r="I105" s="40"/>
      <c r="J105" s="96">
        <f>SUM(J106:J107)</f>
        <v>100</v>
      </c>
      <c r="K105" s="96"/>
      <c r="L105" s="96">
        <f>SUM(L106:L107)</f>
        <v>100</v>
      </c>
      <c r="M105" s="96"/>
      <c r="N105" s="96">
        <f>SUM(N106:N107)</f>
        <v>100</v>
      </c>
      <c r="O105" s="96"/>
      <c r="P105" s="96">
        <f>SUM(P106:P107)</f>
        <v>100</v>
      </c>
      <c r="Q105" s="37"/>
    </row>
    <row r="106" spans="1:17" s="27" customFormat="1" ht="13">
      <c r="A106" s="201" t="s">
        <v>175</v>
      </c>
      <c r="B106" s="39">
        <f>SUM(D106,F106,H106)</f>
        <v>14895</v>
      </c>
      <c r="C106" s="64"/>
      <c r="D106" s="39">
        <v>6636</v>
      </c>
      <c r="E106" s="39"/>
      <c r="F106" s="39">
        <v>6523</v>
      </c>
      <c r="G106" s="39"/>
      <c r="H106" s="39">
        <v>1736</v>
      </c>
      <c r="I106" s="40"/>
      <c r="J106" s="99">
        <f>B106*100/SUM(B106:B107)</f>
        <v>57.993303223796914</v>
      </c>
      <c r="K106" s="99"/>
      <c r="L106" s="99">
        <f>D106*100/SUM(D106:D107)</f>
        <v>70.498247105067463</v>
      </c>
      <c r="M106" s="99"/>
      <c r="N106" s="99">
        <f>F106*100/SUM(F106:F107)</f>
        <v>55.785512699905929</v>
      </c>
      <c r="O106" s="99"/>
      <c r="P106" s="99">
        <f>H106*100/SUM(H106:H107)</f>
        <v>37.920489296636084</v>
      </c>
      <c r="Q106" s="43"/>
    </row>
    <row r="107" spans="1:17" s="27" customFormat="1" ht="13">
      <c r="A107" s="201" t="s">
        <v>176</v>
      </c>
      <c r="B107" s="39">
        <f>SUM(D107,F107,H107)</f>
        <v>10789</v>
      </c>
      <c r="C107" s="64"/>
      <c r="D107" s="39">
        <v>2777</v>
      </c>
      <c r="E107" s="39"/>
      <c r="F107" s="39">
        <v>5170</v>
      </c>
      <c r="G107" s="39"/>
      <c r="H107" s="39">
        <v>2842</v>
      </c>
      <c r="I107" s="40"/>
      <c r="J107" s="99">
        <f>B107*100/SUM(B106:B107)</f>
        <v>42.006696776203086</v>
      </c>
      <c r="K107" s="99"/>
      <c r="L107" s="99">
        <f>D107*100/SUM(D106:D107)</f>
        <v>29.50175289493254</v>
      </c>
      <c r="M107" s="99"/>
      <c r="N107" s="99">
        <f>F107*100/SUM(F106:F107)</f>
        <v>44.214487300094071</v>
      </c>
      <c r="O107" s="99"/>
      <c r="P107" s="99">
        <f>H107*100/SUM(H106:H107)</f>
        <v>62.079510703363916</v>
      </c>
      <c r="Q107" s="43"/>
    </row>
    <row r="108" spans="1:17" s="27" customFormat="1" ht="6.5" customHeight="1">
      <c r="A108" s="82"/>
      <c r="B108" s="44"/>
      <c r="C108" s="40"/>
      <c r="D108" s="44"/>
      <c r="E108" s="40"/>
      <c r="F108" s="44"/>
      <c r="G108" s="64"/>
      <c r="H108" s="44"/>
      <c r="I108" s="64"/>
      <c r="J108" s="99"/>
      <c r="K108" s="99"/>
      <c r="L108" s="99"/>
      <c r="M108" s="99"/>
      <c r="N108" s="99"/>
      <c r="O108" s="99"/>
      <c r="P108" s="99"/>
      <c r="Q108" s="43"/>
    </row>
    <row r="109" spans="1:17" s="30" customFormat="1" ht="13">
      <c r="A109" s="202" t="s">
        <v>47</v>
      </c>
      <c r="B109" s="95">
        <f>SUM(D109,F109,H109)</f>
        <v>25685</v>
      </c>
      <c r="C109" s="40"/>
      <c r="D109" s="95">
        <f>SUM(D110:D113)</f>
        <v>9413</v>
      </c>
      <c r="E109" s="17"/>
      <c r="F109" s="95">
        <f>SUM(F110:F113)</f>
        <v>11694</v>
      </c>
      <c r="G109" s="64"/>
      <c r="H109" s="95">
        <f>SUM(H110:H113)</f>
        <v>4578</v>
      </c>
      <c r="I109" s="64"/>
      <c r="J109" s="96">
        <f>SUM(J110:J113)</f>
        <v>100</v>
      </c>
      <c r="K109" s="96"/>
      <c r="L109" s="96">
        <f>SUM(L110:L113)</f>
        <v>100</v>
      </c>
      <c r="M109" s="96"/>
      <c r="N109" s="96">
        <f>SUM(N110:N113)</f>
        <v>100</v>
      </c>
      <c r="O109" s="96"/>
      <c r="P109" s="96">
        <f>SUM(P110:P113)</f>
        <v>100</v>
      </c>
      <c r="Q109" s="37"/>
    </row>
    <row r="110" spans="1:17" s="27" customFormat="1">
      <c r="A110" s="13" t="s">
        <v>177</v>
      </c>
      <c r="B110" s="39">
        <f>SUM(D110,F110,H110)</f>
        <v>5654</v>
      </c>
      <c r="C110" s="40"/>
      <c r="D110" s="39">
        <v>1339</v>
      </c>
      <c r="E110" s="39"/>
      <c r="F110" s="39">
        <v>3791</v>
      </c>
      <c r="G110" s="39" t="s">
        <v>194</v>
      </c>
      <c r="H110" s="39">
        <v>524</v>
      </c>
      <c r="I110" s="64" t="s">
        <v>194</v>
      </c>
      <c r="J110" s="99">
        <f>B110*100/SUM(B110:B113)</f>
        <v>22.012847965738757</v>
      </c>
      <c r="K110" s="99"/>
      <c r="L110" s="99">
        <f>D110*100/SUM(D110:D113)</f>
        <v>14.225007967704238</v>
      </c>
      <c r="M110" s="99"/>
      <c r="N110" s="99">
        <f>F110*100/SUM(F110:F113)</f>
        <v>32.41833418847272</v>
      </c>
      <c r="O110" s="99"/>
      <c r="P110" s="99">
        <f>H110*100/SUM(H110:H113)</f>
        <v>11.44604630843163</v>
      </c>
      <c r="Q110" s="43"/>
    </row>
    <row r="111" spans="1:17" s="27" customFormat="1">
      <c r="A111" s="13" t="s">
        <v>178</v>
      </c>
      <c r="B111" s="39">
        <f>SUM(D111,F111,H111)</f>
        <v>10312</v>
      </c>
      <c r="C111" s="40"/>
      <c r="D111" s="39">
        <v>5544</v>
      </c>
      <c r="E111" s="39"/>
      <c r="F111" s="39">
        <v>3277</v>
      </c>
      <c r="G111" s="39" t="s">
        <v>194</v>
      </c>
      <c r="H111" s="39">
        <v>1491</v>
      </c>
      <c r="I111" s="40"/>
      <c r="J111" s="99">
        <f>B111*100/SUM(B110:B113)</f>
        <v>40.147946272143272</v>
      </c>
      <c r="K111" s="99"/>
      <c r="L111" s="99">
        <f>D111*100/SUM(D110:D113)</f>
        <v>58.8972697333475</v>
      </c>
      <c r="M111" s="99"/>
      <c r="N111" s="99">
        <f>F111*100/SUM(F110:F113)</f>
        <v>28.022917735590902</v>
      </c>
      <c r="O111" s="99"/>
      <c r="P111" s="99">
        <f>H111*100/SUM(H110:H113)</f>
        <v>32.568807339449542</v>
      </c>
      <c r="Q111" s="43"/>
    </row>
    <row r="112" spans="1:17" s="27" customFormat="1">
      <c r="A112" s="13" t="s">
        <v>179</v>
      </c>
      <c r="B112" s="39">
        <f>SUM(D112,F112,H112)</f>
        <v>8279</v>
      </c>
      <c r="C112" s="40"/>
      <c r="D112" s="39">
        <v>2530</v>
      </c>
      <c r="E112" s="39"/>
      <c r="F112" s="39">
        <v>3362</v>
      </c>
      <c r="G112" s="39" t="s">
        <v>194</v>
      </c>
      <c r="H112" s="39">
        <v>2387</v>
      </c>
      <c r="I112" s="64"/>
      <c r="J112" s="99">
        <f>B112*100/SUM(B110:B113)</f>
        <v>32.232820712478102</v>
      </c>
      <c r="K112" s="99"/>
      <c r="L112" s="99">
        <f>D112*100/SUM(D110:D113)</f>
        <v>26.877722298948264</v>
      </c>
      <c r="M112" s="99"/>
      <c r="N112" s="99">
        <f>F112*100/SUM(F110:F113)</f>
        <v>28.749786215153069</v>
      </c>
      <c r="O112" s="99"/>
      <c r="P112" s="99">
        <f>H112*100/SUM(H110:H113)</f>
        <v>52.140672782874617</v>
      </c>
      <c r="Q112" s="43"/>
    </row>
    <row r="113" spans="1:17" s="158" customFormat="1" ht="13">
      <c r="A113" s="156" t="s">
        <v>101</v>
      </c>
      <c r="B113" s="44">
        <f>SUM(D113,F113,H113)</f>
        <v>1440</v>
      </c>
      <c r="C113" s="64" t="s">
        <v>194</v>
      </c>
      <c r="D113" s="39">
        <v>0</v>
      </c>
      <c r="E113" s="39"/>
      <c r="F113" s="39">
        <v>1264</v>
      </c>
      <c r="G113" s="39" t="s">
        <v>194</v>
      </c>
      <c r="H113" s="39">
        <v>176</v>
      </c>
      <c r="I113" s="40" t="s">
        <v>194</v>
      </c>
      <c r="J113" s="99">
        <f>B113*100/SUM(B110:B113)</f>
        <v>5.6063850496398677</v>
      </c>
      <c r="K113" s="108"/>
      <c r="L113" s="99">
        <f>D113*100/SUM(D110:D113)</f>
        <v>0</v>
      </c>
      <c r="M113" s="108"/>
      <c r="N113" s="99">
        <f>F113*100/SUM(F110:F113)</f>
        <v>10.808961860783308</v>
      </c>
      <c r="O113" s="108"/>
      <c r="P113" s="99">
        <f>H113*100/SUM(H110:H113)</f>
        <v>3.8444735692442116</v>
      </c>
      <c r="Q113" s="141"/>
    </row>
    <row r="114" spans="1:17" s="27" customFormat="1" ht="6.5" customHeight="1">
      <c r="A114" s="82"/>
      <c r="B114" s="44"/>
      <c r="C114" s="40"/>
      <c r="D114" s="44"/>
      <c r="E114" s="40"/>
      <c r="F114" s="44"/>
      <c r="G114" s="64"/>
      <c r="H114" s="44"/>
      <c r="I114" s="64"/>
      <c r="J114" s="99"/>
      <c r="K114" s="99"/>
      <c r="L114" s="99"/>
      <c r="M114" s="99"/>
      <c r="N114" s="99"/>
      <c r="O114" s="99"/>
      <c r="P114" s="99"/>
      <c r="Q114" s="43"/>
    </row>
    <row r="115" spans="1:17" s="27" customFormat="1" ht="26">
      <c r="A115" s="61" t="s">
        <v>152</v>
      </c>
      <c r="B115" s="95">
        <f>SUM(D115,F115,H115)</f>
        <v>25684</v>
      </c>
      <c r="C115" s="162"/>
      <c r="D115" s="95">
        <f>SUM(D116:D117)</f>
        <v>9413</v>
      </c>
      <c r="E115" s="162"/>
      <c r="F115" s="95">
        <f>SUM(F116:F117)</f>
        <v>11693</v>
      </c>
      <c r="G115" s="162"/>
      <c r="H115" s="95">
        <f>SUM(H116:H117)</f>
        <v>4578</v>
      </c>
      <c r="I115" s="162"/>
      <c r="J115" s="96">
        <f>SUM(J116:J117)</f>
        <v>100</v>
      </c>
      <c r="K115" s="96"/>
      <c r="L115" s="96">
        <f>SUM(L116:L117)</f>
        <v>100</v>
      </c>
      <c r="M115" s="96"/>
      <c r="N115" s="96">
        <f>SUM(N116:N117)</f>
        <v>100</v>
      </c>
      <c r="O115" s="96"/>
      <c r="P115" s="96">
        <f>SUM(P116:P117)</f>
        <v>100</v>
      </c>
      <c r="Q115" s="99"/>
    </row>
    <row r="116" spans="1:17" s="27" customFormat="1" ht="12" customHeight="1">
      <c r="A116" s="115" t="s">
        <v>147</v>
      </c>
      <c r="B116" s="39">
        <f>SUM(D116,F116,H116)</f>
        <v>8162</v>
      </c>
      <c r="C116" s="40"/>
      <c r="D116" s="39">
        <v>3625</v>
      </c>
      <c r="E116" s="39"/>
      <c r="F116" s="39">
        <v>3564</v>
      </c>
      <c r="G116" s="39" t="s">
        <v>194</v>
      </c>
      <c r="H116" s="39">
        <v>973</v>
      </c>
      <c r="I116" s="40"/>
      <c r="J116" s="99">
        <f>B116*100/SUM(B116:B117)</f>
        <v>31.778539168353838</v>
      </c>
      <c r="K116" s="99"/>
      <c r="L116" s="99">
        <f>D116*100/SUM(D116:D117)</f>
        <v>38.510570487623497</v>
      </c>
      <c r="M116" s="99"/>
      <c r="N116" s="99">
        <f>F116*100/SUM(F116:F117)</f>
        <v>30.479774223894637</v>
      </c>
      <c r="O116" s="99"/>
      <c r="P116" s="99">
        <f>H116*100/SUM(H116:H117)</f>
        <v>21.25382262996942</v>
      </c>
      <c r="Q116" s="99"/>
    </row>
    <row r="117" spans="1:17" s="27" customFormat="1" ht="12" customHeight="1">
      <c r="A117" s="115" t="s">
        <v>148</v>
      </c>
      <c r="B117" s="39">
        <f>SUM(D117,F117,H117)</f>
        <v>17522</v>
      </c>
      <c r="C117" s="40"/>
      <c r="D117" s="39">
        <v>5788</v>
      </c>
      <c r="E117" s="39"/>
      <c r="F117" s="39">
        <v>8129</v>
      </c>
      <c r="G117" s="39"/>
      <c r="H117" s="39">
        <v>3605</v>
      </c>
      <c r="I117" s="40"/>
      <c r="J117" s="99">
        <f>B117*100/SUM(B116:B117)</f>
        <v>68.221460831646155</v>
      </c>
      <c r="K117" s="99"/>
      <c r="L117" s="99">
        <f>D117*100/SUM(D116:D117)</f>
        <v>61.489429512376503</v>
      </c>
      <c r="M117" s="99"/>
      <c r="N117" s="99">
        <f>F117*100/SUM(F116:F117)</f>
        <v>69.520225776105363</v>
      </c>
      <c r="O117" s="99"/>
      <c r="P117" s="99">
        <f>H117*100/SUM(H116:H117)</f>
        <v>78.74617737003058</v>
      </c>
      <c r="Q117" s="99"/>
    </row>
    <row r="118" spans="1:17" s="27" customFormat="1" ht="6.5" customHeight="1">
      <c r="A118" s="58"/>
      <c r="B118" s="39"/>
      <c r="C118" s="40"/>
      <c r="D118" s="41"/>
      <c r="E118" s="40"/>
      <c r="F118" s="39"/>
      <c r="G118" s="40"/>
      <c r="H118" s="39"/>
      <c r="I118" s="40"/>
      <c r="J118" s="99"/>
      <c r="K118" s="99"/>
      <c r="L118" s="99"/>
      <c r="M118" s="99"/>
      <c r="N118" s="99"/>
      <c r="O118" s="99"/>
      <c r="P118" s="99"/>
      <c r="Q118" s="99"/>
    </row>
    <row r="119" spans="1:17" s="30" customFormat="1" ht="27">
      <c r="A119" s="61" t="s">
        <v>166</v>
      </c>
      <c r="B119" s="95">
        <f t="shared" ref="B119:B124" si="23">SUM(D119,F119,H119)</f>
        <v>25684</v>
      </c>
      <c r="C119" s="162"/>
      <c r="D119" s="95">
        <f>D120+D123+D124</f>
        <v>9413</v>
      </c>
      <c r="E119" s="162"/>
      <c r="F119" s="95">
        <f>F120+F123+F124</f>
        <v>11693</v>
      </c>
      <c r="G119" s="162"/>
      <c r="H119" s="95">
        <f>H120+H123+H124</f>
        <v>4578</v>
      </c>
      <c r="I119" s="162"/>
      <c r="J119" s="96">
        <f>J120+J123</f>
        <v>100</v>
      </c>
      <c r="K119" s="96"/>
      <c r="L119" s="96">
        <f>L120+L123</f>
        <v>100</v>
      </c>
      <c r="M119" s="96"/>
      <c r="N119" s="96">
        <f>N120+N123</f>
        <v>100</v>
      </c>
      <c r="O119" s="96"/>
      <c r="P119" s="96">
        <f>P120+P123</f>
        <v>100</v>
      </c>
      <c r="Q119" s="96"/>
    </row>
    <row r="120" spans="1:17" s="50" customFormat="1" ht="13">
      <c r="A120" s="115" t="s">
        <v>52</v>
      </c>
      <c r="B120" s="41">
        <f t="shared" si="23"/>
        <v>52</v>
      </c>
      <c r="C120" s="40" t="s">
        <v>194</v>
      </c>
      <c r="D120" s="41">
        <f>SUM(D121:D122)</f>
        <v>52</v>
      </c>
      <c r="E120" s="40" t="s">
        <v>194</v>
      </c>
      <c r="F120" s="41">
        <f>SUM(F121:F122)</f>
        <v>0</v>
      </c>
      <c r="G120" s="40"/>
      <c r="H120" s="41">
        <f>SUM(H121:H122)</f>
        <v>0</v>
      </c>
      <c r="I120" s="40"/>
      <c r="J120" s="101">
        <f>B120*100/SUM(B120,B123)</f>
        <v>0.20507966556239154</v>
      </c>
      <c r="K120" s="101"/>
      <c r="L120" s="101">
        <f>D120*100/SUM(D120,D123)</f>
        <v>0.57237204182718771</v>
      </c>
      <c r="M120" s="101"/>
      <c r="N120" s="101">
        <f>F120*100/SUM(F120,F123)</f>
        <v>0</v>
      </c>
      <c r="O120" s="101"/>
      <c r="P120" s="101">
        <f>H120*100/SUM(H120,H123)</f>
        <v>0</v>
      </c>
      <c r="Q120" s="107"/>
    </row>
    <row r="121" spans="1:17" s="27" customFormat="1" ht="13">
      <c r="A121" s="51" t="s">
        <v>167</v>
      </c>
      <c r="B121" s="39">
        <f t="shared" si="23"/>
        <v>52</v>
      </c>
      <c r="C121" s="40" t="s">
        <v>194</v>
      </c>
      <c r="D121" s="39">
        <v>52</v>
      </c>
      <c r="E121" s="39" t="s">
        <v>194</v>
      </c>
      <c r="F121" s="39">
        <v>0</v>
      </c>
      <c r="G121" s="39"/>
      <c r="H121" s="39">
        <v>0</v>
      </c>
      <c r="I121" s="40"/>
      <c r="J121" s="101">
        <f>B121*100/SUM(B120,B123)</f>
        <v>0.20507966556239154</v>
      </c>
      <c r="K121" s="99"/>
      <c r="L121" s="101">
        <f>D121*100/SUM(D120,D123)</f>
        <v>0.57237204182718771</v>
      </c>
      <c r="M121" s="99"/>
      <c r="N121" s="101">
        <f>F121*100/SUM(F120,F123)</f>
        <v>0</v>
      </c>
      <c r="O121" s="99"/>
      <c r="P121" s="101">
        <f>H121*100/SUM(H120,H123)</f>
        <v>0</v>
      </c>
      <c r="Q121" s="99"/>
    </row>
    <row r="122" spans="1:17" s="27" customFormat="1" ht="13">
      <c r="A122" s="51" t="s">
        <v>168</v>
      </c>
      <c r="B122" s="39">
        <f t="shared" si="23"/>
        <v>0</v>
      </c>
      <c r="C122" s="40"/>
      <c r="D122" s="39">
        <v>0</v>
      </c>
      <c r="E122" s="39"/>
      <c r="F122" s="39">
        <v>0</v>
      </c>
      <c r="G122" s="39"/>
      <c r="H122" s="39">
        <v>0</v>
      </c>
      <c r="I122" s="40"/>
      <c r="J122" s="101">
        <f>B122*100/SUM(B120,B123)</f>
        <v>0</v>
      </c>
      <c r="K122" s="99"/>
      <c r="L122" s="101">
        <f>D122*100/SUM(D120,D123)</f>
        <v>0</v>
      </c>
      <c r="M122" s="99"/>
      <c r="N122" s="101">
        <f>F122*100/SUM(F120,F123)</f>
        <v>0</v>
      </c>
      <c r="O122" s="99"/>
      <c r="P122" s="101">
        <f>H122*100/SUM(H120,H123)</f>
        <v>0</v>
      </c>
      <c r="Q122" s="99"/>
    </row>
    <row r="123" spans="1:17" s="57" customFormat="1" ht="13">
      <c r="A123" s="115" t="s">
        <v>51</v>
      </c>
      <c r="B123" s="39">
        <f t="shared" si="23"/>
        <v>25304</v>
      </c>
      <c r="C123" s="40"/>
      <c r="D123" s="39">
        <v>9033</v>
      </c>
      <c r="E123" s="39"/>
      <c r="F123" s="39">
        <v>11693</v>
      </c>
      <c r="G123" s="39"/>
      <c r="H123" s="39">
        <v>4578</v>
      </c>
      <c r="I123" s="40"/>
      <c r="J123" s="101">
        <f>B123*100/SUM(B120,B123)</f>
        <v>99.794920334437606</v>
      </c>
      <c r="K123" s="99"/>
      <c r="L123" s="101">
        <f>D123*100/SUM(D120,D123)</f>
        <v>99.427627958172806</v>
      </c>
      <c r="M123" s="99"/>
      <c r="N123" s="101">
        <f>F123*100/SUM(F120,F123)</f>
        <v>100</v>
      </c>
      <c r="O123" s="99"/>
      <c r="P123" s="101">
        <f>H123*100/SUM(H120,H123)</f>
        <v>100</v>
      </c>
      <c r="Q123" s="104"/>
    </row>
    <row r="124" spans="1:17" s="57" customFormat="1" ht="13">
      <c r="A124" s="116" t="s">
        <v>3</v>
      </c>
      <c r="B124" s="39">
        <f t="shared" si="23"/>
        <v>328</v>
      </c>
      <c r="C124" s="40" t="s">
        <v>194</v>
      </c>
      <c r="D124" s="39">
        <v>328</v>
      </c>
      <c r="E124" s="40" t="s">
        <v>194</v>
      </c>
      <c r="F124" s="39">
        <v>0</v>
      </c>
      <c r="G124" s="39"/>
      <c r="H124" s="39">
        <v>0</v>
      </c>
      <c r="I124" s="40"/>
      <c r="J124" s="191" t="s">
        <v>193</v>
      </c>
      <c r="K124" s="99"/>
      <c r="L124" s="191" t="s">
        <v>193</v>
      </c>
      <c r="M124" s="99"/>
      <c r="N124" s="101">
        <v>0</v>
      </c>
      <c r="O124" s="99"/>
      <c r="P124" s="191" t="s">
        <v>193</v>
      </c>
      <c r="Q124" s="104"/>
    </row>
    <row r="125" spans="1:17" s="27" customFormat="1" ht="6.5" customHeight="1">
      <c r="A125" s="29"/>
      <c r="B125" s="39"/>
      <c r="C125" s="40"/>
      <c r="D125" s="39"/>
      <c r="E125" s="40"/>
      <c r="F125" s="39"/>
      <c r="G125" s="40"/>
      <c r="H125" s="39"/>
      <c r="I125" s="40"/>
      <c r="J125" s="99"/>
      <c r="K125" s="99"/>
      <c r="L125" s="99"/>
      <c r="M125" s="99"/>
      <c r="N125" s="99"/>
      <c r="O125" s="99"/>
      <c r="P125" s="99"/>
      <c r="Q125" s="99"/>
    </row>
    <row r="126" spans="1:17" s="30" customFormat="1" ht="13">
      <c r="A126" s="61" t="s">
        <v>31</v>
      </c>
      <c r="B126" s="65">
        <f t="shared" ref="B126:B131" si="24">SUM(D126,F126,H126)</f>
        <v>25685</v>
      </c>
      <c r="C126" s="32"/>
      <c r="D126" s="65">
        <f>SUM(D127:D128,D133)</f>
        <v>9413</v>
      </c>
      <c r="E126" s="16"/>
      <c r="F126" s="65">
        <f>SUM(F127:F128,F133)</f>
        <v>11693</v>
      </c>
      <c r="G126" s="32"/>
      <c r="H126" s="65">
        <f>SUM(H127:H128,H133)</f>
        <v>4579</v>
      </c>
      <c r="I126" s="32"/>
      <c r="J126" s="48">
        <f>SUM(J127:J128)</f>
        <v>100</v>
      </c>
      <c r="K126" s="48"/>
      <c r="L126" s="48">
        <f>SUM(L127:L128)</f>
        <v>100</v>
      </c>
      <c r="M126" s="19"/>
      <c r="N126" s="48">
        <f>SUM(N127:N128)</f>
        <v>100</v>
      </c>
      <c r="O126" s="48"/>
      <c r="P126" s="48">
        <f>SUM(P127:P128)</f>
        <v>100</v>
      </c>
      <c r="Q126" s="48"/>
    </row>
    <row r="127" spans="1:17" s="57" customFormat="1" ht="13">
      <c r="A127" s="115" t="s">
        <v>76</v>
      </c>
      <c r="B127" s="39">
        <f t="shared" si="24"/>
        <v>2979</v>
      </c>
      <c r="C127" s="40"/>
      <c r="D127" s="39">
        <v>2245</v>
      </c>
      <c r="E127" s="39"/>
      <c r="F127" s="39">
        <v>370</v>
      </c>
      <c r="G127" s="39" t="s">
        <v>194</v>
      </c>
      <c r="H127" s="39">
        <v>364</v>
      </c>
      <c r="I127" s="40" t="s">
        <v>194</v>
      </c>
      <c r="J127" s="99">
        <f>B127*100/(B126-B133)</f>
        <v>13.405634056340563</v>
      </c>
      <c r="K127" s="103"/>
      <c r="L127" s="99">
        <f>D127*100/(D126-D133)</f>
        <v>28.4790054547761</v>
      </c>
      <c r="M127" s="103"/>
      <c r="N127" s="99">
        <f>F127*100/(F126-F133)</f>
        <v>3.7260825780463245</v>
      </c>
      <c r="O127" s="103"/>
      <c r="P127" s="99">
        <f>H127*100/(H126-H133)</f>
        <v>8.2558403266046714</v>
      </c>
      <c r="Q127" s="104"/>
    </row>
    <row r="128" spans="1:17" s="50" customFormat="1" ht="13">
      <c r="A128" s="115" t="s">
        <v>72</v>
      </c>
      <c r="B128" s="41">
        <f t="shared" si="24"/>
        <v>19243</v>
      </c>
      <c r="C128" s="40"/>
      <c r="D128" s="39">
        <f>SUM(D129:D132)</f>
        <v>5638</v>
      </c>
      <c r="E128" s="39"/>
      <c r="F128" s="39">
        <f>SUM(F129:F132)</f>
        <v>9560</v>
      </c>
      <c r="G128" s="39"/>
      <c r="H128" s="39">
        <f>SUM(H129:H132)</f>
        <v>4045</v>
      </c>
      <c r="I128" s="40"/>
      <c r="J128" s="99">
        <f>B128*100/(B126-B133)</f>
        <v>86.59436594365944</v>
      </c>
      <c r="K128" s="106"/>
      <c r="L128" s="99">
        <f>D128*100/(D126-D133)</f>
        <v>71.5209945452239</v>
      </c>
      <c r="M128" s="106"/>
      <c r="N128" s="99">
        <f>F128*100/(F126-F133)</f>
        <v>96.273917421953669</v>
      </c>
      <c r="O128" s="106"/>
      <c r="P128" s="99">
        <f>H128*100/(H126-H133)</f>
        <v>91.74415967339533</v>
      </c>
      <c r="Q128" s="107"/>
    </row>
    <row r="129" spans="1:17" s="27" customFormat="1">
      <c r="A129" s="11" t="s">
        <v>32</v>
      </c>
      <c r="B129" s="39">
        <f t="shared" si="24"/>
        <v>8922</v>
      </c>
      <c r="C129" s="40"/>
      <c r="D129" s="39">
        <v>3163</v>
      </c>
      <c r="E129" s="39"/>
      <c r="F129" s="39">
        <v>4034</v>
      </c>
      <c r="G129" s="39" t="s">
        <v>194</v>
      </c>
      <c r="H129" s="39">
        <v>1725</v>
      </c>
      <c r="I129" s="40"/>
      <c r="J129" s="99">
        <f>B129*100/(B126-B133)</f>
        <v>40.149401494014938</v>
      </c>
      <c r="K129" s="99"/>
      <c r="L129" s="99">
        <f>D129*100/(D126-D133)</f>
        <v>40.124318152987442</v>
      </c>
      <c r="M129" s="99"/>
      <c r="N129" s="99">
        <f>F129*100/(F126-F133)</f>
        <v>40.624370594159117</v>
      </c>
      <c r="O129" s="99"/>
      <c r="P129" s="99">
        <f>H129*100/(H126-H133)</f>
        <v>39.124518031299615</v>
      </c>
      <c r="Q129" s="99"/>
    </row>
    <row r="130" spans="1:17" s="27" customFormat="1">
      <c r="A130" s="11" t="s">
        <v>33</v>
      </c>
      <c r="B130" s="39">
        <f t="shared" si="24"/>
        <v>9937</v>
      </c>
      <c r="C130" s="40"/>
      <c r="D130" s="39">
        <v>2433</v>
      </c>
      <c r="E130" s="39"/>
      <c r="F130" s="39">
        <v>5258</v>
      </c>
      <c r="G130" s="39" t="s">
        <v>194</v>
      </c>
      <c r="H130" s="39">
        <v>2246</v>
      </c>
      <c r="I130" s="40"/>
      <c r="J130" s="99">
        <f>B130*100/(B126-B133)</f>
        <v>44.716947169471695</v>
      </c>
      <c r="K130" s="99"/>
      <c r="L130" s="99">
        <f>D130*100/(D126-D133)</f>
        <v>30.863884308004568</v>
      </c>
      <c r="M130" s="99"/>
      <c r="N130" s="99">
        <f>F130*100/(F126-F133)</f>
        <v>52.95065458207452</v>
      </c>
      <c r="O130" s="99"/>
      <c r="P130" s="99">
        <f>H130*100/(H126-H133)</f>
        <v>50.941256520753008</v>
      </c>
      <c r="Q130" s="99"/>
    </row>
    <row r="131" spans="1:17" s="27" customFormat="1">
      <c r="A131" s="11" t="s">
        <v>34</v>
      </c>
      <c r="B131" s="39">
        <f t="shared" si="24"/>
        <v>362</v>
      </c>
      <c r="C131" s="40" t="s">
        <v>194</v>
      </c>
      <c r="D131" s="39">
        <v>20</v>
      </c>
      <c r="E131" s="39" t="s">
        <v>194</v>
      </c>
      <c r="F131" s="39">
        <v>268</v>
      </c>
      <c r="G131" s="39" t="s">
        <v>194</v>
      </c>
      <c r="H131" s="39">
        <v>74</v>
      </c>
      <c r="I131" s="40" t="s">
        <v>194</v>
      </c>
      <c r="J131" s="99">
        <f>B131*100/(B126-B133)</f>
        <v>1.6290162901629017</v>
      </c>
      <c r="K131" s="99"/>
      <c r="L131" s="99">
        <f>D131*100/(D126-D133)</f>
        <v>0.25371051630090069</v>
      </c>
      <c r="M131" s="99"/>
      <c r="N131" s="99">
        <f>F131*100/(F126-F133)</f>
        <v>2.6988922457200402</v>
      </c>
      <c r="O131" s="99"/>
      <c r="P131" s="99">
        <f>H131*100/(H126-H133)</f>
        <v>1.6783851213427081</v>
      </c>
      <c r="Q131" s="99"/>
    </row>
    <row r="132" spans="1:17" s="27" customFormat="1">
      <c r="A132" s="11" t="s">
        <v>35</v>
      </c>
      <c r="B132" s="39">
        <f>SUM(D132,F132,H132)</f>
        <v>22</v>
      </c>
      <c r="C132" s="40" t="s">
        <v>194</v>
      </c>
      <c r="D132" s="39">
        <v>22</v>
      </c>
      <c r="E132" s="39" t="s">
        <v>194</v>
      </c>
      <c r="F132" s="39">
        <v>0</v>
      </c>
      <c r="G132" s="39"/>
      <c r="H132" s="39">
        <v>0</v>
      </c>
      <c r="I132" s="40"/>
      <c r="J132" s="99">
        <f>B132*100/(B126-B133)</f>
        <v>9.9000990009900106E-2</v>
      </c>
      <c r="K132" s="99"/>
      <c r="L132" s="99">
        <f>D132*100/(D126-D133)</f>
        <v>0.27908156793099076</v>
      </c>
      <c r="M132" s="99"/>
      <c r="N132" s="99">
        <f>F132*100/(F126-F133)</f>
        <v>0</v>
      </c>
      <c r="O132" s="99"/>
      <c r="P132" s="99">
        <f>H132*100/(H126-H133)</f>
        <v>0</v>
      </c>
      <c r="Q132" s="99"/>
    </row>
    <row r="133" spans="1:17" s="27" customFormat="1" ht="13">
      <c r="A133" s="116" t="s">
        <v>3</v>
      </c>
      <c r="B133" s="39">
        <f>SUM(D133,F133,H133)</f>
        <v>3463</v>
      </c>
      <c r="C133" s="40"/>
      <c r="D133" s="39">
        <v>1530</v>
      </c>
      <c r="E133" s="39"/>
      <c r="F133" s="39">
        <v>1763</v>
      </c>
      <c r="G133" s="39" t="s">
        <v>194</v>
      </c>
      <c r="H133" s="39">
        <v>170</v>
      </c>
      <c r="I133" s="40" t="s">
        <v>194</v>
      </c>
      <c r="J133" s="42" t="str">
        <f>IF(B133&gt;0,"NC",0)</f>
        <v>NC</v>
      </c>
      <c r="K133" s="42"/>
      <c r="L133" s="42" t="str">
        <f>IF(D133&gt;0,"NC",0)</f>
        <v>NC</v>
      </c>
      <c r="M133" s="42"/>
      <c r="N133" s="42" t="str">
        <f>IF(F133&gt;0,"NC",0)</f>
        <v>NC</v>
      </c>
      <c r="O133" s="42"/>
      <c r="P133" s="42" t="str">
        <f>IF(H133&gt;0,"NC",0)</f>
        <v>NC</v>
      </c>
      <c r="Q133" s="99"/>
    </row>
    <row r="134" spans="1:17" s="27" customFormat="1" ht="6.5" customHeight="1">
      <c r="A134" s="29"/>
      <c r="B134" s="39"/>
      <c r="C134" s="40"/>
      <c r="D134" s="39"/>
      <c r="E134" s="40"/>
      <c r="F134" s="39"/>
      <c r="G134" s="40"/>
      <c r="H134" s="39"/>
      <c r="I134" s="40"/>
      <c r="J134" s="99"/>
      <c r="K134" s="99"/>
      <c r="L134" s="99"/>
      <c r="M134" s="99"/>
      <c r="N134" s="99"/>
      <c r="O134" s="99"/>
      <c r="P134" s="99"/>
      <c r="Q134" s="99"/>
    </row>
    <row r="135" spans="1:17" s="30" customFormat="1" ht="40">
      <c r="A135" s="9" t="s">
        <v>169</v>
      </c>
      <c r="B135" s="95">
        <f>SUM(D135,F135,H135)</f>
        <v>25685</v>
      </c>
      <c r="C135" s="40"/>
      <c r="D135" s="95">
        <f>SUM(D136:D139)</f>
        <v>9414</v>
      </c>
      <c r="E135" s="40"/>
      <c r="F135" s="95">
        <f>SUM(F136:F139)</f>
        <v>11693</v>
      </c>
      <c r="G135" s="64"/>
      <c r="H135" s="95">
        <f>SUM(H136:H139)</f>
        <v>4578</v>
      </c>
      <c r="I135" s="40"/>
      <c r="J135" s="190">
        <f>SUM(J136:J138)</f>
        <v>100</v>
      </c>
      <c r="K135" s="190"/>
      <c r="L135" s="190">
        <f>SUM(L136:L138)</f>
        <v>100</v>
      </c>
      <c r="M135" s="190"/>
      <c r="N135" s="190">
        <f>SUM(N136:N138)</f>
        <v>100.00000000000001</v>
      </c>
      <c r="O135" s="190"/>
      <c r="P135" s="190">
        <f>SUM(P136:P138)</f>
        <v>100</v>
      </c>
      <c r="Q135" s="37"/>
    </row>
    <row r="136" spans="1:17" s="27" customFormat="1" ht="13">
      <c r="A136" s="146" t="s">
        <v>36</v>
      </c>
      <c r="B136" s="39">
        <f>SUM(D136,F136,H136)</f>
        <v>21434</v>
      </c>
      <c r="C136" s="40"/>
      <c r="D136" s="39">
        <v>7930</v>
      </c>
      <c r="E136" s="39"/>
      <c r="F136" s="39">
        <v>9094</v>
      </c>
      <c r="G136" s="39"/>
      <c r="H136" s="39">
        <v>4410</v>
      </c>
      <c r="I136" s="40"/>
      <c r="J136" s="42">
        <f>B136*100/SUM($B$136:$B$138)</f>
        <v>95.965972688605333</v>
      </c>
      <c r="K136" s="42"/>
      <c r="L136" s="42">
        <f>D136*100/SUM($D$136:$D$138)</f>
        <v>100</v>
      </c>
      <c r="M136" s="42"/>
      <c r="N136" s="42">
        <f>F136*100/SUM($F$136:$F$138)</f>
        <v>91.131375889367675</v>
      </c>
      <c r="O136" s="42"/>
      <c r="P136" s="42">
        <f>H136*100/SUM($H$136:$H$138)</f>
        <v>99.638499774062353</v>
      </c>
      <c r="Q136" s="43"/>
    </row>
    <row r="137" spans="1:17" s="27" customFormat="1" ht="13">
      <c r="A137" s="146" t="s">
        <v>37</v>
      </c>
      <c r="B137" s="39">
        <f>SUM(D137,F137,H137)</f>
        <v>849</v>
      </c>
      <c r="C137" s="40" t="s">
        <v>194</v>
      </c>
      <c r="D137" s="39">
        <v>0</v>
      </c>
      <c r="E137" s="39"/>
      <c r="F137" s="39">
        <v>833</v>
      </c>
      <c r="G137" s="39" t="s">
        <v>194</v>
      </c>
      <c r="H137" s="39">
        <v>16</v>
      </c>
      <c r="I137" s="40" t="s">
        <v>194</v>
      </c>
      <c r="J137" s="42">
        <f>B137*100/SUM($B$136:$B$138)</f>
        <v>3.8012088650100737</v>
      </c>
      <c r="K137" s="42"/>
      <c r="L137" s="42">
        <f>D137*100/SUM($D$136:$D$138)</f>
        <v>0</v>
      </c>
      <c r="M137" s="42"/>
      <c r="N137" s="42">
        <f>F137*100/SUM($F$136:$F$138)</f>
        <v>8.3475298126064743</v>
      </c>
      <c r="O137" s="42"/>
      <c r="P137" s="42">
        <f>H137*100/SUM($H$136:$H$138)</f>
        <v>0.3615002259376412</v>
      </c>
      <c r="Q137" s="43"/>
    </row>
    <row r="138" spans="1:17" s="27" customFormat="1" ht="13">
      <c r="A138" s="146" t="s">
        <v>68</v>
      </c>
      <c r="B138" s="39">
        <f>SUM(D138,F138,H138)</f>
        <v>52</v>
      </c>
      <c r="C138" s="40" t="s">
        <v>194</v>
      </c>
      <c r="D138" s="39">
        <v>0</v>
      </c>
      <c r="E138" s="39"/>
      <c r="F138" s="39">
        <v>52</v>
      </c>
      <c r="G138" s="39" t="s">
        <v>194</v>
      </c>
      <c r="H138" s="39">
        <v>0</v>
      </c>
      <c r="I138" s="40"/>
      <c r="J138" s="42">
        <f>B138*100/SUM($B$136:$B$138)</f>
        <v>0.23281844638459817</v>
      </c>
      <c r="K138" s="42"/>
      <c r="L138" s="42">
        <f>D138*100/SUM($D$136:$D$138)</f>
        <v>0</v>
      </c>
      <c r="M138" s="42"/>
      <c r="N138" s="42">
        <f>F138*100/SUM($F$136:$F$138)</f>
        <v>0.52109429802585427</v>
      </c>
      <c r="O138" s="42"/>
      <c r="P138" s="42">
        <f>H138*100/SUM($H$136:$H$138)</f>
        <v>0</v>
      </c>
      <c r="Q138" s="43"/>
    </row>
    <row r="139" spans="1:17" s="27" customFormat="1" ht="13">
      <c r="A139" s="116" t="s">
        <v>3</v>
      </c>
      <c r="B139" s="39">
        <f>SUM(D139,F139,H139)</f>
        <v>3350</v>
      </c>
      <c r="C139" s="40"/>
      <c r="D139" s="39">
        <v>1484</v>
      </c>
      <c r="E139" s="39"/>
      <c r="F139" s="39">
        <v>1714</v>
      </c>
      <c r="G139" s="39" t="s">
        <v>194</v>
      </c>
      <c r="H139" s="39">
        <v>152</v>
      </c>
      <c r="I139" s="40" t="s">
        <v>194</v>
      </c>
      <c r="J139" s="42" t="str">
        <f>IF(B139&gt;0,"NC",0)</f>
        <v>NC</v>
      </c>
      <c r="K139" s="42"/>
      <c r="L139" s="42" t="str">
        <f>IF(D139&gt;0,"NC",0)</f>
        <v>NC</v>
      </c>
      <c r="M139" s="42"/>
      <c r="N139" s="42" t="str">
        <f>IF(F139&gt;0,"NC",0)</f>
        <v>NC</v>
      </c>
      <c r="O139" s="42"/>
      <c r="P139" s="42" t="str">
        <f>IF(H139&gt;0,"NC",0)</f>
        <v>NC</v>
      </c>
      <c r="Q139" s="43"/>
    </row>
    <row r="140" spans="1:17" s="27" customFormat="1" ht="6" customHeight="1">
      <c r="A140" s="29"/>
      <c r="B140" s="39"/>
      <c r="C140" s="40"/>
      <c r="D140" s="39"/>
      <c r="E140" s="39"/>
      <c r="F140" s="39"/>
      <c r="G140" s="39"/>
      <c r="H140" s="39"/>
      <c r="I140" s="40"/>
      <c r="J140" s="99"/>
      <c r="K140" s="99"/>
      <c r="L140" s="99"/>
      <c r="M140" s="99"/>
      <c r="N140" s="99"/>
      <c r="O140" s="99"/>
      <c r="P140" s="99"/>
      <c r="Q140" s="43"/>
    </row>
    <row r="141" spans="1:17" s="27" customFormat="1" ht="26">
      <c r="A141" s="9" t="s">
        <v>153</v>
      </c>
      <c r="B141" s="95">
        <f>SUM(D141,F141,H141)</f>
        <v>25685</v>
      </c>
      <c r="C141" s="40"/>
      <c r="D141" s="95">
        <f>SUM(D142:D144)</f>
        <v>9414</v>
      </c>
      <c r="E141" s="40"/>
      <c r="F141" s="95">
        <f>SUM(F142:F144)</f>
        <v>11693</v>
      </c>
      <c r="G141" s="64"/>
      <c r="H141" s="95">
        <f>SUM(H142:H144)</f>
        <v>4578</v>
      </c>
      <c r="I141" s="40"/>
      <c r="J141" s="96">
        <f>SUM(J142:J143)</f>
        <v>100</v>
      </c>
      <c r="K141" s="96"/>
      <c r="L141" s="96">
        <f>SUM(L142:L143)</f>
        <v>100</v>
      </c>
      <c r="M141" s="96"/>
      <c r="N141" s="96">
        <f>SUM(N142:N143)</f>
        <v>100</v>
      </c>
      <c r="O141" s="96"/>
      <c r="P141" s="96">
        <f>SUM(P142:P143)</f>
        <v>100</v>
      </c>
      <c r="Q141" s="43"/>
    </row>
    <row r="142" spans="1:17" s="27" customFormat="1" ht="12" customHeight="1">
      <c r="A142" s="146" t="s">
        <v>188</v>
      </c>
      <c r="B142" s="39">
        <f>SUM(D142,F142,H142)</f>
        <v>2256</v>
      </c>
      <c r="C142" s="40"/>
      <c r="D142" s="39">
        <v>78</v>
      </c>
      <c r="E142" s="39" t="s">
        <v>194</v>
      </c>
      <c r="F142" s="39">
        <v>1414</v>
      </c>
      <c r="G142" s="39" t="s">
        <v>194</v>
      </c>
      <c r="H142" s="39">
        <v>764</v>
      </c>
      <c r="I142" s="40"/>
      <c r="J142" s="99">
        <f>B142*100/SUM(B142:B143)</f>
        <v>9.2923634566273989</v>
      </c>
      <c r="K142" s="99"/>
      <c r="L142" s="99">
        <f>D142*100/SUM(D142:D143)</f>
        <v>0.89655172413793105</v>
      </c>
      <c r="M142" s="99"/>
      <c r="N142" s="99">
        <f>F142*100/SUM(F142:F143)</f>
        <v>12.854545454545455</v>
      </c>
      <c r="O142" s="99"/>
      <c r="P142" s="99">
        <f>H142*100/SUM(H142:H143)</f>
        <v>16.688510266491917</v>
      </c>
      <c r="Q142" s="43"/>
    </row>
    <row r="143" spans="1:17" s="27" customFormat="1" ht="12" customHeight="1">
      <c r="A143" s="146" t="s">
        <v>189</v>
      </c>
      <c r="B143" s="39">
        <f>SUM(D143,F143,H143)</f>
        <v>22022</v>
      </c>
      <c r="C143" s="40"/>
      <c r="D143" s="39">
        <v>8622</v>
      </c>
      <c r="E143" s="39"/>
      <c r="F143" s="39">
        <v>9586</v>
      </c>
      <c r="G143" s="39"/>
      <c r="H143" s="39">
        <v>3814</v>
      </c>
      <c r="I143" s="40"/>
      <c r="J143" s="99">
        <f>B143*100/SUM(B142:B143)</f>
        <v>90.707636543372601</v>
      </c>
      <c r="K143" s="99"/>
      <c r="L143" s="99">
        <f>D143*100/SUM(D142:D143)</f>
        <v>99.103448275862064</v>
      </c>
      <c r="M143" s="99"/>
      <c r="N143" s="99">
        <f>F143*100/SUM(F142:F143)</f>
        <v>87.145454545454541</v>
      </c>
      <c r="O143" s="99"/>
      <c r="P143" s="99">
        <f>H143*100/SUM(H142:H143)</f>
        <v>83.311489733508083</v>
      </c>
      <c r="Q143" s="43"/>
    </row>
    <row r="144" spans="1:17" s="27" customFormat="1" ht="12" customHeight="1">
      <c r="A144" s="116" t="s">
        <v>3</v>
      </c>
      <c r="B144" s="39">
        <f>SUM(D144,F144,H144)</f>
        <v>1407</v>
      </c>
      <c r="C144" s="40" t="s">
        <v>194</v>
      </c>
      <c r="D144" s="39">
        <v>714</v>
      </c>
      <c r="E144" s="39"/>
      <c r="F144" s="39">
        <v>693</v>
      </c>
      <c r="G144" s="39" t="s">
        <v>194</v>
      </c>
      <c r="H144" s="39">
        <v>0</v>
      </c>
      <c r="I144" s="40"/>
      <c r="J144" s="42" t="str">
        <f>IF(B144&gt;0,"NC",0)</f>
        <v>NC</v>
      </c>
      <c r="K144" s="42"/>
      <c r="L144" s="42" t="str">
        <f>IF(D144&gt;0,"NC",0)</f>
        <v>NC</v>
      </c>
      <c r="M144" s="42"/>
      <c r="N144" s="42" t="str">
        <f>IF(F144&gt;0,"NC",0)</f>
        <v>NC</v>
      </c>
      <c r="O144" s="42"/>
      <c r="P144" s="42">
        <f>IF(H144&gt;0,"NC",0)</f>
        <v>0</v>
      </c>
      <c r="Q144" s="43"/>
    </row>
    <row r="145" spans="1:17" s="27" customFormat="1" ht="6" customHeight="1">
      <c r="A145" s="58"/>
      <c r="B145" s="44"/>
      <c r="C145" s="40"/>
      <c r="D145" s="44"/>
      <c r="E145" s="40"/>
      <c r="F145" s="44"/>
      <c r="G145" s="64"/>
      <c r="H145" s="44"/>
      <c r="I145" s="40"/>
      <c r="J145" s="99"/>
      <c r="K145" s="99"/>
      <c r="L145" s="99"/>
      <c r="M145" s="99"/>
      <c r="N145" s="99"/>
      <c r="O145" s="99"/>
      <c r="P145" s="99"/>
      <c r="Q145" s="43"/>
    </row>
    <row r="146" spans="1:17" s="30" customFormat="1" ht="27">
      <c r="A146" s="9" t="s">
        <v>141</v>
      </c>
      <c r="B146" s="95">
        <f>SUM(D146,F146,H146)</f>
        <v>25684</v>
      </c>
      <c r="C146" s="40"/>
      <c r="D146" s="95">
        <f>SUM(D147:D149)</f>
        <v>9413</v>
      </c>
      <c r="E146" s="40"/>
      <c r="F146" s="95">
        <f>SUM(F147:F149)</f>
        <v>11693</v>
      </c>
      <c r="G146" s="64"/>
      <c r="H146" s="95">
        <f>SUM(H147:H149)</f>
        <v>4578</v>
      </c>
      <c r="I146" s="40"/>
      <c r="J146" s="96">
        <f>SUM(J147:J148)</f>
        <v>100</v>
      </c>
      <c r="K146" s="96"/>
      <c r="L146" s="96">
        <f>SUM(L147:L148)</f>
        <v>100</v>
      </c>
      <c r="M146" s="96"/>
      <c r="N146" s="96">
        <f>SUM(N147:N148)</f>
        <v>100</v>
      </c>
      <c r="O146" s="96"/>
      <c r="P146" s="96">
        <f>SUM(P147:P148)</f>
        <v>100</v>
      </c>
      <c r="Q146" s="37"/>
    </row>
    <row r="147" spans="1:17" s="57" customFormat="1" ht="13">
      <c r="A147" s="146" t="s">
        <v>114</v>
      </c>
      <c r="B147" s="39">
        <f>SUM(D147,F147,H147)</f>
        <v>13784</v>
      </c>
      <c r="C147" s="40"/>
      <c r="D147" s="39">
        <v>5766</v>
      </c>
      <c r="E147" s="39"/>
      <c r="F147" s="39">
        <v>5625</v>
      </c>
      <c r="G147" s="39"/>
      <c r="H147" s="39">
        <v>2393</v>
      </c>
      <c r="I147" s="40"/>
      <c r="J147" s="99">
        <f>B147*100/SUM($B$147:$B$148)</f>
        <v>66.531518486340374</v>
      </c>
      <c r="K147" s="99"/>
      <c r="L147" s="99">
        <f>D147*100/SUM($D$147:$D$148)</f>
        <v>75.998418347172802</v>
      </c>
      <c r="M147" s="99"/>
      <c r="N147" s="99">
        <f>F147*100/SUM($F$147:$F$148)</f>
        <v>63.408860331416975</v>
      </c>
      <c r="O147" s="99"/>
      <c r="P147" s="99">
        <f>H147*100/SUM($H$147:$H$148)</f>
        <v>56.173708920187792</v>
      </c>
      <c r="Q147" s="56"/>
    </row>
    <row r="148" spans="1:17" s="57" customFormat="1" ht="13">
      <c r="A148" s="146" t="s">
        <v>115</v>
      </c>
      <c r="B148" s="39">
        <f>SUM(D148,F148,H148)</f>
        <v>6934</v>
      </c>
      <c r="C148" s="40"/>
      <c r="D148" s="39">
        <v>1821</v>
      </c>
      <c r="E148" s="39"/>
      <c r="F148" s="39">
        <v>3246</v>
      </c>
      <c r="G148" s="39" t="s">
        <v>194</v>
      </c>
      <c r="H148" s="39">
        <v>1867</v>
      </c>
      <c r="I148" s="40"/>
      <c r="J148" s="99">
        <f>B148*100/SUM($B$147:$B$148)</f>
        <v>33.468481513659619</v>
      </c>
      <c r="K148" s="99"/>
      <c r="L148" s="99">
        <f>D148*100/SUM($D$147:$D$148)</f>
        <v>24.001581652827205</v>
      </c>
      <c r="M148" s="99"/>
      <c r="N148" s="99">
        <f>F148*100/SUM($F$147:$F$148)</f>
        <v>36.591139668583025</v>
      </c>
      <c r="O148" s="99"/>
      <c r="P148" s="99">
        <f>H148*100/SUM($H$147:$H$148)</f>
        <v>43.826291079812208</v>
      </c>
      <c r="Q148" s="56"/>
    </row>
    <row r="149" spans="1:17" s="57" customFormat="1" ht="13">
      <c r="A149" s="116" t="s">
        <v>3</v>
      </c>
      <c r="B149" s="39">
        <f>SUM(D149,F149,H149)</f>
        <v>4966</v>
      </c>
      <c r="C149" s="40"/>
      <c r="D149" s="39">
        <v>1826</v>
      </c>
      <c r="E149" s="39"/>
      <c r="F149" s="39">
        <v>2822</v>
      </c>
      <c r="G149" s="39" t="s">
        <v>194</v>
      </c>
      <c r="H149" s="39">
        <v>318</v>
      </c>
      <c r="I149" s="40" t="s">
        <v>194</v>
      </c>
      <c r="J149" s="42" t="s">
        <v>193</v>
      </c>
      <c r="K149" s="42"/>
      <c r="L149" s="42" t="s">
        <v>193</v>
      </c>
      <c r="M149" s="42"/>
      <c r="N149" s="42" t="s">
        <v>193</v>
      </c>
      <c r="O149" s="42"/>
      <c r="P149" s="42" t="s">
        <v>193</v>
      </c>
      <c r="Q149" s="56"/>
    </row>
    <row r="150" spans="1:17" ht="6.5" customHeight="1" thickBot="1">
      <c r="A150" s="192"/>
      <c r="B150" s="193"/>
      <c r="C150" s="194"/>
      <c r="D150" s="193"/>
      <c r="E150" s="194"/>
      <c r="F150" s="193"/>
      <c r="G150" s="194"/>
      <c r="H150" s="193"/>
      <c r="I150" s="194"/>
      <c r="J150" s="185"/>
      <c r="K150" s="185"/>
      <c r="L150" s="185"/>
      <c r="M150" s="185"/>
      <c r="N150" s="185"/>
      <c r="O150" s="179"/>
      <c r="P150" s="185"/>
      <c r="Q150" s="179"/>
    </row>
    <row r="151" spans="1:17" s="4" customFormat="1" ht="6.5" customHeight="1">
      <c r="A151" s="10"/>
      <c r="B151" s="180"/>
      <c r="C151" s="181"/>
      <c r="D151" s="181"/>
      <c r="E151" s="181"/>
      <c r="F151" s="181"/>
      <c r="G151" s="181"/>
      <c r="H151" s="181"/>
      <c r="I151" s="181"/>
    </row>
    <row r="152" spans="1:17" s="71" customFormat="1" ht="13">
      <c r="A152" s="70" t="s">
        <v>74</v>
      </c>
      <c r="B152" s="145"/>
      <c r="C152" s="77"/>
      <c r="D152" s="145"/>
      <c r="E152" s="77"/>
      <c r="F152" s="145"/>
      <c r="G152" s="77"/>
      <c r="H152" s="145"/>
      <c r="I152" s="77"/>
    </row>
    <row r="153" spans="1:17" s="71" customFormat="1" ht="13">
      <c r="A153" s="70" t="s">
        <v>155</v>
      </c>
      <c r="B153" s="145"/>
      <c r="C153" s="77"/>
      <c r="D153" s="145"/>
      <c r="E153" s="77"/>
      <c r="F153" s="145"/>
      <c r="G153" s="77"/>
      <c r="H153" s="145"/>
      <c r="I153" s="77"/>
    </row>
    <row r="154" spans="1:17" s="71" customFormat="1" ht="13">
      <c r="A154" s="79" t="s">
        <v>105</v>
      </c>
      <c r="B154" s="145"/>
      <c r="C154" s="77"/>
      <c r="D154" s="145"/>
      <c r="E154" s="77"/>
      <c r="F154" s="145"/>
      <c r="G154" s="77"/>
      <c r="H154" s="145"/>
      <c r="I154" s="77"/>
    </row>
    <row r="155" spans="1:17" s="71" customFormat="1" ht="22.5" customHeight="1">
      <c r="A155" s="307" t="s">
        <v>190</v>
      </c>
      <c r="B155" s="307"/>
      <c r="C155" s="307"/>
      <c r="D155" s="307"/>
      <c r="E155" s="307"/>
      <c r="F155" s="307"/>
      <c r="G155" s="307"/>
      <c r="H155" s="307"/>
      <c r="I155" s="307"/>
      <c r="J155" s="307"/>
      <c r="K155" s="307"/>
      <c r="L155" s="307"/>
      <c r="M155" s="307"/>
      <c r="N155" s="307"/>
      <c r="O155" s="307"/>
      <c r="P155" s="307"/>
      <c r="Q155" s="307"/>
    </row>
    <row r="156" spans="1:17" s="71" customFormat="1" ht="13">
      <c r="A156" s="5" t="s">
        <v>170</v>
      </c>
      <c r="B156" s="76"/>
      <c r="C156" s="126"/>
      <c r="D156" s="76"/>
      <c r="E156" s="126"/>
      <c r="F156" s="76"/>
      <c r="G156" s="126"/>
      <c r="H156" s="154"/>
      <c r="I156" s="126"/>
    </row>
    <row r="157" spans="1:17" s="4" customFormat="1" ht="13">
      <c r="A157" s="3" t="s">
        <v>174</v>
      </c>
      <c r="B157" s="22"/>
      <c r="C157" s="23"/>
      <c r="D157" s="24"/>
      <c r="E157" s="23"/>
      <c r="G157" s="25"/>
      <c r="H157" s="155"/>
      <c r="I157" s="25"/>
      <c r="J157" s="23"/>
      <c r="L157" s="22"/>
      <c r="M157" s="21"/>
      <c r="N157" s="24"/>
      <c r="O157" s="21"/>
    </row>
    <row r="158" spans="1:17" s="4" customFormat="1" ht="13">
      <c r="A158" s="3" t="s">
        <v>171</v>
      </c>
      <c r="B158" s="22"/>
      <c r="C158" s="23"/>
      <c r="D158" s="24"/>
      <c r="E158" s="23"/>
      <c r="G158" s="25"/>
      <c r="I158" s="25"/>
      <c r="J158" s="23"/>
      <c r="L158" s="22"/>
      <c r="M158" s="21"/>
      <c r="N158" s="24"/>
      <c r="O158" s="21"/>
    </row>
    <row r="159" spans="1:17" s="71" customFormat="1" ht="13">
      <c r="A159" s="70" t="s">
        <v>172</v>
      </c>
      <c r="B159" s="76"/>
      <c r="C159" s="126"/>
      <c r="D159" s="76"/>
      <c r="E159" s="126"/>
      <c r="F159" s="76"/>
      <c r="G159" s="126"/>
      <c r="H159" s="76"/>
      <c r="I159" s="126"/>
    </row>
    <row r="160" spans="1:17" s="71" customFormat="1" ht="22.5" customHeight="1">
      <c r="A160" s="306" t="s">
        <v>163</v>
      </c>
      <c r="B160" s="306"/>
      <c r="C160" s="306"/>
      <c r="D160" s="306"/>
      <c r="E160" s="306"/>
      <c r="F160" s="306"/>
      <c r="G160" s="306"/>
      <c r="H160" s="306"/>
      <c r="I160" s="306"/>
      <c r="J160" s="306"/>
      <c r="K160" s="306"/>
      <c r="L160" s="306"/>
      <c r="M160" s="306"/>
      <c r="N160" s="306"/>
      <c r="O160" s="306"/>
      <c r="P160" s="306"/>
      <c r="Q160" s="306"/>
    </row>
    <row r="161" spans="1:17" s="71" customFormat="1" ht="11">
      <c r="A161" s="198" t="s">
        <v>66</v>
      </c>
      <c r="C161" s="77"/>
      <c r="E161" s="77"/>
      <c r="G161" s="77"/>
      <c r="H161" s="143"/>
      <c r="I161" s="77"/>
    </row>
    <row r="162" spans="1:17" s="71" customFormat="1" ht="11">
      <c r="A162" s="199" t="s">
        <v>89</v>
      </c>
      <c r="B162" s="73"/>
      <c r="C162" s="74"/>
      <c r="D162" s="73"/>
      <c r="E162" s="74"/>
      <c r="F162" s="73"/>
      <c r="G162" s="74"/>
      <c r="H162" s="144"/>
      <c r="I162" s="74"/>
      <c r="J162" s="73"/>
      <c r="K162" s="73"/>
      <c r="L162" s="73"/>
      <c r="M162" s="73"/>
      <c r="N162" s="73"/>
      <c r="O162" s="73"/>
      <c r="P162" s="73"/>
    </row>
    <row r="163" spans="1:17" s="71" customFormat="1" ht="11">
      <c r="A163" s="4" t="s">
        <v>208</v>
      </c>
      <c r="B163" s="75"/>
      <c r="C163" s="77"/>
      <c r="E163" s="77"/>
      <c r="G163" s="77"/>
      <c r="H163" s="143"/>
      <c r="I163" s="77"/>
      <c r="Q163" s="127"/>
    </row>
  </sheetData>
  <mergeCells count="16">
    <mergeCell ref="A160:Q160"/>
    <mergeCell ref="A1:Q1"/>
    <mergeCell ref="A4:A10"/>
    <mergeCell ref="D10:E10"/>
    <mergeCell ref="F10:G10"/>
    <mergeCell ref="H10:I10"/>
    <mergeCell ref="B4:I4"/>
    <mergeCell ref="J4:Q4"/>
    <mergeCell ref="L10:M10"/>
    <mergeCell ref="A155:Q155"/>
    <mergeCell ref="B7:C10"/>
    <mergeCell ref="D7:I7"/>
    <mergeCell ref="J7:K10"/>
    <mergeCell ref="L7:Q7"/>
    <mergeCell ref="N10:O10"/>
    <mergeCell ref="P10:Q10"/>
  </mergeCells>
  <printOptions horizontalCentered="1"/>
  <pageMargins left="0.78740157480314965" right="0.78740157480314965" top="0.78740157480314965" bottom="0.78740157480314965" header="0.39370078740157483" footer="0.39370078740157483"/>
  <pageSetup scale="68" orientation="portrait" r:id="rId1"/>
  <headerFooter alignWithMargins="0">
    <oddFooter>&amp;R&amp;P de &amp;N</oddFooter>
  </headerFooter>
  <rowBreaks count="1" manualBreakCount="1"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17</vt:i4>
      </vt:variant>
    </vt:vector>
  </HeadingPairs>
  <TitlesOfParts>
    <vt:vector size="30" baseType="lpstr">
      <vt:lpstr>6.1_Preliminares</vt:lpstr>
      <vt:lpstr>6.2_Preliminares</vt:lpstr>
      <vt:lpstr>6.3_Preliminares</vt:lpstr>
      <vt:lpstr>6.4_Preliminares</vt:lpstr>
      <vt:lpstr>6.5_Preliminares</vt:lpstr>
      <vt:lpstr>6.6_Preliminares</vt:lpstr>
      <vt:lpstr>6.7_Preliminares</vt:lpstr>
      <vt:lpstr>6.8_Preliminares</vt:lpstr>
      <vt:lpstr>6.9_Preliminares</vt:lpstr>
      <vt:lpstr>6.10_Preliminares</vt:lpstr>
      <vt:lpstr>6.11_Preliminares</vt:lpstr>
      <vt:lpstr>6.12_Preliminares</vt:lpstr>
      <vt:lpstr>6.13_Preliminares</vt:lpstr>
      <vt:lpstr>'6.1_Preliminares'!Área_de_impresión</vt:lpstr>
      <vt:lpstr>'6.10_Preliminares'!Área_de_impresión</vt:lpstr>
      <vt:lpstr>'6.11_Preliminares'!Área_de_impresión</vt:lpstr>
      <vt:lpstr>'6.12_Preliminares'!Área_de_impresión</vt:lpstr>
      <vt:lpstr>'6.13_Preliminares'!Área_de_impresión</vt:lpstr>
      <vt:lpstr>'6.2_Preliminares'!Área_de_impresión</vt:lpstr>
      <vt:lpstr>'6.3_Preliminares'!Área_de_impresión</vt:lpstr>
      <vt:lpstr>'6.4_Preliminares'!Área_de_impresión</vt:lpstr>
      <vt:lpstr>'6.5_Preliminares'!Área_de_impresión</vt:lpstr>
      <vt:lpstr>'6.6_Preliminares'!Área_de_impresión</vt:lpstr>
      <vt:lpstr>'6.7_Preliminares'!Área_de_impresión</vt:lpstr>
      <vt:lpstr>'6.8_Preliminares'!Área_de_impresión</vt:lpstr>
      <vt:lpstr>'6.9_Preliminares'!Área_de_impresión</vt:lpstr>
      <vt:lpstr>'6.1_Preliminares'!Títulos_a_imprimir</vt:lpstr>
      <vt:lpstr>'6.13_Preliminares'!Títulos_a_imprimir</vt:lpstr>
      <vt:lpstr>'6.5_Preliminares'!Títulos_a_imprimir</vt:lpstr>
      <vt:lpstr>'6.9_Preliminares'!Títulos_a_imprimir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Slvestre</dc:creator>
  <cp:lastModifiedBy>Microsoft Office User</cp:lastModifiedBy>
  <cp:lastPrinted>2012-10-26T01:35:37Z</cp:lastPrinted>
  <dcterms:created xsi:type="dcterms:W3CDTF">2006-10-10T00:17:58Z</dcterms:created>
  <dcterms:modified xsi:type="dcterms:W3CDTF">2021-05-14T15:56:13Z</dcterms:modified>
</cp:coreProperties>
</file>