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180" windowWidth="20496" windowHeight="6276" tabRatio="803"/>
  </bookViews>
  <sheets>
    <sheet name="8.1.1" sheetId="19" r:id="rId1"/>
    <sheet name="8.1.2" sheetId="4" r:id="rId2"/>
    <sheet name="8.1.3" sheetId="6" r:id="rId3"/>
    <sheet name="8.1.4" sheetId="8" r:id="rId4"/>
    <sheet name="8.1.5" sheetId="10" r:id="rId5"/>
    <sheet name="8.1.6" sheetId="12" r:id="rId6"/>
    <sheet name="8.1.7" sheetId="14" r:id="rId7"/>
    <sheet name="8.1.8" sheetId="17" r:id="rId8"/>
    <sheet name="8.1.9" sheetId="11" r:id="rId9"/>
    <sheet name="8.1.10" sheetId="13" r:id="rId10"/>
    <sheet name="8.1.11" sheetId="15" r:id="rId11"/>
    <sheet name="8.1.12" sheetId="18" r:id="rId12"/>
  </sheets>
  <definedNames>
    <definedName name="_xlnm._FilterDatabase" localSheetId="0" hidden="1">'8.1.1'!#REF!</definedName>
    <definedName name="_xlnm._FilterDatabase" localSheetId="9" hidden="1">'8.1.10'!#REF!</definedName>
    <definedName name="_xlnm._FilterDatabase" localSheetId="10" hidden="1">'8.1.11'!#REF!</definedName>
    <definedName name="_xlnm._FilterDatabase" localSheetId="11" hidden="1">'8.1.12'!#REF!</definedName>
    <definedName name="_xlnm._FilterDatabase" localSheetId="1" hidden="1">'8.1.2'!#REF!</definedName>
    <definedName name="_xlnm._FilterDatabase" localSheetId="2" hidden="1">'8.1.3'!#REF!</definedName>
    <definedName name="_xlnm._FilterDatabase" localSheetId="3" hidden="1">'8.1.4'!#REF!</definedName>
    <definedName name="_xlnm._FilterDatabase" localSheetId="4" hidden="1">'8.1.5'!#REF!</definedName>
    <definedName name="_xlnm._FilterDatabase" localSheetId="5" hidden="1">'8.1.6'!#REF!</definedName>
    <definedName name="_xlnm._FilterDatabase" localSheetId="6" hidden="1">'8.1.7'!#REF!</definedName>
    <definedName name="_xlnm._FilterDatabase" localSheetId="7" hidden="1">'8.1.8'!#REF!</definedName>
    <definedName name="_xlnm._FilterDatabase" localSheetId="8" hidden="1">'8.1.9'!#REF!</definedName>
    <definedName name="_xlnm.Print_Area" localSheetId="0">'8.1.1'!$A$1:$K$128</definedName>
    <definedName name="_xlnm.Print_Area" localSheetId="9">'8.1.10'!$A$1:$I$65</definedName>
    <definedName name="_xlnm.Print_Area" localSheetId="10">'8.1.11'!$A$1:$I$37</definedName>
    <definedName name="_xlnm.Print_Area" localSheetId="11">'8.1.12'!$A$1:$I$60</definedName>
    <definedName name="_xlnm.Print_Area" localSheetId="1">'8.1.2'!$A$1:$J$65</definedName>
    <definedName name="_xlnm.Print_Area" localSheetId="2">'8.1.3'!$A$1:$H$38</definedName>
    <definedName name="_xlnm.Print_Area" localSheetId="3">'8.1.4'!$A$1:$I$60</definedName>
    <definedName name="_xlnm.Print_Area" localSheetId="4">'8.1.5'!$A$1:$I$106</definedName>
    <definedName name="_xlnm.Print_Area" localSheetId="5">'8.1.6'!$A$1:$I$62</definedName>
    <definedName name="_xlnm.Print_Area" localSheetId="6">'8.1.7'!$A$1:$I$37</definedName>
    <definedName name="_xlnm.Print_Area" localSheetId="7">'8.1.8'!$A$1:$I$60</definedName>
    <definedName name="_xlnm.Print_Area" localSheetId="8">'8.1.9'!$A$1:$G$123</definedName>
    <definedName name="_xlnm.Print_Titles" localSheetId="0">'8.1.1'!$1:$12</definedName>
    <definedName name="_xlnm.Print_Titles" localSheetId="9">'8.1.10'!$1:$10</definedName>
    <definedName name="_xlnm.Print_Titles" localSheetId="10">'8.1.11'!$1:$10</definedName>
    <definedName name="_xlnm.Print_Titles" localSheetId="11">'8.1.12'!$1:$10</definedName>
    <definedName name="_xlnm.Print_Titles" localSheetId="1">'8.1.2'!$1:$10</definedName>
    <definedName name="_xlnm.Print_Titles" localSheetId="4">'8.1.5'!$1:$10</definedName>
    <definedName name="_xlnm.Print_Titles" localSheetId="5">'8.1.6'!$1:$10</definedName>
    <definedName name="_xlnm.Print_Titles" localSheetId="6">'8.1.7'!$1:$10</definedName>
    <definedName name="_xlnm.Print_Titles" localSheetId="8">'8.1.9'!$1:$13</definedName>
  </definedNames>
  <calcPr calcId="145621"/>
</workbook>
</file>

<file path=xl/calcChain.xml><?xml version="1.0" encoding="utf-8"?>
<calcChain xmlns="http://schemas.openxmlformats.org/spreadsheetml/2006/main">
  <c r="C15" i="18" l="1"/>
  <c r="C16" i="18"/>
  <c r="C15" i="17"/>
  <c r="C16" i="17"/>
  <c r="H99" i="11" l="1"/>
  <c r="H98" i="11"/>
  <c r="H97" i="11"/>
  <c r="H96" i="11"/>
  <c r="H95" i="11"/>
  <c r="H94" i="11"/>
  <c r="H93" i="11"/>
  <c r="H92" i="11"/>
  <c r="H91" i="11"/>
  <c r="H90" i="11"/>
  <c r="H89" i="11"/>
  <c r="H88" i="11"/>
  <c r="L100" i="19"/>
  <c r="L99" i="19"/>
  <c r="B90" i="11"/>
  <c r="C89" i="19"/>
  <c r="C92" i="19"/>
  <c r="C91" i="19"/>
  <c r="F100" i="19" s="1"/>
  <c r="F99" i="19" l="1"/>
  <c r="F90" i="11"/>
  <c r="F89" i="11" s="1"/>
  <c r="J92" i="19" l="1"/>
  <c r="B89" i="11" l="1"/>
  <c r="D90" i="11" s="1"/>
  <c r="J91" i="19"/>
  <c r="H15" i="10" l="1"/>
  <c r="J23" i="15" l="1"/>
  <c r="E29" i="15"/>
  <c r="E23" i="15"/>
  <c r="J22" i="13"/>
  <c r="J16" i="13"/>
  <c r="F29" i="13"/>
  <c r="F16" i="13"/>
  <c r="H16" i="11"/>
  <c r="D16" i="11"/>
  <c r="J24" i="14"/>
  <c r="E23" i="14"/>
  <c r="E52" i="12"/>
  <c r="E41" i="12"/>
  <c r="J43" i="12"/>
  <c r="J35" i="12"/>
  <c r="E51" i="12"/>
  <c r="J52" i="12"/>
  <c r="E40" i="12"/>
  <c r="J41" i="12"/>
  <c r="E29" i="12"/>
  <c r="J29" i="12"/>
  <c r="E17" i="12"/>
  <c r="E21" i="12"/>
  <c r="J21" i="12"/>
  <c r="J16" i="12"/>
  <c r="E16" i="12"/>
  <c r="F16" i="10"/>
  <c r="F23" i="10"/>
  <c r="F17" i="10"/>
  <c r="F52" i="10"/>
  <c r="F48" i="10"/>
  <c r="F85" i="10"/>
  <c r="F92" i="10"/>
  <c r="J94" i="10"/>
  <c r="J85" i="10"/>
  <c r="J62" i="10"/>
  <c r="J52" i="10"/>
  <c r="J47" i="10"/>
  <c r="J22" i="10"/>
  <c r="F16" i="19"/>
  <c r="K16" i="4"/>
  <c r="E16" i="4"/>
  <c r="I16" i="6"/>
  <c r="G15" i="6"/>
  <c r="I17" i="6" s="1"/>
  <c r="K21" i="4" l="1"/>
  <c r="F116" i="19"/>
  <c r="F115" i="19"/>
  <c r="F114" i="19"/>
  <c r="F113" i="19"/>
  <c r="F112" i="19"/>
  <c r="F106" i="19"/>
  <c r="F105" i="19" s="1"/>
  <c r="F86" i="19"/>
  <c r="F85" i="19"/>
  <c r="F84" i="19"/>
  <c r="F83" i="19"/>
  <c r="F82" i="19"/>
  <c r="F81" i="19"/>
  <c r="F80" i="19"/>
  <c r="F77" i="19"/>
  <c r="F76" i="19"/>
  <c r="F75" i="19" s="1"/>
  <c r="F64" i="19"/>
  <c r="F63" i="19"/>
  <c r="F62" i="19"/>
  <c r="F61" i="19"/>
  <c r="F60" i="19"/>
  <c r="F56" i="19"/>
  <c r="F55" i="19"/>
  <c r="F25" i="19"/>
  <c r="F24" i="19"/>
  <c r="F23" i="19"/>
  <c r="F22" i="19"/>
  <c r="F19" i="19"/>
  <c r="F18" i="19"/>
  <c r="F17" i="19"/>
  <c r="J21" i="19"/>
  <c r="J28" i="19"/>
  <c r="J36" i="19"/>
  <c r="J54" i="19"/>
  <c r="J59" i="19"/>
  <c r="J69" i="19"/>
  <c r="J67" i="19" s="1"/>
  <c r="J75" i="19"/>
  <c r="J79" i="19"/>
  <c r="J89" i="19"/>
  <c r="J88" i="19" s="1"/>
  <c r="J105" i="19"/>
  <c r="J111" i="19"/>
  <c r="J109" i="19" s="1"/>
  <c r="F54" i="19" l="1"/>
  <c r="F79" i="19"/>
  <c r="F21" i="19"/>
  <c r="F15" i="19"/>
  <c r="F111" i="19"/>
  <c r="F59" i="19"/>
  <c r="J27" i="19"/>
  <c r="J34" i="12" l="1"/>
  <c r="J45" i="18" l="1"/>
  <c r="J46" i="18"/>
  <c r="J47" i="18"/>
  <c r="J48" i="18"/>
  <c r="J49" i="18"/>
  <c r="J50" i="18"/>
  <c r="J51" i="18"/>
  <c r="J44" i="18"/>
  <c r="F44" i="18"/>
  <c r="J27" i="18"/>
  <c r="J39" i="18"/>
  <c r="J34" i="18"/>
  <c r="J35" i="18"/>
  <c r="J36" i="18"/>
  <c r="J37" i="18"/>
  <c r="J38" i="18"/>
  <c r="J33" i="18"/>
  <c r="J26" i="18"/>
  <c r="J25" i="18" s="1"/>
  <c r="H43" i="18"/>
  <c r="H32" i="18"/>
  <c r="H30" i="18" s="1"/>
  <c r="H25" i="18"/>
  <c r="H23" i="18" s="1"/>
  <c r="H16" i="18"/>
  <c r="H15" i="18" s="1"/>
  <c r="H13" i="18" s="1"/>
  <c r="J29" i="15"/>
  <c r="J28" i="15"/>
  <c r="J26" i="15"/>
  <c r="J25" i="15"/>
  <c r="J24" i="15"/>
  <c r="J27" i="15"/>
  <c r="E24" i="15"/>
  <c r="H22" i="15"/>
  <c r="H20" i="15" s="1"/>
  <c r="H15" i="15"/>
  <c r="J54" i="13"/>
  <c r="J55" i="13"/>
  <c r="J56" i="13"/>
  <c r="J53" i="13"/>
  <c r="F56" i="13"/>
  <c r="F53" i="13"/>
  <c r="J49" i="13"/>
  <c r="J48" i="13"/>
  <c r="F49" i="13"/>
  <c r="F48" i="13"/>
  <c r="J40" i="13"/>
  <c r="J41" i="13"/>
  <c r="J42" i="13"/>
  <c r="J43" i="13"/>
  <c r="J44" i="13"/>
  <c r="J39" i="13"/>
  <c r="F44" i="13"/>
  <c r="F39" i="13"/>
  <c r="J35" i="13"/>
  <c r="J34" i="13"/>
  <c r="F35" i="13"/>
  <c r="F34" i="13"/>
  <c r="J30" i="13"/>
  <c r="J29" i="13"/>
  <c r="F30" i="13"/>
  <c r="J21" i="13"/>
  <c r="J23" i="13"/>
  <c r="J24" i="13"/>
  <c r="J25" i="13"/>
  <c r="J20" i="13"/>
  <c r="F25" i="13"/>
  <c r="F20" i="13"/>
  <c r="F17" i="13"/>
  <c r="J17" i="13"/>
  <c r="H52" i="13"/>
  <c r="H47" i="13"/>
  <c r="H38" i="13"/>
  <c r="H33" i="13"/>
  <c r="H28" i="13"/>
  <c r="H19" i="13"/>
  <c r="H15" i="13"/>
  <c r="H13" i="13" s="1"/>
  <c r="H109" i="11"/>
  <c r="D113" i="11"/>
  <c r="D109" i="11"/>
  <c r="H110" i="11"/>
  <c r="D110" i="11"/>
  <c r="H111" i="11"/>
  <c r="H112" i="11"/>
  <c r="H113" i="11"/>
  <c r="F108" i="11"/>
  <c r="F106" i="11" s="1"/>
  <c r="D112" i="11"/>
  <c r="D111" i="11"/>
  <c r="B108" i="11"/>
  <c r="H103" i="11"/>
  <c r="D103" i="11"/>
  <c r="F102" i="11"/>
  <c r="F87" i="11"/>
  <c r="F86" i="11" s="1"/>
  <c r="D82" i="11"/>
  <c r="D78" i="11"/>
  <c r="H83" i="11"/>
  <c r="H82" i="11"/>
  <c r="H81" i="11"/>
  <c r="H80" i="11"/>
  <c r="H79" i="11"/>
  <c r="H78" i="11"/>
  <c r="F77" i="11"/>
  <c r="H75" i="11"/>
  <c r="H74" i="11"/>
  <c r="D74" i="11"/>
  <c r="F73" i="11"/>
  <c r="H70" i="11"/>
  <c r="D70" i="11"/>
  <c r="H69" i="11"/>
  <c r="H71" i="11"/>
  <c r="H68" i="11"/>
  <c r="H55" i="11"/>
  <c r="H60" i="11"/>
  <c r="F67" i="11"/>
  <c r="H63" i="11"/>
  <c r="H61" i="11"/>
  <c r="H62" i="11"/>
  <c r="H64" i="11"/>
  <c r="D63" i="11"/>
  <c r="D60" i="11"/>
  <c r="H56" i="11"/>
  <c r="D55" i="11"/>
  <c r="F54" i="11"/>
  <c r="F59" i="11"/>
  <c r="H24" i="11"/>
  <c r="H23" i="11"/>
  <c r="H25" i="11"/>
  <c r="H22" i="11"/>
  <c r="D23" i="11"/>
  <c r="D22" i="11"/>
  <c r="H18" i="11"/>
  <c r="D18" i="11"/>
  <c r="H17" i="11"/>
  <c r="F36" i="11"/>
  <c r="F28" i="11"/>
  <c r="H30" i="11" s="1"/>
  <c r="F21" i="11"/>
  <c r="F15" i="11"/>
  <c r="F13" i="11" s="1"/>
  <c r="F44" i="17"/>
  <c r="F48" i="17"/>
  <c r="F50" i="17"/>
  <c r="J51" i="17"/>
  <c r="J45" i="17"/>
  <c r="J46" i="17"/>
  <c r="J47" i="17"/>
  <c r="J48" i="17"/>
  <c r="J49" i="17"/>
  <c r="J50" i="17"/>
  <c r="J44" i="17"/>
  <c r="J40" i="17"/>
  <c r="J34" i="17"/>
  <c r="J35" i="17"/>
  <c r="J36" i="17"/>
  <c r="J37" i="17"/>
  <c r="J38" i="17"/>
  <c r="J39" i="17"/>
  <c r="J33" i="17"/>
  <c r="F33" i="17"/>
  <c r="F40" i="17"/>
  <c r="F51" i="17"/>
  <c r="H43" i="17"/>
  <c r="H32" i="17"/>
  <c r="H30" i="17" s="1"/>
  <c r="J26" i="17"/>
  <c r="F26" i="17"/>
  <c r="J27" i="17"/>
  <c r="H25" i="17"/>
  <c r="H16" i="17"/>
  <c r="E25" i="14"/>
  <c r="J26" i="14"/>
  <c r="E29" i="14"/>
  <c r="J25" i="14"/>
  <c r="J27" i="14"/>
  <c r="J28" i="14"/>
  <c r="J29" i="14"/>
  <c r="J23" i="14"/>
  <c r="E26" i="14"/>
  <c r="G22" i="14"/>
  <c r="G20" i="14" s="1"/>
  <c r="G15" i="14"/>
  <c r="J53" i="12"/>
  <c r="E53" i="12"/>
  <c r="J51" i="12"/>
  <c r="J50" i="12"/>
  <c r="E50" i="12"/>
  <c r="J47" i="12"/>
  <c r="J46" i="12"/>
  <c r="E47" i="12"/>
  <c r="E46" i="12"/>
  <c r="J39" i="12"/>
  <c r="J40" i="12"/>
  <c r="J42" i="12"/>
  <c r="J38" i="12"/>
  <c r="E43" i="12"/>
  <c r="E38" i="12"/>
  <c r="E35" i="12"/>
  <c r="E34" i="12"/>
  <c r="J30" i="12"/>
  <c r="E30" i="12"/>
  <c r="J25" i="12"/>
  <c r="E25" i="12"/>
  <c r="J22" i="12"/>
  <c r="J23" i="12"/>
  <c r="J24" i="12"/>
  <c r="J20" i="12"/>
  <c r="E20" i="12"/>
  <c r="J17" i="12"/>
  <c r="J95" i="10"/>
  <c r="J92" i="10"/>
  <c r="J93" i="10"/>
  <c r="J91" i="10"/>
  <c r="F95" i="10"/>
  <c r="F91" i="10"/>
  <c r="J66" i="10"/>
  <c r="J63" i="10"/>
  <c r="J64" i="10"/>
  <c r="J65" i="10"/>
  <c r="F66" i="10"/>
  <c r="F62" i="10"/>
  <c r="J59" i="10"/>
  <c r="J58" i="10"/>
  <c r="F59" i="10"/>
  <c r="F58" i="10"/>
  <c r="J53" i="10"/>
  <c r="J54" i="10"/>
  <c r="F54" i="10"/>
  <c r="J48" i="10"/>
  <c r="F47" i="10"/>
  <c r="J24" i="10"/>
  <c r="J23" i="10"/>
  <c r="F24" i="10"/>
  <c r="F22" i="10"/>
  <c r="J51" i="8"/>
  <c r="J45" i="8"/>
  <c r="J46" i="8"/>
  <c r="J47" i="8"/>
  <c r="J48" i="8"/>
  <c r="J49" i="8"/>
  <c r="J50" i="8"/>
  <c r="J44" i="8"/>
  <c r="D50" i="8"/>
  <c r="D44" i="8"/>
  <c r="J40" i="8"/>
  <c r="J34" i="8"/>
  <c r="J35" i="8"/>
  <c r="J36" i="8"/>
  <c r="J37" i="8"/>
  <c r="J38" i="8"/>
  <c r="J39" i="8"/>
  <c r="J33" i="8"/>
  <c r="D40" i="8"/>
  <c r="D33" i="8"/>
  <c r="J27" i="8"/>
  <c r="J26" i="8"/>
  <c r="D27" i="8"/>
  <c r="D26" i="8"/>
  <c r="I29" i="6"/>
  <c r="I23" i="6"/>
  <c r="E29" i="6"/>
  <c r="E23" i="6"/>
  <c r="K56" i="4"/>
  <c r="K54" i="4"/>
  <c r="K55" i="4"/>
  <c r="K53" i="4"/>
  <c r="E56" i="4"/>
  <c r="E54" i="4"/>
  <c r="E53" i="4"/>
  <c r="K49" i="4"/>
  <c r="K48" i="4"/>
  <c r="E49" i="4"/>
  <c r="E48" i="4"/>
  <c r="K43" i="4"/>
  <c r="K40" i="4"/>
  <c r="K41" i="4"/>
  <c r="K42" i="4"/>
  <c r="K44" i="4"/>
  <c r="K39" i="4"/>
  <c r="E44" i="4"/>
  <c r="E39" i="4"/>
  <c r="K35" i="4"/>
  <c r="E29" i="4"/>
  <c r="K29" i="4"/>
  <c r="E34" i="4"/>
  <c r="K34" i="4"/>
  <c r="K30" i="4"/>
  <c r="E30" i="4"/>
  <c r="K20" i="4"/>
  <c r="E25" i="4"/>
  <c r="E20" i="4"/>
  <c r="K17" i="4"/>
  <c r="E17" i="4"/>
  <c r="L113" i="19"/>
  <c r="L115" i="19"/>
  <c r="L116" i="19"/>
  <c r="L114" i="19"/>
  <c r="L112" i="19"/>
  <c r="L106" i="19"/>
  <c r="J21" i="17" l="1"/>
  <c r="J16" i="17"/>
  <c r="J17" i="18"/>
  <c r="J18" i="18"/>
  <c r="J19" i="18"/>
  <c r="J21" i="18"/>
  <c r="J17" i="15"/>
  <c r="J14" i="15"/>
  <c r="J15" i="15"/>
  <c r="J16" i="15"/>
  <c r="H13" i="15"/>
  <c r="H38" i="11"/>
  <c r="H48" i="11"/>
  <c r="F27" i="11"/>
  <c r="H44" i="11"/>
  <c r="H33" i="11"/>
  <c r="H40" i="11"/>
  <c r="H29" i="11"/>
  <c r="H37" i="11"/>
  <c r="H28" i="11"/>
  <c r="H34" i="11"/>
  <c r="H36" i="11"/>
  <c r="H49" i="11"/>
  <c r="H45" i="11"/>
  <c r="H41" i="11"/>
  <c r="H87" i="11"/>
  <c r="H86" i="11" s="1"/>
  <c r="H32" i="11"/>
  <c r="H51" i="11"/>
  <c r="H47" i="11"/>
  <c r="H43" i="11"/>
  <c r="H39" i="11"/>
  <c r="H35" i="11"/>
  <c r="H31" i="11"/>
  <c r="H50" i="11"/>
  <c r="H46" i="11"/>
  <c r="H42" i="11"/>
  <c r="J20" i="17"/>
  <c r="J17" i="17"/>
  <c r="J18" i="17"/>
  <c r="J19" i="17"/>
  <c r="H15" i="17"/>
  <c r="H13" i="17" s="1"/>
  <c r="G13" i="14"/>
  <c r="J14" i="14"/>
  <c r="J16" i="14"/>
  <c r="J17" i="14"/>
  <c r="J15" i="14"/>
  <c r="H108" i="11"/>
  <c r="D108" i="11"/>
  <c r="H77" i="11"/>
  <c r="J15" i="12"/>
  <c r="J16" i="18" l="1"/>
  <c r="J15" i="18" s="1"/>
  <c r="J15" i="17"/>
  <c r="L81" i="19"/>
  <c r="L82" i="19"/>
  <c r="L83" i="19"/>
  <c r="L84" i="19"/>
  <c r="L85" i="19"/>
  <c r="L86" i="19"/>
  <c r="L80" i="19"/>
  <c r="L77" i="19"/>
  <c r="L76" i="19"/>
  <c r="L61" i="19"/>
  <c r="L62" i="19"/>
  <c r="L63" i="19"/>
  <c r="L64" i="19"/>
  <c r="L60" i="19"/>
  <c r="L56" i="19"/>
  <c r="L55" i="19"/>
  <c r="L23" i="19"/>
  <c r="L24" i="19"/>
  <c r="L25" i="19"/>
  <c r="L22" i="19"/>
  <c r="L21" i="19" l="1"/>
  <c r="H49" i="12"/>
  <c r="H45" i="12"/>
  <c r="H37" i="12"/>
  <c r="H33" i="12"/>
  <c r="H28" i="12"/>
  <c r="H19" i="12"/>
  <c r="H15" i="12"/>
  <c r="H13" i="12" s="1"/>
  <c r="H90" i="10"/>
  <c r="H88" i="10" s="1"/>
  <c r="H84" i="10"/>
  <c r="H73" i="10"/>
  <c r="H61" i="10"/>
  <c r="H57" i="10"/>
  <c r="H51" i="10"/>
  <c r="H46" i="10"/>
  <c r="H27" i="10"/>
  <c r="H35" i="10"/>
  <c r="H21" i="10"/>
  <c r="H43" i="8"/>
  <c r="H32" i="8"/>
  <c r="H30" i="8" s="1"/>
  <c r="H25" i="8"/>
  <c r="H23" i="8" s="1"/>
  <c r="H16" i="8"/>
  <c r="H15" i="8" s="1"/>
  <c r="K22" i="4"/>
  <c r="K23" i="4"/>
  <c r="K24" i="4"/>
  <c r="K25" i="4"/>
  <c r="I24" i="6"/>
  <c r="I25" i="6"/>
  <c r="I26" i="6"/>
  <c r="I27" i="6"/>
  <c r="I28" i="6"/>
  <c r="I30" i="6"/>
  <c r="G22" i="6"/>
  <c r="G20" i="6" s="1"/>
  <c r="I14" i="6"/>
  <c r="H52" i="4"/>
  <c r="H47" i="4"/>
  <c r="H38" i="4"/>
  <c r="H33" i="4"/>
  <c r="H28" i="4"/>
  <c r="H19" i="4"/>
  <c r="H15" i="4"/>
  <c r="H13" i="4" s="1"/>
  <c r="J17" i="8" l="1"/>
  <c r="J18" i="8"/>
  <c r="J37" i="10"/>
  <c r="H72" i="10"/>
  <c r="H26" i="10"/>
  <c r="J35" i="10"/>
  <c r="J32" i="10"/>
  <c r="J39" i="10"/>
  <c r="J38" i="10"/>
  <c r="J42" i="10"/>
  <c r="J29" i="10"/>
  <c r="J33" i="10"/>
  <c r="J43" i="10"/>
  <c r="J40" i="10"/>
  <c r="J44" i="10"/>
  <c r="J31" i="10"/>
  <c r="J28" i="10"/>
  <c r="J41" i="10"/>
  <c r="J36" i="10"/>
  <c r="J27" i="10"/>
  <c r="J30" i="10"/>
  <c r="J34" i="10"/>
  <c r="H13" i="8"/>
  <c r="J21" i="8"/>
  <c r="J19" i="8"/>
  <c r="I15" i="6"/>
  <c r="G13" i="6"/>
  <c r="L92" i="19"/>
  <c r="C15" i="19"/>
  <c r="C13" i="19" s="1"/>
  <c r="J16" i="8" l="1"/>
  <c r="J15" i="8" s="1"/>
  <c r="H70" i="10"/>
  <c r="L95" i="19"/>
  <c r="L90" i="19"/>
  <c r="L93" i="19"/>
  <c r="L94" i="19"/>
  <c r="L98" i="19"/>
  <c r="L91" i="19"/>
  <c r="L96" i="19"/>
  <c r="L97" i="19"/>
  <c r="L70" i="19"/>
  <c r="L72" i="19"/>
  <c r="L73" i="19"/>
  <c r="L71" i="19"/>
  <c r="L69" i="19"/>
  <c r="L68" i="19"/>
  <c r="L28" i="19"/>
  <c r="L41" i="19"/>
  <c r="L45" i="19"/>
  <c r="L49" i="19"/>
  <c r="L35" i="19"/>
  <c r="L30" i="19"/>
  <c r="L43" i="19"/>
  <c r="L38" i="19"/>
  <c r="L42" i="19"/>
  <c r="L46" i="19"/>
  <c r="L50" i="19"/>
  <c r="L32" i="19"/>
  <c r="L29" i="19"/>
  <c r="L39" i="19"/>
  <c r="L51" i="19"/>
  <c r="L40" i="19"/>
  <c r="L44" i="19"/>
  <c r="L48" i="19"/>
  <c r="L37" i="19"/>
  <c r="L31" i="19"/>
  <c r="L47" i="19"/>
  <c r="L33" i="19"/>
  <c r="L34" i="19"/>
  <c r="L36" i="19"/>
  <c r="F51" i="18"/>
  <c r="F49" i="18"/>
  <c r="F50" i="18"/>
  <c r="F47" i="18"/>
  <c r="F46" i="18"/>
  <c r="F45" i="18"/>
  <c r="E25" i="15"/>
  <c r="E28" i="15"/>
  <c r="C22" i="15"/>
  <c r="D56" i="11"/>
  <c r="D64" i="11"/>
  <c r="D62" i="11"/>
  <c r="D61" i="11"/>
  <c r="D68" i="11"/>
  <c r="D69" i="11"/>
  <c r="D71" i="11"/>
  <c r="D75" i="11"/>
  <c r="D83" i="11"/>
  <c r="D81" i="11"/>
  <c r="D80" i="11"/>
  <c r="D79" i="11"/>
  <c r="B28" i="11"/>
  <c r="D25" i="11"/>
  <c r="D24" i="11"/>
  <c r="D19" i="11"/>
  <c r="D17" i="11"/>
  <c r="F49" i="17"/>
  <c r="F45" i="17"/>
  <c r="F46" i="17"/>
  <c r="F37" i="17"/>
  <c r="F38" i="17"/>
  <c r="F39" i="17"/>
  <c r="F34" i="17"/>
  <c r="F27" i="17"/>
  <c r="F16" i="17" l="1"/>
  <c r="F18" i="17"/>
  <c r="J72" i="10"/>
  <c r="J73" i="10"/>
  <c r="F21" i="17"/>
  <c r="L67" i="19"/>
  <c r="H69" i="10"/>
  <c r="J75" i="10"/>
  <c r="J79" i="10"/>
  <c r="J76" i="10"/>
  <c r="J80" i="10"/>
  <c r="J71" i="10"/>
  <c r="J77" i="10"/>
  <c r="J74" i="10"/>
  <c r="J81" i="10"/>
  <c r="J70" i="10"/>
  <c r="J69" i="10" s="1"/>
  <c r="J78" i="10"/>
  <c r="L89" i="19"/>
  <c r="F20" i="17"/>
  <c r="F19" i="17"/>
  <c r="C15" i="14"/>
  <c r="E23" i="12"/>
  <c r="F94" i="10"/>
  <c r="F93" i="10"/>
  <c r="F67" i="10"/>
  <c r="F64" i="10"/>
  <c r="D51" i="8"/>
  <c r="D34" i="8"/>
  <c r="D35" i="8"/>
  <c r="D36" i="8"/>
  <c r="D37" i="8"/>
  <c r="D38" i="8"/>
  <c r="D39" i="8"/>
  <c r="E30" i="6"/>
  <c r="E28" i="6"/>
  <c r="E27" i="6"/>
  <c r="E26" i="6"/>
  <c r="E25" i="6"/>
  <c r="E24" i="6"/>
  <c r="C15" i="6"/>
  <c r="E14" i="6" l="1"/>
  <c r="E17" i="6"/>
  <c r="E15" i="6"/>
  <c r="E16" i="14"/>
  <c r="E14" i="14"/>
  <c r="E17" i="14"/>
  <c r="E15" i="14"/>
  <c r="E16" i="6"/>
  <c r="F90" i="10"/>
  <c r="C13" i="14"/>
  <c r="E55" i="4"/>
  <c r="E35" i="4"/>
  <c r="E21" i="4"/>
  <c r="E22" i="4"/>
  <c r="E23" i="4"/>
  <c r="J40" i="18" l="1"/>
  <c r="J32" i="18" s="1"/>
  <c r="J47" i="13"/>
  <c r="J15" i="13"/>
  <c r="H104" i="11"/>
  <c r="H54" i="11"/>
  <c r="H19" i="11"/>
  <c r="J86" i="10"/>
  <c r="J84" i="10" s="1"/>
  <c r="J67" i="10"/>
  <c r="J57" i="10"/>
  <c r="J55" i="10"/>
  <c r="K33" i="4"/>
  <c r="L105" i="19"/>
  <c r="J43" i="18" l="1"/>
  <c r="J22" i="15"/>
  <c r="J33" i="13"/>
  <c r="J19" i="13"/>
  <c r="J52" i="13"/>
  <c r="J28" i="13"/>
  <c r="J38" i="13"/>
  <c r="H73" i="11"/>
  <c r="H59" i="11"/>
  <c r="H21" i="11"/>
  <c r="H67" i="11"/>
  <c r="H102" i="11"/>
  <c r="H15" i="11"/>
  <c r="J32" i="17"/>
  <c r="J43" i="17"/>
  <c r="J25" i="17"/>
  <c r="J22" i="14"/>
  <c r="J45" i="12"/>
  <c r="J49" i="12"/>
  <c r="J33" i="12"/>
  <c r="J37" i="12"/>
  <c r="J28" i="12"/>
  <c r="J19" i="12"/>
  <c r="J51" i="10"/>
  <c r="J46" i="10"/>
  <c r="J61" i="10"/>
  <c r="J90" i="10"/>
  <c r="J21" i="10"/>
  <c r="J32" i="8"/>
  <c r="J43" i="8"/>
  <c r="J25" i="8"/>
  <c r="I13" i="6"/>
  <c r="I22" i="6"/>
  <c r="K47" i="4"/>
  <c r="K19" i="4"/>
  <c r="K52" i="4"/>
  <c r="K38" i="4"/>
  <c r="K15" i="4"/>
  <c r="K28" i="4"/>
  <c r="L54" i="19"/>
  <c r="L79" i="19"/>
  <c r="L59" i="19"/>
  <c r="L75" i="19"/>
  <c r="L111" i="19"/>
  <c r="C33" i="13" l="1"/>
  <c r="C25" i="18" l="1"/>
  <c r="C23" i="18" s="1"/>
  <c r="F48" i="18" l="1"/>
  <c r="F40" i="18"/>
  <c r="F34" i="18"/>
  <c r="F35" i="18"/>
  <c r="F36" i="18"/>
  <c r="F37" i="18"/>
  <c r="F38" i="18"/>
  <c r="F39" i="18"/>
  <c r="F33" i="18"/>
  <c r="F27" i="18"/>
  <c r="F26" i="18"/>
  <c r="E26" i="15"/>
  <c r="E27" i="15"/>
  <c r="F54" i="13"/>
  <c r="F55" i="13"/>
  <c r="F40" i="13"/>
  <c r="F41" i="13"/>
  <c r="F42" i="13"/>
  <c r="F43" i="13"/>
  <c r="F23" i="13"/>
  <c r="F21" i="13"/>
  <c r="F22" i="13"/>
  <c r="F24" i="13"/>
  <c r="D104" i="11"/>
  <c r="F47" i="17"/>
  <c r="F35" i="17"/>
  <c r="F36" i="17"/>
  <c r="E24" i="14"/>
  <c r="E27" i="14"/>
  <c r="E28" i="14"/>
  <c r="E39" i="12"/>
  <c r="E42" i="12"/>
  <c r="E22" i="12"/>
  <c r="E24" i="12"/>
  <c r="F86" i="10"/>
  <c r="F84" i="10" s="1"/>
  <c r="F63" i="10"/>
  <c r="F65" i="10"/>
  <c r="F53" i="10"/>
  <c r="F55" i="10"/>
  <c r="F19" i="10"/>
  <c r="F18" i="10"/>
  <c r="D45" i="8"/>
  <c r="D46" i="8"/>
  <c r="D47" i="8"/>
  <c r="D48" i="8"/>
  <c r="D49" i="8"/>
  <c r="E40" i="4" l="1"/>
  <c r="E41" i="4"/>
  <c r="E42" i="4"/>
  <c r="E43" i="4"/>
  <c r="E24" i="4"/>
  <c r="C15" i="15"/>
  <c r="B36" i="11"/>
  <c r="C73" i="10"/>
  <c r="C27" i="10"/>
  <c r="C35" i="10"/>
  <c r="B16" i="8"/>
  <c r="C33" i="4"/>
  <c r="D28" i="11" l="1"/>
  <c r="D32" i="11"/>
  <c r="F27" i="10"/>
  <c r="F29" i="10"/>
  <c r="E17" i="15"/>
  <c r="E14" i="15"/>
  <c r="E16" i="15"/>
  <c r="F35" i="10"/>
  <c r="F28" i="10"/>
  <c r="F30" i="10"/>
  <c r="F39" i="10"/>
  <c r="F36" i="10"/>
  <c r="F44" i="10"/>
  <c r="F31" i="10"/>
  <c r="E15" i="15"/>
  <c r="D34" i="11"/>
  <c r="D40" i="11"/>
  <c r="D38" i="11"/>
  <c r="D50" i="11"/>
  <c r="D47" i="11"/>
  <c r="D42" i="11"/>
  <c r="D31" i="11"/>
  <c r="D29" i="11"/>
  <c r="D30" i="11"/>
  <c r="D36" i="11"/>
  <c r="D44" i="11"/>
  <c r="D35" i="11"/>
  <c r="D33" i="11"/>
  <c r="D39" i="11"/>
  <c r="D41" i="11"/>
  <c r="C72" i="10"/>
  <c r="D43" i="11"/>
  <c r="D51" i="11"/>
  <c r="D48" i="11"/>
  <c r="D37" i="11"/>
  <c r="D45" i="11"/>
  <c r="D49" i="11"/>
  <c r="D46" i="11"/>
  <c r="F32" i="10"/>
  <c r="F37" i="10"/>
  <c r="F41" i="10"/>
  <c r="F33" i="10"/>
  <c r="F38" i="10"/>
  <c r="F42" i="10"/>
  <c r="F34" i="10"/>
  <c r="F40" i="10"/>
  <c r="F43" i="10"/>
  <c r="F17" i="17"/>
  <c r="C69" i="19"/>
  <c r="D88" i="11" l="1"/>
  <c r="D95" i="11"/>
  <c r="D99" i="11"/>
  <c r="D94" i="11"/>
  <c r="F70" i="19"/>
  <c r="F72" i="19"/>
  <c r="F73" i="19"/>
  <c r="F69" i="19"/>
  <c r="F68" i="19"/>
  <c r="F71" i="19"/>
  <c r="C70" i="10"/>
  <c r="J13" i="15"/>
  <c r="D89" i="11"/>
  <c r="D97" i="11"/>
  <c r="D91" i="11"/>
  <c r="D93" i="11"/>
  <c r="H27" i="11"/>
  <c r="J13" i="14"/>
  <c r="J26" i="10"/>
  <c r="L101" i="19"/>
  <c r="C67" i="19"/>
  <c r="B87" i="11"/>
  <c r="D98" i="11"/>
  <c r="D92" i="11"/>
  <c r="D96" i="11"/>
  <c r="C28" i="19"/>
  <c r="C36" i="19"/>
  <c r="F72" i="10" l="1"/>
  <c r="F73" i="10"/>
  <c r="F36" i="19"/>
  <c r="F102" i="19"/>
  <c r="F97" i="19"/>
  <c r="F93" i="19"/>
  <c r="F91" i="19"/>
  <c r="F101" i="19"/>
  <c r="F96" i="19"/>
  <c r="F95" i="19"/>
  <c r="F98" i="19"/>
  <c r="F94" i="19"/>
  <c r="F90" i="19"/>
  <c r="F92" i="19"/>
  <c r="F48" i="19"/>
  <c r="F44" i="19"/>
  <c r="F40" i="19"/>
  <c r="F32" i="19"/>
  <c r="F28" i="19"/>
  <c r="F50" i="19"/>
  <c r="F46" i="19"/>
  <c r="F42" i="19"/>
  <c r="F34" i="19"/>
  <c r="F51" i="19"/>
  <c r="F47" i="19"/>
  <c r="F43" i="19"/>
  <c r="F39" i="19"/>
  <c r="F35" i="19"/>
  <c r="F31" i="19"/>
  <c r="F38" i="19"/>
  <c r="F30" i="19"/>
  <c r="F49" i="19"/>
  <c r="F45" i="19"/>
  <c r="F41" i="19"/>
  <c r="F37" i="19"/>
  <c r="F33" i="19"/>
  <c r="F29" i="19"/>
  <c r="F67" i="19"/>
  <c r="L102" i="19"/>
  <c r="F81" i="10"/>
  <c r="F77" i="10"/>
  <c r="F70" i="10"/>
  <c r="F69" i="10" s="1"/>
  <c r="F71" i="10"/>
  <c r="F79" i="10"/>
  <c r="F75" i="10"/>
  <c r="F80" i="10"/>
  <c r="F76" i="10"/>
  <c r="F74" i="10"/>
  <c r="F78" i="10"/>
  <c r="C69" i="10"/>
  <c r="F89" i="19"/>
  <c r="F88" i="19" s="1"/>
  <c r="L88" i="19"/>
  <c r="B86" i="11"/>
  <c r="D87" i="11"/>
  <c r="D86" i="11" s="1"/>
  <c r="F43" i="18"/>
  <c r="F32" i="18"/>
  <c r="F25" i="18"/>
  <c r="C43" i="18"/>
  <c r="C32" i="18"/>
  <c r="C30" i="18" s="1"/>
  <c r="E13" i="15"/>
  <c r="E22" i="15"/>
  <c r="C20" i="15"/>
  <c r="C13" i="15"/>
  <c r="C52" i="13"/>
  <c r="C47" i="13"/>
  <c r="C38" i="13"/>
  <c r="C28" i="13"/>
  <c r="C19" i="13"/>
  <c r="C15" i="13"/>
  <c r="C13" i="13" s="1"/>
  <c r="F52" i="13"/>
  <c r="F47" i="13"/>
  <c r="F38" i="13"/>
  <c r="F33" i="13"/>
  <c r="F28" i="13"/>
  <c r="F19" i="13"/>
  <c r="F15" i="13"/>
  <c r="D102" i="11"/>
  <c r="D77" i="11"/>
  <c r="D73" i="11"/>
  <c r="D67" i="11"/>
  <c r="D59" i="11"/>
  <c r="D54" i="11"/>
  <c r="D27" i="11"/>
  <c r="D21" i="11"/>
  <c r="D15" i="11"/>
  <c r="B106" i="11"/>
  <c r="B102" i="11"/>
  <c r="B77" i="11"/>
  <c r="B73" i="11"/>
  <c r="B67" i="11"/>
  <c r="B59" i="11"/>
  <c r="B54" i="11"/>
  <c r="B27" i="11"/>
  <c r="B21" i="11"/>
  <c r="B15" i="11"/>
  <c r="B13" i="11" s="1"/>
  <c r="F21" i="18" l="1"/>
  <c r="F19" i="18"/>
  <c r="F18" i="18"/>
  <c r="F17" i="18"/>
  <c r="F27" i="19"/>
  <c r="C88" i="19"/>
  <c r="L27" i="19"/>
  <c r="C13" i="18"/>
  <c r="C13" i="17"/>
  <c r="C25" i="17"/>
  <c r="C23" i="17" s="1"/>
  <c r="C32" i="17"/>
  <c r="C30" i="17" s="1"/>
  <c r="C43" i="17"/>
  <c r="F43" i="17"/>
  <c r="F32" i="17"/>
  <c r="F25" i="17"/>
  <c r="F15" i="17"/>
  <c r="E13" i="14"/>
  <c r="E22" i="14"/>
  <c r="C22" i="14"/>
  <c r="C20" i="14" s="1"/>
  <c r="E49" i="12"/>
  <c r="E45" i="12"/>
  <c r="E37" i="12"/>
  <c r="E33" i="12"/>
  <c r="E28" i="12"/>
  <c r="E19" i="12"/>
  <c r="E15" i="12"/>
  <c r="C49" i="12"/>
  <c r="C45" i="12"/>
  <c r="C37" i="12"/>
  <c r="C33" i="12"/>
  <c r="C28" i="12"/>
  <c r="C19" i="12"/>
  <c r="C15" i="12"/>
  <c r="C13" i="12" s="1"/>
  <c r="F61" i="10"/>
  <c r="F57" i="10"/>
  <c r="F51" i="10"/>
  <c r="F46" i="10"/>
  <c r="F26" i="10"/>
  <c r="F21" i="10"/>
  <c r="F15" i="10"/>
  <c r="C90" i="10"/>
  <c r="C88" i="10" s="1"/>
  <c r="C84" i="10"/>
  <c r="C61" i="10"/>
  <c r="C57" i="10"/>
  <c r="C51" i="10"/>
  <c r="C46" i="10"/>
  <c r="C26" i="10"/>
  <c r="C21" i="10"/>
  <c r="C15" i="10"/>
  <c r="C13" i="10" s="1"/>
  <c r="D43" i="8"/>
  <c r="D32" i="8"/>
  <c r="D25" i="8"/>
  <c r="B43" i="8"/>
  <c r="B32" i="8"/>
  <c r="B30" i="8" s="1"/>
  <c r="B25" i="8"/>
  <c r="B23" i="8" s="1"/>
  <c r="B15" i="8"/>
  <c r="D18" i="8" s="1"/>
  <c r="C22" i="6"/>
  <c r="C20" i="6" s="1"/>
  <c r="C13" i="6"/>
  <c r="E22" i="6"/>
  <c r="E13" i="6"/>
  <c r="E52" i="4"/>
  <c r="E47" i="4"/>
  <c r="E38" i="4"/>
  <c r="E33" i="4"/>
  <c r="E28" i="4"/>
  <c r="E19" i="4"/>
  <c r="E15" i="4"/>
  <c r="C52" i="4"/>
  <c r="C47" i="4"/>
  <c r="C38" i="4"/>
  <c r="C28" i="4"/>
  <c r="C19" i="4"/>
  <c r="C15" i="4"/>
  <c r="C13" i="4" s="1"/>
  <c r="C111" i="19"/>
  <c r="C109" i="19" s="1"/>
  <c r="C105" i="19"/>
  <c r="C79" i="19"/>
  <c r="C75" i="19"/>
  <c r="C59" i="19"/>
  <c r="C54" i="19"/>
  <c r="C21" i="19"/>
  <c r="C27" i="19"/>
  <c r="F16" i="18" l="1"/>
  <c r="F15" i="18" s="1"/>
  <c r="D17" i="8"/>
  <c r="D16" i="8" s="1"/>
  <c r="D21" i="8"/>
  <c r="B13" i="8"/>
  <c r="D19" i="8"/>
  <c r="D15" i="8" l="1"/>
</calcChain>
</file>

<file path=xl/sharedStrings.xml><?xml version="1.0" encoding="utf-8"?>
<sst xmlns="http://schemas.openxmlformats.org/spreadsheetml/2006/main" count="1028" uniqueCount="209">
  <si>
    <t>Sexo</t>
  </si>
  <si>
    <t>Hasta 24 horas</t>
  </si>
  <si>
    <t>Más de 1 día</t>
  </si>
  <si>
    <t>No especificado</t>
  </si>
  <si>
    <t>No trabajó</t>
  </si>
  <si>
    <t>Comerciantes</t>
  </si>
  <si>
    <t>Vendedores ambulantes</t>
  </si>
  <si>
    <t>Trabajadores en servicios domésticos</t>
  </si>
  <si>
    <t>Trabajadores agropecuarios</t>
  </si>
  <si>
    <t>Trabajadores industriales</t>
  </si>
  <si>
    <t>Trabajadores en la construcción</t>
  </si>
  <si>
    <t>Agropecuario</t>
  </si>
  <si>
    <t>Manufactura</t>
  </si>
  <si>
    <t>Construcción</t>
  </si>
  <si>
    <t>Comercio</t>
  </si>
  <si>
    <t>Sin documento migratorio</t>
  </si>
  <si>
    <t>De 1 a 3 cruces</t>
  </si>
  <si>
    <t>4 cruces o más</t>
  </si>
  <si>
    <t>San Marcos</t>
  </si>
  <si>
    <t>Quetzaltenango</t>
  </si>
  <si>
    <t>Retalhuleu</t>
  </si>
  <si>
    <t>Huehuetenango</t>
  </si>
  <si>
    <t>El Quiché</t>
  </si>
  <si>
    <t>Escuintla</t>
  </si>
  <si>
    <t>Guatemala</t>
  </si>
  <si>
    <t>Izabal</t>
  </si>
  <si>
    <t>Sacatepéquez</t>
  </si>
  <si>
    <t>Santa Rosa</t>
  </si>
  <si>
    <t>Jutiapa</t>
  </si>
  <si>
    <t>Chimaltenango</t>
  </si>
  <si>
    <t>El Progreso</t>
  </si>
  <si>
    <t>No sabe leer y escribir</t>
  </si>
  <si>
    <t>Sabe leer y escribir</t>
  </si>
  <si>
    <t>Ninguno</t>
  </si>
  <si>
    <t>1 a 5 años</t>
  </si>
  <si>
    <t>6 años</t>
  </si>
  <si>
    <t>7 a 9 años</t>
  </si>
  <si>
    <t>10 a 12 años</t>
  </si>
  <si>
    <t>13 años y más</t>
  </si>
  <si>
    <t>Medio de cruce a México</t>
  </si>
  <si>
    <t>Lugar al que se dirige en México</t>
  </si>
  <si>
    <t>Urbana</t>
  </si>
  <si>
    <t>No urbana</t>
  </si>
  <si>
    <t>Sí trabajó</t>
  </si>
  <si>
    <t>Diaria</t>
  </si>
  <si>
    <t xml:space="preserve">Cacahoatán </t>
  </si>
  <si>
    <t xml:space="preserve">Huixtla </t>
  </si>
  <si>
    <t>Talismán</t>
  </si>
  <si>
    <t xml:space="preserve">Tapachula </t>
  </si>
  <si>
    <t xml:space="preserve">Tuxtla Chico </t>
  </si>
  <si>
    <t>Chiapas</t>
  </si>
  <si>
    <t>Grupos de edad</t>
  </si>
  <si>
    <t>Situación conyugal</t>
  </si>
  <si>
    <t>Relación de parentesco en el hogar</t>
  </si>
  <si>
    <t>Condición de alfabetismo</t>
  </si>
  <si>
    <t>15 a 19 años</t>
  </si>
  <si>
    <t>20 a 29 años</t>
  </si>
  <si>
    <t>30 a 39 años</t>
  </si>
  <si>
    <t>40 a 49 años</t>
  </si>
  <si>
    <t>50 a 59 años</t>
  </si>
  <si>
    <t>60 años y más</t>
  </si>
  <si>
    <t>Ninguno o caminando</t>
  </si>
  <si>
    <t>Cámaras o tubos de llanta</t>
  </si>
  <si>
    <t>Triciclo</t>
  </si>
  <si>
    <t>Autobús o camioneta</t>
  </si>
  <si>
    <t>Sin experiencia migratoria</t>
  </si>
  <si>
    <t>Con experiencia migratoria</t>
  </si>
  <si>
    <t>Con documento migratorio</t>
  </si>
  <si>
    <t>Indicador</t>
  </si>
  <si>
    <t>Servicios domésticos</t>
  </si>
  <si>
    <t>Servicios diversos</t>
  </si>
  <si>
    <t>*</t>
  </si>
  <si>
    <t>Trimestre en el que fue entrevistado</t>
  </si>
  <si>
    <t xml:space="preserve">Tipo de localidad guatemalteca de residencia </t>
  </si>
  <si>
    <t>Tiempo que permanecerá en México</t>
  </si>
  <si>
    <t>Se dirige a algún lugar en especial</t>
  </si>
  <si>
    <t>Ciudad o localidad</t>
  </si>
  <si>
    <t>Condición de experiencia migratoria laboral previa a México</t>
  </si>
  <si>
    <t>Otras entidades federativas</t>
  </si>
  <si>
    <t>-- Sin registro.</t>
  </si>
  <si>
    <t>NC</t>
  </si>
  <si>
    <t>Región y departamento guatemalteco de residencia</t>
  </si>
  <si>
    <t>Hombres</t>
  </si>
  <si>
    <t>Mujeres</t>
  </si>
  <si>
    <t>Hablante</t>
  </si>
  <si>
    <t>No hablante</t>
  </si>
  <si>
    <t>Condición de hablante de lengua indígena</t>
  </si>
  <si>
    <t>Suchitepéquez</t>
  </si>
  <si>
    <t>Sololá</t>
  </si>
  <si>
    <t>Departamento fronterizo o cercano a la frontera</t>
  </si>
  <si>
    <t>El Petén</t>
  </si>
  <si>
    <t>Departamento no fronterizo</t>
  </si>
  <si>
    <t>Totonicapán</t>
  </si>
  <si>
    <t>Más de 1 a 15 días</t>
  </si>
  <si>
    <t>Más de 1 mes a 1 año</t>
  </si>
  <si>
    <t>Más de 1 año</t>
  </si>
  <si>
    <t>Nunca ha trabajado</t>
  </si>
  <si>
    <t>Sí ha trabajado</t>
  </si>
  <si>
    <t>Suchiate</t>
  </si>
  <si>
    <t>Tráiler o camión de carga</t>
  </si>
  <si>
    <r>
      <t>2</t>
    </r>
    <r>
      <rPr>
        <sz val="8"/>
        <rFont val="Arial"/>
        <family val="2"/>
      </rPr>
      <t xml:space="preserve"> Incluye cuestionarios incompletos y no especificados.</t>
    </r>
  </si>
  <si>
    <t>Ciudad guatemalteca por donde cruzará a México</t>
  </si>
  <si>
    <t>Alta Verapaz</t>
  </si>
  <si>
    <t>Zacapa</t>
  </si>
  <si>
    <t>POBLACIÓN TOTAL</t>
  </si>
  <si>
    <r>
      <t>1</t>
    </r>
    <r>
      <rPr>
        <sz val="8"/>
        <rFont val="Arial"/>
        <family val="2"/>
      </rPr>
      <t xml:space="preserve"> Incluye a los casados o en unión libre.</t>
    </r>
  </si>
  <si>
    <r>
      <t>2</t>
    </r>
    <r>
      <rPr>
        <sz val="8"/>
        <rFont val="Arial"/>
        <family val="2"/>
      </rPr>
      <t xml:space="preserve"> Incluye a solteros, separados, viudos y divorciados.</t>
    </r>
  </si>
  <si>
    <r>
      <t>3</t>
    </r>
    <r>
      <rPr>
        <sz val="8"/>
        <rFont val="Arial"/>
        <family val="2"/>
      </rPr>
      <t xml:space="preserve"> Incluye otro parentesco y sin relación de parentesco.</t>
    </r>
  </si>
  <si>
    <t>CONDICIÓN LABORAL EN GUATEMALA</t>
  </si>
  <si>
    <t>POBLACIÓN QUE TRABAJÓ EN LA ÚLTIMA EXPERIENCIA LABORAL EN MÉXICO</t>
  </si>
  <si>
    <t>Profesionistas, técnicos y personal administrativo</t>
  </si>
  <si>
    <t>POBLACIÓN QUE TRABAJÓ EN GUATEMALA</t>
  </si>
  <si>
    <t xml:space="preserve">Enero-marzo </t>
  </si>
  <si>
    <t xml:space="preserve">Abril-junio </t>
  </si>
  <si>
    <t xml:space="preserve">Julio-septiembre </t>
  </si>
  <si>
    <t xml:space="preserve">Octubre-diciembre </t>
  </si>
  <si>
    <t>Otros municipios de Chiapas</t>
  </si>
  <si>
    <t>Condición laboral en el último viaje a México</t>
  </si>
  <si>
    <t>Otra ciudad</t>
  </si>
  <si>
    <t>* Datos expandidos de muestras menores a 30 observaciones o casos.</t>
  </si>
  <si>
    <r>
      <t xml:space="preserve">Sí trabajó </t>
    </r>
    <r>
      <rPr>
        <vertAlign val="superscript"/>
        <sz val="9"/>
        <rFont val="Arial"/>
        <family val="2"/>
      </rPr>
      <t>1</t>
    </r>
  </si>
  <si>
    <t>Trabajadores en servicios diversos</t>
  </si>
  <si>
    <t>Más de 15 días a 1 mes</t>
  </si>
  <si>
    <t>Otro sector</t>
  </si>
  <si>
    <r>
      <t xml:space="preserve">No especificado </t>
    </r>
    <r>
      <rPr>
        <vertAlign val="superscript"/>
        <sz val="9"/>
        <rFont val="Arial"/>
        <family val="2"/>
      </rPr>
      <t>2</t>
    </r>
  </si>
  <si>
    <t>Tecún Umán (San Marcos)</t>
  </si>
  <si>
    <t>El Carmen (San Marcos)</t>
  </si>
  <si>
    <t>La Mesilla (Huehuetenango)</t>
  </si>
  <si>
    <t>Otro medio</t>
  </si>
  <si>
    <t>Escolaridad (años de instrucción)</t>
  </si>
  <si>
    <r>
      <t xml:space="preserve">Unido </t>
    </r>
    <r>
      <rPr>
        <vertAlign val="superscript"/>
        <sz val="9"/>
        <rFont val="Arial"/>
        <family val="2"/>
      </rPr>
      <t>1</t>
    </r>
  </si>
  <si>
    <r>
      <t xml:space="preserve">No unido </t>
    </r>
    <r>
      <rPr>
        <vertAlign val="superscript"/>
        <sz val="9"/>
        <rFont val="Arial"/>
        <family val="2"/>
      </rPr>
      <t>2</t>
    </r>
  </si>
  <si>
    <t>Jefe(a)</t>
  </si>
  <si>
    <t>Esposo(a)</t>
  </si>
  <si>
    <t>Hijo(a)</t>
  </si>
  <si>
    <r>
      <t xml:space="preserve">Otro parentesco </t>
    </r>
    <r>
      <rPr>
        <vertAlign val="superscript"/>
        <sz val="9"/>
        <rFont val="Arial"/>
        <family val="2"/>
      </rPr>
      <t>3</t>
    </r>
  </si>
  <si>
    <r>
      <t xml:space="preserve">CON EXPERIENCIA MIGRATORIA LABORAL EN MÉXICO </t>
    </r>
    <r>
      <rPr>
        <b/>
        <vertAlign val="superscript"/>
        <sz val="9"/>
        <rFont val="Arial"/>
        <family val="2"/>
      </rPr>
      <t>1</t>
    </r>
  </si>
  <si>
    <t>Sector de actividad en México</t>
  </si>
  <si>
    <t>Oficio o profesión en México</t>
  </si>
  <si>
    <t>Localidad guatemalteca donde fue entrevistado</t>
  </si>
  <si>
    <t>Chiquimula</t>
  </si>
  <si>
    <r>
      <t>1</t>
    </r>
    <r>
      <rPr>
        <sz val="8"/>
        <rFont val="Arial"/>
        <family val="2"/>
      </rPr>
      <t xml:space="preserve"> Se refiere a la condición laboral en Guatemala los 30 días anteriores al viaje a México.</t>
    </r>
  </si>
  <si>
    <r>
      <t xml:space="preserve">Condición de documentos para cruzar a México </t>
    </r>
    <r>
      <rPr>
        <b/>
        <vertAlign val="superscript"/>
        <sz val="9"/>
        <rFont val="Arial"/>
        <family val="2"/>
      </rPr>
      <t>1</t>
    </r>
  </si>
  <si>
    <t>Finca, ejido o rancho en Chiapas</t>
  </si>
  <si>
    <t>Chilmaltenango</t>
  </si>
  <si>
    <t>Trabajará</t>
  </si>
  <si>
    <t>No trabajará</t>
  </si>
  <si>
    <r>
      <t>3</t>
    </r>
    <r>
      <rPr>
        <sz val="8"/>
        <rFont val="Arial"/>
        <family val="2"/>
      </rPr>
      <t xml:space="preserve"> Incluye los sectores manufacturero y de la construcción.</t>
    </r>
  </si>
  <si>
    <r>
      <t>4</t>
    </r>
    <r>
      <rPr>
        <sz val="8"/>
        <rFont val="Arial"/>
        <family val="2"/>
      </rPr>
      <t xml:space="preserve"> Incluye los sectores de trasporte, servicios domésticos y servicios diversos.</t>
    </r>
  </si>
  <si>
    <r>
      <t xml:space="preserve">Servicios </t>
    </r>
    <r>
      <rPr>
        <vertAlign val="superscript"/>
        <sz val="9"/>
        <rFont val="Arial"/>
        <family val="2"/>
      </rPr>
      <t>4</t>
    </r>
  </si>
  <si>
    <r>
      <t xml:space="preserve">Industria </t>
    </r>
    <r>
      <rPr>
        <vertAlign val="superscript"/>
        <sz val="9"/>
        <rFont val="Arial"/>
        <family val="2"/>
      </rPr>
      <t>3</t>
    </r>
  </si>
  <si>
    <r>
      <t>Nota:</t>
    </r>
    <r>
      <rPr>
        <sz val="8"/>
        <rFont val="Arial"/>
        <family val="2"/>
      </rPr>
      <t xml:space="preserve"> Los porcentajes se estiman respecto del total de respuestas válidas, omitiendo los no especificados para los cuales no existe un cálculo y se indican como NC (No Calculado).</t>
    </r>
  </si>
  <si>
    <t>POBLACIÓN QUE VA A TRABAJAR EN MÉXICO</t>
  </si>
  <si>
    <t>Sector de actividad en el que va a trabajar en México</t>
  </si>
  <si>
    <t>Sector de actividad en Guatemala</t>
  </si>
  <si>
    <r>
      <t xml:space="preserve">No trabajó </t>
    </r>
    <r>
      <rPr>
        <vertAlign val="superscript"/>
        <sz val="9"/>
        <rFont val="Arial"/>
        <family val="2"/>
      </rPr>
      <t>1</t>
    </r>
  </si>
  <si>
    <r>
      <t xml:space="preserve">Transporte </t>
    </r>
    <r>
      <rPr>
        <vertAlign val="superscript"/>
        <sz val="9"/>
        <rFont val="Arial"/>
        <family val="2"/>
      </rPr>
      <t>2</t>
    </r>
  </si>
  <si>
    <r>
      <t xml:space="preserve">Transporte </t>
    </r>
    <r>
      <rPr>
        <vertAlign val="superscript"/>
        <sz val="9"/>
        <rFont val="Arial"/>
        <family val="2"/>
      </rPr>
      <t>3</t>
    </r>
  </si>
  <si>
    <r>
      <rPr>
        <vertAlign val="superscript"/>
        <sz val="8"/>
        <rFont val="Arial"/>
        <family val="2"/>
      </rPr>
      <t>2</t>
    </r>
    <r>
      <rPr>
        <sz val="8"/>
        <rFont val="Arial"/>
        <family val="2"/>
      </rPr>
      <t xml:space="preserve"> Incluye los sectores de transportes, correos y almacenamiento.</t>
    </r>
  </si>
  <si>
    <r>
      <t>3</t>
    </r>
    <r>
      <rPr>
        <sz val="8"/>
        <rFont val="Arial"/>
        <family val="2"/>
      </rPr>
      <t xml:space="preserve"> Incluye los sectores de transportes, correos y almacenamiento.</t>
    </r>
  </si>
  <si>
    <t xml:space="preserve">Baja Verapaz </t>
  </si>
  <si>
    <t>Condición de intención de trabajar en México</t>
  </si>
  <si>
    <t>Jalapa</t>
  </si>
  <si>
    <r>
      <t>1</t>
    </r>
    <r>
      <rPr>
        <sz val="8"/>
        <rFont val="Arial"/>
        <family val="2"/>
      </rPr>
      <t xml:space="preserve"> Se incluían a aquéllos que iban a tramitar documentos migratorios de cruce, de 2004 hasta el primer semestre de 2006.</t>
    </r>
  </si>
  <si>
    <r>
      <t>2</t>
    </r>
    <r>
      <rPr>
        <sz val="8"/>
        <rFont val="Arial"/>
        <family val="2"/>
      </rPr>
      <t xml:space="preserve"> Incluye a aquéllos que declararon no dirigirse ni a una finca/ejido/rancho o ciudad/localidad en especial, además de aquéllos que no especificaron su respuesta.</t>
    </r>
  </si>
  <si>
    <t>Santa Elena (El Petén)</t>
  </si>
  <si>
    <r>
      <t>1</t>
    </r>
    <r>
      <rPr>
        <sz val="8"/>
        <rFont val="Arial"/>
        <family val="2"/>
      </rPr>
      <t xml:space="preserve"> Incluye a aquéllos que han tenido alguna experiencia migratoria previa a México o no especificaron su experiencia migratoria previa.</t>
    </r>
  </si>
  <si>
    <r>
      <t>4</t>
    </r>
    <r>
      <rPr>
        <sz val="8"/>
        <rFont val="Arial"/>
        <family val="2"/>
      </rPr>
      <t xml:space="preserve"> Incluye los sectores de servicios domésticos y otros servicios.</t>
    </r>
  </si>
  <si>
    <t>Cruzará en lancha o embarcación en el mar</t>
  </si>
  <si>
    <t>Fuente: EMIF GUAMEX 2004, 2005, 2006, 2007; EMIF SUR 2008, 2009, 2010, 2011, 2012, 2013, 2014, 2015, 2016 y 2017.</t>
  </si>
  <si>
    <t>ABSOLUTOS</t>
  </si>
  <si>
    <t>PORCENTAJES</t>
  </si>
  <si>
    <t>FLUJO TOTAL</t>
  </si>
  <si>
    <t>HASTA 24 HORAS</t>
  </si>
  <si>
    <t>MÁS DE 1 DÍA</t>
  </si>
  <si>
    <t>(enero-septiembre)</t>
  </si>
  <si>
    <t xml:space="preserve">PORCENTAJES                           </t>
  </si>
  <si>
    <t xml:space="preserve">ABSOLUTOS   </t>
  </si>
  <si>
    <r>
      <t xml:space="preserve">ABSOLUTOS </t>
    </r>
    <r>
      <rPr>
        <b/>
        <sz val="9"/>
        <color theme="0" tint="-4.9989318521683403E-2"/>
        <rFont val="Arial"/>
        <family val="2"/>
      </rPr>
      <t xml:space="preserve"> </t>
    </r>
  </si>
  <si>
    <r>
      <t xml:space="preserve">PORCENTAJES </t>
    </r>
    <r>
      <rPr>
        <b/>
        <sz val="9"/>
        <color theme="0" tint="-4.9989318521683403E-2"/>
        <rFont val="Arial"/>
        <family val="2"/>
      </rPr>
      <t xml:space="preserve">   </t>
    </r>
  </si>
  <si>
    <t xml:space="preserve">(enero-septiembre) </t>
  </si>
  <si>
    <t xml:space="preserve">ABSOLUTOS  </t>
  </si>
  <si>
    <t xml:space="preserve">PORCENTAJES </t>
  </si>
  <si>
    <t xml:space="preserve">ABSOLUTOS </t>
  </si>
  <si>
    <r>
      <t xml:space="preserve">PORCENTAJES </t>
    </r>
    <r>
      <rPr>
        <b/>
        <sz val="9"/>
        <color theme="0" tint="-4.9989318521683403E-2"/>
        <rFont val="Arial"/>
        <family val="2"/>
      </rPr>
      <t xml:space="preserve">  </t>
    </r>
  </si>
  <si>
    <t xml:space="preserve">PORCENTAJES     </t>
  </si>
  <si>
    <t xml:space="preserve">ABSOLUTOS    </t>
  </si>
  <si>
    <t xml:space="preserve">PORCENTAJES   </t>
  </si>
  <si>
    <r>
      <t xml:space="preserve">n.d: </t>
    </r>
    <r>
      <rPr>
        <sz val="8"/>
        <rFont val="Arial"/>
        <family val="2"/>
      </rPr>
      <t xml:space="preserve">No disponible </t>
    </r>
  </si>
  <si>
    <t>N.C</t>
  </si>
  <si>
    <t>n.d.</t>
  </si>
  <si>
    <t>Estimación anual (enero-diciembre)</t>
  </si>
  <si>
    <t xml:space="preserve"> Estimación anual (enero-diciembre)</t>
  </si>
  <si>
    <t xml:space="preserve">8.1.12. Migrantes guatemaltecos procedentes de Guatemala a México, 2017.
Experiencia migratoria laboral previa en México, flujo que permanecerá más de 1 día en México </t>
  </si>
  <si>
    <t>8.1.1. Migrantes guatemaltecos procedentes de Guatemala a México, 2017.
Dimensión geográfica, temporal, residencial y de cruce, flujo total entrevistado</t>
  </si>
  <si>
    <t>8.1.2. Migrantes guatemaltecos procedentes de Guatemala a México, 2017.
Características sociodemográficas, flujo total entrevistado</t>
  </si>
  <si>
    <t>8.1.3. Migrantes guatemaltecos procedentes de Guatemala a México, 2017.
Características laborales en el lugar de residencia: Guatemala, flujo total entrevistado</t>
  </si>
  <si>
    <t xml:space="preserve">8.1.4. Migrantes guatemaltecos procedentes de Guatemala a México, 2017.
Experiencia migratoria laboral previa en México, flujo total entrevistado </t>
  </si>
  <si>
    <t>8.1.5. Migrantes guatemaltecos procedentes de Guatemala a México, 2017.
Dimensión geográfica, temporal, residencial y de cruce, flujo que permanecerá hasta 24 horas en México</t>
  </si>
  <si>
    <t xml:space="preserve">8.1.6. Migrantes guatemaltecos procedentes de Guatemala a México, 2017.
Características sociodemográficas, flujo que permanecerá hasta 24 horas en México </t>
  </si>
  <si>
    <t>8.1.7. Migrantes guatemaltecos procedentes de Guatemala a México, 2017.
Características laborales en el lugar de residencia: Guatemala, flujo que permanecerá hasta 24 horas en México</t>
  </si>
  <si>
    <t xml:space="preserve">8.1.8. Migrantes guatemaltecos procedentes de Guatemala a México, 2017.
Experiencia migratoria laboral previa en México, flujo que permanecerá hasta 24 horas en México </t>
  </si>
  <si>
    <t>8.1.9. Migrantes guatemaltecos procedentes de Guatemala a México, 2017.
Dimensión geográfica, temporal, residencial y de cruce, flujo que permanecerá más de 1 día en México</t>
  </si>
  <si>
    <t xml:space="preserve">8.1.10. Migrantes guatemaltecos procedentes de Guatemala a México, 2017.
Características sociodemográficas, flujo que permanecerá más de 1 día en México </t>
  </si>
  <si>
    <t>8.1.11. Migrantes guatemaltecos procedentes de Guatemala a México, 2017.
Características laborales en el lugar de residencia: Guatemala, flujo que permanecerá más de 1 día en México</t>
  </si>
  <si>
    <r>
      <rPr>
        <b/>
        <sz val="8"/>
        <rFont val="Arial"/>
        <family val="2"/>
      </rPr>
      <t>NC</t>
    </r>
    <r>
      <rPr>
        <sz val="8"/>
        <rFont val="Arial"/>
        <family val="2"/>
      </rPr>
      <t>. No Calculado</t>
    </r>
  </si>
  <si>
    <t>Nota:</t>
  </si>
  <si>
    <t>El levantamiento de este flujo migratorio fue de enero a septiembre de 2017 y a partir de octubre de ese mismo año dejó de levantarse. Con el fin de mantener la comparabilidad de tabulados de este flujo, se elaboró una estimación anual de 2017 para presentar los resultados (véase “Nota metodológica sobre la estimación de montos para el trimestre octubre-diciembre de 2017, Emif Sur”).</t>
  </si>
  <si>
    <t>No especificado en Chiapas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</si>
</sst>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_(* \(#,##0.00\);_(* &quot;-&quot;??_);_(@_)"/>
    <numFmt numFmtId="165" formatCode="#,##0.0"/>
    <numFmt numFmtId="166" formatCode="_-[$€-2]* #,##0.00_-;\-[$€-2]* #,##0.00_-;_-[$€-2]* &quot;-&quot;??_-"/>
    <numFmt numFmtId="167" formatCode="_-* #,##0.0_-;\-* #,##0.0_-;_-* &quot;-- &quot;_-;_-@_-"/>
    <numFmt numFmtId="168" formatCode="_-* #,##0_-;\-* #,##0_-;_-* &quot;-- &quot;_-;_-@_-"/>
    <numFmt numFmtId="169" formatCode="0.0"/>
    <numFmt numFmtId="170" formatCode="_-* #,##0_-;\-* #,##0_-;_-* &quot;-&quot;??_-;_-@_-"/>
  </numFmts>
  <fonts count="2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sz val="8"/>
      <name val="Arial"/>
      <family val="2"/>
    </font>
    <font>
      <sz val="10"/>
      <name val="CG Omega"/>
      <family val="2"/>
    </font>
    <font>
      <sz val="9"/>
      <name val="Arial"/>
      <family val="2"/>
    </font>
    <font>
      <vertAlign val="superscript"/>
      <sz val="9"/>
      <name val="Arial"/>
      <family val="2"/>
    </font>
    <font>
      <vertAlign val="superscript"/>
      <sz val="8"/>
      <name val="Arial"/>
      <family val="2"/>
    </font>
    <font>
      <b/>
      <sz val="9"/>
      <name val="Arial"/>
      <family val="2"/>
    </font>
    <font>
      <i/>
      <sz val="9"/>
      <name val="Arial"/>
      <family val="2"/>
    </font>
    <font>
      <b/>
      <i/>
      <sz val="9"/>
      <name val="Arial"/>
      <family val="2"/>
    </font>
    <font>
      <b/>
      <sz val="8"/>
      <name val="Arial"/>
      <family val="2"/>
    </font>
    <font>
      <b/>
      <vertAlign val="superscript"/>
      <sz val="9"/>
      <name val="Arial"/>
      <family val="2"/>
    </font>
    <font>
      <sz val="10"/>
      <name val="Arial"/>
      <family val="2"/>
    </font>
    <font>
      <sz val="10"/>
      <name val="Arial"/>
      <family val="2"/>
    </font>
    <font>
      <sz val="9"/>
      <color rgb="FFFF0000"/>
      <name val="Arial"/>
      <family val="2"/>
    </font>
    <font>
      <sz val="9"/>
      <color theme="0" tint="-4.9989318521683403E-2"/>
      <name val="Arial"/>
      <family val="2"/>
    </font>
    <font>
      <b/>
      <sz val="9"/>
      <color theme="0" tint="-4.9989318521683403E-2"/>
      <name val="Arial"/>
      <family val="2"/>
    </font>
    <font>
      <sz val="10"/>
      <name val="Arial"/>
      <family val="2"/>
    </font>
    <font>
      <sz val="9"/>
      <color indexed="8"/>
      <name val="Arial"/>
      <family val="2"/>
    </font>
    <font>
      <b/>
      <sz val="9"/>
      <color theme="0"/>
      <name val="Arial"/>
      <family val="2"/>
    </font>
    <font>
      <b/>
      <sz val="10"/>
      <color rgb="FFFF0000"/>
      <name val="Arial"/>
      <family val="2"/>
    </font>
    <font>
      <b/>
      <sz val="11"/>
      <name val="Calibri"/>
      <family val="2"/>
    </font>
  </fonts>
  <fills count="6">
    <fill>
      <patternFill patternType="none"/>
    </fill>
    <fill>
      <patternFill patternType="gray125"/>
    </fill>
    <fill>
      <patternFill patternType="solid">
        <fgColor rgb="FF5A2363"/>
        <bgColor indexed="64"/>
      </patternFill>
    </fill>
    <fill>
      <patternFill patternType="solid">
        <fgColor rgb="FFBFBFBF"/>
        <bgColor indexed="64"/>
      </patternFill>
    </fill>
    <fill>
      <patternFill patternType="solid">
        <fgColor theme="0" tint="-0.249977111117893"/>
        <bgColor indexed="64"/>
      </patternFill>
    </fill>
    <fill>
      <patternFill patternType="solid">
        <fgColor theme="0"/>
        <bgColor indexed="64"/>
      </patternFill>
    </fill>
  </fills>
  <borders count="5">
    <border>
      <left/>
      <right/>
      <top/>
      <bottom/>
      <diagonal/>
    </border>
    <border>
      <left/>
      <right/>
      <top/>
      <bottom style="medium">
        <color indexed="64"/>
      </bottom>
      <diagonal/>
    </border>
    <border>
      <left/>
      <right/>
      <top/>
      <bottom style="thin">
        <color indexed="64"/>
      </bottom>
      <diagonal/>
    </border>
    <border>
      <left/>
      <right/>
      <top style="medium">
        <color indexed="64"/>
      </top>
      <bottom/>
      <diagonal/>
    </border>
    <border>
      <left/>
      <right/>
      <top style="thin">
        <color auto="1"/>
      </top>
      <bottom/>
      <diagonal/>
    </border>
  </borders>
  <cellStyleXfs count="95">
    <xf numFmtId="0" fontId="0" fillId="0" borderId="0"/>
    <xf numFmtId="166" fontId="18" fillId="0" borderId="0" applyFont="0" applyFill="0" applyBorder="0" applyAlignment="0" applyProtection="0"/>
    <xf numFmtId="164" fontId="5" fillId="0" borderId="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9" fillId="0" borderId="0"/>
    <xf numFmtId="0" fontId="9" fillId="0" borderId="0"/>
    <xf numFmtId="0" fontId="9" fillId="0" borderId="0"/>
    <xf numFmtId="0" fontId="9" fillId="0" borderId="0"/>
    <xf numFmtId="0" fontId="5" fillId="0" borderId="0"/>
    <xf numFmtId="0" fontId="4" fillId="0" borderId="0"/>
    <xf numFmtId="0" fontId="5" fillId="0" borderId="0" applyNumberFormat="0" applyFill="0" applyBorder="0" applyAlignment="0" applyProtection="0"/>
    <xf numFmtId="0" fontId="19" fillId="0" borderId="0" applyNumberFormat="0" applyFill="0" applyBorder="0" applyAlignment="0" applyProtection="0"/>
    <xf numFmtId="0" fontId="9" fillId="0" borderId="0"/>
    <xf numFmtId="0" fontId="9" fillId="0" borderId="0"/>
    <xf numFmtId="0" fontId="9"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5" fillId="0" borderId="0"/>
  </cellStyleXfs>
  <cellXfs count="323">
    <xf numFmtId="0" fontId="0" fillId="0" borderId="0" xfId="0"/>
    <xf numFmtId="0" fontId="7" fillId="0" borderId="0" xfId="0" applyFont="1"/>
    <xf numFmtId="0" fontId="10" fillId="0" borderId="0" xfId="0" applyFont="1" applyBorder="1"/>
    <xf numFmtId="0" fontId="10" fillId="0" borderId="0" xfId="0" applyFont="1"/>
    <xf numFmtId="0" fontId="10" fillId="0" borderId="0" xfId="0" applyFont="1" applyAlignment="1">
      <alignment horizontal="left" indent="3"/>
    </xf>
    <xf numFmtId="3" fontId="10" fillId="0" borderId="0" xfId="0" applyNumberFormat="1" applyFont="1" applyFill="1" applyBorder="1" applyAlignment="1"/>
    <xf numFmtId="0" fontId="10" fillId="0" borderId="0" xfId="8" applyFont="1" applyFill="1" applyAlignment="1">
      <alignment horizontal="left" vertical="center" indent="3"/>
    </xf>
    <xf numFmtId="0" fontId="10" fillId="0" borderId="0" xfId="6" applyFont="1" applyFill="1" applyAlignment="1">
      <alignment horizontal="left" indent="3"/>
    </xf>
    <xf numFmtId="0" fontId="10" fillId="0" borderId="0" xfId="7" applyFont="1" applyFill="1" applyAlignment="1">
      <alignment horizontal="left" indent="3"/>
    </xf>
    <xf numFmtId="0" fontId="10" fillId="0" borderId="0" xfId="8" applyFont="1" applyFill="1" applyAlignment="1">
      <alignment horizontal="left" vertical="center" indent="5"/>
    </xf>
    <xf numFmtId="3" fontId="10" fillId="0" borderId="0" xfId="0" applyNumberFormat="1" applyFont="1" applyFill="1" applyAlignment="1"/>
    <xf numFmtId="3" fontId="10" fillId="0" borderId="0" xfId="0" applyNumberFormat="1" applyFont="1" applyBorder="1" applyAlignment="1"/>
    <xf numFmtId="3" fontId="10" fillId="0" borderId="0" xfId="2" applyNumberFormat="1" applyFont="1" applyFill="1" applyBorder="1" applyAlignment="1"/>
    <xf numFmtId="0" fontId="10" fillId="0" borderId="0" xfId="0" applyFont="1" applyFill="1" applyBorder="1" applyAlignment="1">
      <alignment horizontal="left" vertical="center" indent="2"/>
    </xf>
    <xf numFmtId="0" fontId="10" fillId="0" borderId="0" xfId="0" applyFont="1" applyFill="1" applyBorder="1" applyAlignment="1">
      <alignment horizontal="left" vertical="top"/>
    </xf>
    <xf numFmtId="0" fontId="10" fillId="0" borderId="0" xfId="0" applyFont="1" applyFill="1"/>
    <xf numFmtId="0" fontId="10" fillId="0" borderId="0" xfId="0" applyNumberFormat="1" applyFont="1" applyFill="1" applyAlignment="1">
      <alignment horizontal="left" vertical="center" indent="3"/>
    </xf>
    <xf numFmtId="0" fontId="12" fillId="0" borderId="0" xfId="0" applyFont="1" applyFill="1"/>
    <xf numFmtId="0" fontId="12" fillId="0" borderId="0" xfId="0" applyFont="1"/>
    <xf numFmtId="0" fontId="12" fillId="0" borderId="0" xfId="0" applyFont="1" applyBorder="1" applyAlignment="1">
      <alignment horizontal="left"/>
    </xf>
    <xf numFmtId="0" fontId="10" fillId="0" borderId="0" xfId="0" applyFont="1" applyFill="1" applyBorder="1"/>
    <xf numFmtId="0" fontId="13" fillId="0" borderId="0" xfId="0" applyFont="1" applyFill="1"/>
    <xf numFmtId="0" fontId="13" fillId="0" borderId="0" xfId="5" applyFont="1" applyFill="1" applyAlignment="1">
      <alignment horizontal="left"/>
    </xf>
    <xf numFmtId="3" fontId="13" fillId="0" borderId="0" xfId="2" applyNumberFormat="1" applyFont="1" applyFill="1" applyBorder="1" applyAlignment="1"/>
    <xf numFmtId="3" fontId="13" fillId="0" borderId="0" xfId="0" applyNumberFormat="1" applyFont="1" applyFill="1" applyBorder="1" applyAlignment="1"/>
    <xf numFmtId="0" fontId="13" fillId="0" borderId="0" xfId="0" applyFont="1"/>
    <xf numFmtId="0" fontId="13" fillId="0" borderId="0" xfId="6" applyFont="1" applyFill="1" applyAlignment="1">
      <alignment horizontal="left"/>
    </xf>
    <xf numFmtId="0" fontId="13" fillId="0" borderId="0" xfId="0" applyFont="1" applyFill="1" applyBorder="1"/>
    <xf numFmtId="0" fontId="13" fillId="0" borderId="0" xfId="6" applyFont="1" applyFill="1" applyAlignment="1">
      <alignment horizontal="left" wrapText="1"/>
    </xf>
    <xf numFmtId="0" fontId="15" fillId="0" borderId="0" xfId="0" applyFont="1"/>
    <xf numFmtId="0" fontId="13" fillId="0" borderId="0" xfId="7" applyFont="1" applyFill="1" applyAlignment="1">
      <alignment horizontal="left" wrapText="1"/>
    </xf>
    <xf numFmtId="0" fontId="13" fillId="0" borderId="0" xfId="0" applyFont="1" applyFill="1" applyAlignment="1">
      <alignment horizontal="left"/>
    </xf>
    <xf numFmtId="0" fontId="13" fillId="0" borderId="0" xfId="0" applyFont="1" applyFill="1" applyAlignment="1">
      <alignment horizontal="left" wrapText="1"/>
    </xf>
    <xf numFmtId="0" fontId="10" fillId="0" borderId="1" xfId="0" applyFont="1" applyBorder="1"/>
    <xf numFmtId="0" fontId="10" fillId="0" borderId="0" xfId="7" applyFont="1" applyFill="1" applyBorder="1" applyAlignment="1">
      <alignment vertical="center"/>
    </xf>
    <xf numFmtId="0" fontId="10" fillId="0" borderId="0" xfId="0" applyNumberFormat="1" applyFont="1" applyFill="1" applyBorder="1" applyAlignment="1">
      <alignment vertical="center"/>
    </xf>
    <xf numFmtId="0" fontId="10" fillId="0" borderId="0" xfId="0" applyFont="1" applyFill="1" applyAlignment="1"/>
    <xf numFmtId="0" fontId="10" fillId="0" borderId="0" xfId="0" applyFont="1" applyFill="1" applyBorder="1" applyAlignment="1">
      <alignment vertical="center"/>
    </xf>
    <xf numFmtId="0" fontId="10" fillId="0" borderId="1" xfId="0" applyFont="1" applyFill="1" applyBorder="1" applyAlignment="1">
      <alignment vertical="center"/>
    </xf>
    <xf numFmtId="0" fontId="7" fillId="0" borderId="0" xfId="0" applyFont="1" applyAlignment="1"/>
    <xf numFmtId="0" fontId="14" fillId="0" borderId="0" xfId="0" applyFont="1"/>
    <xf numFmtId="0" fontId="10" fillId="0" borderId="0" xfId="0" applyFont="1" applyAlignment="1"/>
    <xf numFmtId="0" fontId="13" fillId="0" borderId="0" xfId="5" applyFont="1" applyFill="1" applyAlignment="1">
      <alignment horizontal="left" wrapText="1"/>
    </xf>
    <xf numFmtId="0" fontId="10" fillId="0" borderId="0" xfId="0" applyFont="1" applyFill="1" applyBorder="1" applyAlignment="1"/>
    <xf numFmtId="0" fontId="12" fillId="0" borderId="0" xfId="0" applyFont="1" applyFill="1" applyBorder="1" applyAlignment="1">
      <alignment horizontal="left"/>
    </xf>
    <xf numFmtId="0" fontId="13" fillId="0" borderId="0" xfId="0" applyFont="1" applyAlignment="1"/>
    <xf numFmtId="0" fontId="10" fillId="0" borderId="0" xfId="0" applyFont="1" applyFill="1" applyAlignment="1">
      <alignment horizontal="left" vertical="center" indent="1"/>
    </xf>
    <xf numFmtId="0" fontId="10" fillId="0" borderId="0" xfId="0" applyFont="1" applyFill="1" applyAlignment="1">
      <alignment horizontal="left" indent="2"/>
    </xf>
    <xf numFmtId="0" fontId="10" fillId="0" borderId="0" xfId="0" applyFont="1" applyFill="1" applyAlignment="1">
      <alignment horizontal="left" indent="1"/>
    </xf>
    <xf numFmtId="0" fontId="10" fillId="0" borderId="1" xfId="0" applyFont="1" applyFill="1" applyBorder="1" applyAlignment="1">
      <alignment horizontal="left" vertical="center" indent="1"/>
    </xf>
    <xf numFmtId="0" fontId="10" fillId="0" borderId="0" xfId="0" applyFont="1" applyFill="1" applyBorder="1" applyAlignment="1">
      <alignment horizontal="left" indent="1"/>
    </xf>
    <xf numFmtId="0" fontId="10" fillId="0" borderId="0" xfId="0" applyFont="1" applyFill="1" applyBorder="1" applyAlignment="1">
      <alignment horizontal="left"/>
    </xf>
    <xf numFmtId="0" fontId="10" fillId="0" borderId="1" xfId="5" applyFont="1" applyFill="1" applyBorder="1" applyAlignment="1">
      <alignment horizontal="left" vertical="center" indent="1"/>
    </xf>
    <xf numFmtId="0" fontId="10" fillId="0" borderId="1" xfId="0" applyNumberFormat="1" applyFont="1" applyFill="1" applyBorder="1" applyAlignment="1">
      <alignment horizontal="left" vertical="center" indent="1"/>
    </xf>
    <xf numFmtId="0" fontId="10" fillId="0" borderId="1" xfId="0" applyFont="1" applyFill="1" applyBorder="1" applyAlignment="1">
      <alignment horizontal="left" indent="1"/>
    </xf>
    <xf numFmtId="0" fontId="10" fillId="0" borderId="1" xfId="6" applyFont="1" applyFill="1" applyBorder="1" applyAlignment="1">
      <alignment horizontal="left" vertical="center" indent="1"/>
    </xf>
    <xf numFmtId="3" fontId="10" fillId="0" borderId="0" xfId="0" applyNumberFormat="1" applyFont="1" applyFill="1" applyBorder="1" applyAlignment="1">
      <alignment horizontal="left"/>
    </xf>
    <xf numFmtId="3" fontId="10" fillId="0" borderId="0" xfId="0" applyNumberFormat="1" applyFont="1" applyFill="1" applyBorder="1" applyAlignment="1">
      <alignment horizontal="left" wrapText="1"/>
    </xf>
    <xf numFmtId="3" fontId="10" fillId="0" borderId="1" xfId="0" applyNumberFormat="1" applyFont="1" applyFill="1" applyBorder="1" applyAlignment="1">
      <alignment horizontal="left"/>
    </xf>
    <xf numFmtId="0" fontId="7" fillId="0" borderId="0" xfId="0" applyFont="1" applyFill="1"/>
    <xf numFmtId="0" fontId="8" fillId="0" borderId="0" xfId="0" applyFont="1"/>
    <xf numFmtId="49" fontId="8" fillId="0" borderId="0" xfId="7" applyNumberFormat="1" applyFont="1" applyFill="1" applyAlignment="1"/>
    <xf numFmtId="0" fontId="8" fillId="0" borderId="0" xfId="0" applyFont="1" applyBorder="1" applyAlignment="1"/>
    <xf numFmtId="0" fontId="13"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15" fillId="0" borderId="0" xfId="0" applyFont="1" applyAlignment="1"/>
    <xf numFmtId="0" fontId="10" fillId="0" borderId="1" xfId="0" applyFont="1" applyFill="1" applyBorder="1" applyAlignment="1">
      <alignment horizontal="right"/>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xf>
    <xf numFmtId="0" fontId="10" fillId="0" borderId="0" xfId="0" applyNumberFormat="1" applyFont="1" applyFill="1" applyAlignment="1">
      <alignment horizontal="left" indent="1"/>
    </xf>
    <xf numFmtId="0" fontId="13" fillId="0" borderId="0" xfId="0" applyFont="1" applyFill="1" applyBorder="1" applyAlignment="1">
      <alignment horizontal="left" wrapText="1"/>
    </xf>
    <xf numFmtId="0" fontId="8" fillId="0" borderId="0" xfId="0" applyFont="1" applyFill="1"/>
    <xf numFmtId="0" fontId="8" fillId="0" borderId="0" xfId="0" applyFont="1" applyAlignment="1"/>
    <xf numFmtId="0" fontId="12" fillId="0" borderId="0" xfId="0" applyFont="1" applyAlignment="1"/>
    <xf numFmtId="3" fontId="10" fillId="0" borderId="0" xfId="0" applyNumberFormat="1" applyFont="1" applyFill="1" applyAlignment="1">
      <alignment horizontal="left"/>
    </xf>
    <xf numFmtId="0" fontId="1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8" fillId="0" borderId="0" xfId="7" applyFont="1" applyFill="1" applyAlignment="1">
      <alignment horizontal="left" indent="3"/>
    </xf>
    <xf numFmtId="0" fontId="13" fillId="0" borderId="0" xfId="7" applyFont="1" applyFill="1" applyBorder="1" applyAlignment="1">
      <alignment vertical="center" wrapText="1"/>
    </xf>
    <xf numFmtId="49" fontId="10" fillId="0" borderId="0" xfId="0" applyNumberFormat="1" applyFont="1" applyFill="1" applyBorder="1" applyAlignment="1">
      <alignment horizontal="left"/>
    </xf>
    <xf numFmtId="0" fontId="13" fillId="0" borderId="0" xfId="0" applyFont="1" applyFill="1" applyBorder="1" applyAlignment="1">
      <alignment vertical="center" wrapText="1"/>
    </xf>
    <xf numFmtId="0" fontId="10" fillId="0" borderId="0" xfId="0" applyFont="1" applyFill="1" applyBorder="1" applyAlignment="1">
      <alignment horizontal="left" wrapText="1" indent="1"/>
    </xf>
    <xf numFmtId="0" fontId="10" fillId="0" borderId="0" xfId="0" applyFont="1" applyBorder="1" applyAlignment="1"/>
    <xf numFmtId="0" fontId="8" fillId="0" borderId="0" xfId="0" applyFont="1" applyFill="1" applyAlignment="1">
      <alignment horizontal="left" indent="3"/>
    </xf>
    <xf numFmtId="49" fontId="10" fillId="0" borderId="0" xfId="0" applyNumberFormat="1" applyFont="1" applyFill="1" applyAlignment="1">
      <alignment horizontal="left"/>
    </xf>
    <xf numFmtId="0" fontId="14" fillId="0" borderId="0" xfId="0" applyFont="1" applyFill="1" applyAlignment="1">
      <alignment horizontal="left"/>
    </xf>
    <xf numFmtId="0" fontId="10" fillId="0" borderId="0" xfId="0" applyFont="1" applyFill="1" applyBorder="1" applyAlignment="1">
      <alignment horizontal="left" indent="3"/>
    </xf>
    <xf numFmtId="49" fontId="10" fillId="0" borderId="1" xfId="0" applyNumberFormat="1" applyFont="1" applyFill="1" applyBorder="1" applyAlignment="1">
      <alignment horizontal="left"/>
    </xf>
    <xf numFmtId="0" fontId="10" fillId="0" borderId="1" xfId="0" applyNumberFormat="1" applyFont="1" applyFill="1" applyBorder="1" applyAlignment="1">
      <alignment horizontal="left" vertical="center" indent="3"/>
    </xf>
    <xf numFmtId="49" fontId="10" fillId="0" borderId="0" xfId="0" applyNumberFormat="1" applyFont="1" applyAlignment="1">
      <alignment horizontal="left"/>
    </xf>
    <xf numFmtId="49" fontId="13" fillId="0" borderId="0" xfId="0" applyNumberFormat="1" applyFont="1" applyAlignment="1">
      <alignment horizontal="left"/>
    </xf>
    <xf numFmtId="49" fontId="14" fillId="0" borderId="0" xfId="0" applyNumberFormat="1" applyFont="1" applyAlignment="1">
      <alignment horizontal="left"/>
    </xf>
    <xf numFmtId="49" fontId="10" fillId="0" borderId="0" xfId="0" applyNumberFormat="1" applyFont="1" applyBorder="1" applyAlignment="1">
      <alignment horizontal="left"/>
    </xf>
    <xf numFmtId="49" fontId="7" fillId="0" borderId="0" xfId="0" applyNumberFormat="1" applyFont="1" applyAlignment="1">
      <alignment horizontal="left"/>
    </xf>
    <xf numFmtId="49" fontId="8" fillId="0" borderId="0" xfId="0" applyNumberFormat="1" applyFont="1" applyAlignment="1">
      <alignment horizontal="left"/>
    </xf>
    <xf numFmtId="49" fontId="8" fillId="0" borderId="0" xfId="0" applyNumberFormat="1" applyFont="1" applyBorder="1" applyAlignment="1">
      <alignment horizontal="left"/>
    </xf>
    <xf numFmtId="49" fontId="10" fillId="0" borderId="0" xfId="0" applyNumberFormat="1" applyFont="1" applyBorder="1" applyAlignment="1">
      <alignment horizontal="left" wrapText="1"/>
    </xf>
    <xf numFmtId="49" fontId="10" fillId="0" borderId="0" xfId="2" applyNumberFormat="1" applyFont="1" applyFill="1" applyBorder="1" applyAlignment="1">
      <alignment horizontal="left"/>
    </xf>
    <xf numFmtId="49" fontId="13" fillId="0" borderId="0" xfId="2" applyNumberFormat="1" applyFont="1" applyFill="1" applyBorder="1" applyAlignment="1">
      <alignment horizontal="left"/>
    </xf>
    <xf numFmtId="49" fontId="10" fillId="0" borderId="0" xfId="2" applyNumberFormat="1" applyFont="1" applyBorder="1" applyAlignment="1">
      <alignment horizontal="left"/>
    </xf>
    <xf numFmtId="49" fontId="10" fillId="0" borderId="0" xfId="2" applyNumberFormat="1" applyFont="1" applyAlignment="1">
      <alignment horizontal="left"/>
    </xf>
    <xf numFmtId="49" fontId="10" fillId="0" borderId="0" xfId="0" applyNumberFormat="1" applyFont="1" applyFill="1" applyBorder="1" applyAlignment="1">
      <alignment horizontal="left" wrapText="1"/>
    </xf>
    <xf numFmtId="49" fontId="10" fillId="0" borderId="1" xfId="0" applyNumberFormat="1" applyFont="1" applyBorder="1" applyAlignment="1">
      <alignment horizontal="left" wrapText="1"/>
    </xf>
    <xf numFmtId="49" fontId="8" fillId="0" borderId="0" xfId="2" applyNumberFormat="1" applyFont="1" applyFill="1" applyBorder="1" applyAlignment="1">
      <alignment horizontal="left"/>
    </xf>
    <xf numFmtId="49" fontId="8" fillId="0" borderId="0" xfId="0" applyNumberFormat="1" applyFont="1" applyFill="1" applyAlignment="1">
      <alignment horizontal="left"/>
    </xf>
    <xf numFmtId="49" fontId="13" fillId="0" borderId="0" xfId="0" applyNumberFormat="1" applyFont="1" applyFill="1" applyBorder="1" applyAlignment="1">
      <alignment horizontal="left"/>
    </xf>
    <xf numFmtId="49" fontId="0" fillId="0" borderId="0" xfId="0" applyNumberFormat="1" applyAlignment="1">
      <alignment horizontal="left"/>
    </xf>
    <xf numFmtId="49" fontId="7" fillId="0" borderId="0" xfId="0" applyNumberFormat="1" applyFont="1" applyFill="1" applyAlignment="1">
      <alignment horizontal="left"/>
    </xf>
    <xf numFmtId="49" fontId="13" fillId="0" borderId="0" xfId="0" applyNumberFormat="1" applyFont="1" applyFill="1" applyAlignment="1">
      <alignment horizontal="left"/>
    </xf>
    <xf numFmtId="49" fontId="13" fillId="0" borderId="0" xfId="2" applyNumberFormat="1" applyFont="1" applyBorder="1" applyAlignment="1">
      <alignment horizontal="left"/>
    </xf>
    <xf numFmtId="49" fontId="13" fillId="0" borderId="0" xfId="8" applyNumberFormat="1" applyFont="1" applyFill="1" applyBorder="1" applyAlignment="1">
      <alignment horizontal="left"/>
    </xf>
    <xf numFmtId="49" fontId="10" fillId="0" borderId="1" xfId="0" applyNumberFormat="1" applyFont="1" applyFill="1" applyBorder="1" applyAlignment="1">
      <alignment horizontal="left" wrapText="1"/>
    </xf>
    <xf numFmtId="49" fontId="10" fillId="0" borderId="0" xfId="5" applyNumberFormat="1" applyFont="1" applyFill="1" applyBorder="1" applyAlignment="1">
      <alignment horizontal="left" wrapText="1"/>
    </xf>
    <xf numFmtId="49" fontId="7" fillId="0" borderId="1" xfId="0" applyNumberFormat="1" applyFont="1" applyFill="1" applyBorder="1" applyAlignment="1">
      <alignment horizontal="left"/>
    </xf>
    <xf numFmtId="49" fontId="14" fillId="0" borderId="0" xfId="0" applyNumberFormat="1" applyFont="1" applyFill="1" applyAlignment="1">
      <alignment horizontal="left"/>
    </xf>
    <xf numFmtId="49" fontId="10" fillId="0" borderId="1" xfId="0" applyNumberFormat="1" applyFont="1" applyBorder="1" applyAlignment="1">
      <alignment horizontal="left"/>
    </xf>
    <xf numFmtId="49" fontId="10" fillId="0" borderId="0" xfId="2" applyNumberFormat="1" applyFont="1" applyFill="1" applyAlignment="1">
      <alignment horizontal="left"/>
    </xf>
    <xf numFmtId="49" fontId="10" fillId="0" borderId="0" xfId="4" applyNumberFormat="1" applyFont="1" applyFill="1" applyBorder="1" applyAlignment="1">
      <alignment horizontal="left"/>
    </xf>
    <xf numFmtId="168" fontId="10" fillId="0" borderId="0" xfId="0" applyNumberFormat="1" applyFont="1" applyFill="1" applyAlignment="1"/>
    <xf numFmtId="168" fontId="13" fillId="0" borderId="0" xfId="0" applyNumberFormat="1" applyFont="1" applyFill="1" applyAlignment="1"/>
    <xf numFmtId="168" fontId="10" fillId="0" borderId="0" xfId="0" applyNumberFormat="1" applyFont="1" applyBorder="1" applyAlignment="1"/>
    <xf numFmtId="168" fontId="10" fillId="0" borderId="0" xfId="0" applyNumberFormat="1" applyFont="1" applyFill="1" applyBorder="1" applyAlignment="1"/>
    <xf numFmtId="168" fontId="13" fillId="0" borderId="0" xfId="0" applyNumberFormat="1" applyFont="1" applyFill="1" applyBorder="1" applyAlignment="1"/>
    <xf numFmtId="168" fontId="13" fillId="0" borderId="0" xfId="2" applyNumberFormat="1" applyFont="1" applyFill="1" applyBorder="1" applyAlignment="1"/>
    <xf numFmtId="168" fontId="13" fillId="0" borderId="0" xfId="2" applyNumberFormat="1" applyFont="1" applyFill="1" applyBorder="1" applyAlignment="1">
      <alignment horizontal="left"/>
    </xf>
    <xf numFmtId="168" fontId="13" fillId="0" borderId="0" xfId="0" applyNumberFormat="1" applyFont="1" applyFill="1" applyBorder="1" applyAlignment="1">
      <alignment horizontal="left"/>
    </xf>
    <xf numFmtId="167" fontId="13" fillId="0" borderId="0" xfId="0" applyNumberFormat="1" applyFont="1" applyFill="1" applyAlignment="1"/>
    <xf numFmtId="167" fontId="13" fillId="0" borderId="0" xfId="0" applyNumberFormat="1" applyFont="1" applyAlignment="1"/>
    <xf numFmtId="167" fontId="10" fillId="0" borderId="0" xfId="0" applyNumberFormat="1" applyFont="1" applyFill="1" applyAlignment="1">
      <alignment horizontal="right"/>
    </xf>
    <xf numFmtId="167" fontId="10" fillId="0" borderId="0" xfId="0" applyNumberFormat="1" applyFont="1" applyFill="1" applyAlignment="1"/>
    <xf numFmtId="167" fontId="10" fillId="0" borderId="0" xfId="0" applyNumberFormat="1" applyFont="1" applyFill="1" applyBorder="1" applyAlignment="1"/>
    <xf numFmtId="167" fontId="10" fillId="0" borderId="0" xfId="0" applyNumberFormat="1" applyFont="1" applyFill="1" applyBorder="1" applyAlignment="1">
      <alignment horizontal="right"/>
    </xf>
    <xf numFmtId="167" fontId="13" fillId="0" borderId="0" xfId="0" applyNumberFormat="1" applyFont="1" applyFill="1" applyBorder="1" applyAlignment="1"/>
    <xf numFmtId="167" fontId="14" fillId="0" borderId="0" xfId="0" applyNumberFormat="1" applyFont="1" applyFill="1" applyAlignment="1"/>
    <xf numFmtId="167" fontId="10" fillId="0" borderId="0" xfId="0" applyNumberFormat="1" applyFont="1" applyAlignment="1">
      <alignment horizontal="right"/>
    </xf>
    <xf numFmtId="167" fontId="10" fillId="0" borderId="0" xfId="0" applyNumberFormat="1" applyFont="1" applyFill="1" applyBorder="1" applyAlignment="1">
      <alignment wrapText="1"/>
    </xf>
    <xf numFmtId="167" fontId="10" fillId="0" borderId="0" xfId="0" applyNumberFormat="1" applyFont="1" applyFill="1" applyBorder="1" applyAlignment="1">
      <alignment horizontal="right" wrapText="1"/>
    </xf>
    <xf numFmtId="168" fontId="10" fillId="0" borderId="0" xfId="0" applyNumberFormat="1" applyFont="1" applyFill="1" applyBorder="1" applyAlignment="1">
      <alignment horizontal="right"/>
    </xf>
    <xf numFmtId="168" fontId="14" fillId="0" borderId="0" xfId="0" applyNumberFormat="1" applyFont="1" applyFill="1" applyAlignment="1"/>
    <xf numFmtId="168" fontId="14" fillId="0" borderId="0" xfId="0" applyNumberFormat="1" applyFont="1" applyFill="1" applyBorder="1" applyAlignment="1"/>
    <xf numFmtId="168" fontId="13" fillId="0" borderId="0" xfId="0" applyNumberFormat="1" applyFont="1" applyFill="1" applyAlignment="1">
      <alignment horizontal="left"/>
    </xf>
    <xf numFmtId="168" fontId="13" fillId="0" borderId="0" xfId="0" applyNumberFormat="1" applyFont="1" applyFill="1" applyBorder="1" applyAlignment="1">
      <alignment horizontal="right"/>
    </xf>
    <xf numFmtId="0" fontId="10" fillId="0" borderId="0" xfId="0" applyNumberFormat="1" applyFont="1" applyFill="1" applyAlignment="1">
      <alignment horizontal="left" indent="2"/>
    </xf>
    <xf numFmtId="49" fontId="10" fillId="0" borderId="0" xfId="0" applyNumberFormat="1" applyFont="1" applyFill="1" applyBorder="1" applyAlignment="1"/>
    <xf numFmtId="49" fontId="10" fillId="0" borderId="0" xfId="0" applyNumberFormat="1" applyFont="1" applyFill="1" applyBorder="1" applyAlignment="1">
      <alignment horizontal="center"/>
    </xf>
    <xf numFmtId="167" fontId="10" fillId="0" borderId="0" xfId="2" quotePrefix="1" applyNumberFormat="1" applyFont="1" applyFill="1" applyBorder="1" applyAlignment="1"/>
    <xf numFmtId="0" fontId="5" fillId="0" borderId="0" xfId="0" applyFont="1"/>
    <xf numFmtId="49" fontId="10" fillId="0" borderId="0" xfId="0" applyNumberFormat="1" applyFont="1" applyAlignment="1">
      <alignment horizontal="center"/>
    </xf>
    <xf numFmtId="49" fontId="13" fillId="0" borderId="0" xfId="0" applyNumberFormat="1" applyFont="1" applyFill="1" applyBorder="1" applyAlignment="1">
      <alignment horizontal="center"/>
    </xf>
    <xf numFmtId="49" fontId="10" fillId="0" borderId="1" xfId="0" applyNumberFormat="1" applyFont="1" applyFill="1" applyBorder="1" applyAlignment="1">
      <alignment horizontal="center"/>
    </xf>
    <xf numFmtId="49" fontId="12" fillId="0" borderId="0" xfId="0" applyNumberFormat="1" applyFont="1" applyAlignment="1">
      <alignment horizontal="center" wrapText="1"/>
    </xf>
    <xf numFmtId="49" fontId="8" fillId="0" borderId="0" xfId="0" applyNumberFormat="1" applyFont="1" applyBorder="1" applyAlignment="1">
      <alignment horizontal="center"/>
    </xf>
    <xf numFmtId="49" fontId="8" fillId="0" borderId="0" xfId="0" applyNumberFormat="1" applyFont="1" applyAlignment="1">
      <alignment horizontal="center"/>
    </xf>
    <xf numFmtId="49" fontId="10" fillId="0" borderId="0" xfId="0" applyNumberFormat="1" applyFont="1" applyBorder="1" applyAlignment="1">
      <alignment horizontal="center" wrapText="1"/>
    </xf>
    <xf numFmtId="49" fontId="13" fillId="0" borderId="0" xfId="0" applyNumberFormat="1" applyFont="1" applyAlignment="1">
      <alignment horizontal="center"/>
    </xf>
    <xf numFmtId="49" fontId="14" fillId="0" borderId="0" xfId="0" applyNumberFormat="1" applyFont="1" applyAlignment="1">
      <alignment horizontal="center"/>
    </xf>
    <xf numFmtId="0" fontId="5" fillId="0" borderId="0" xfId="0" applyFont="1" applyFill="1" applyAlignment="1">
      <alignment horizontal="left" indent="3"/>
    </xf>
    <xf numFmtId="49" fontId="5" fillId="0" borderId="0" xfId="0" applyNumberFormat="1" applyFont="1" applyAlignment="1">
      <alignment horizontal="center"/>
    </xf>
    <xf numFmtId="0" fontId="5" fillId="0" borderId="0" xfId="0" applyFont="1" applyFill="1"/>
    <xf numFmtId="165" fontId="10" fillId="0" borderId="0" xfId="2" applyNumberFormat="1" applyFont="1" applyFill="1" applyBorder="1" applyAlignment="1"/>
    <xf numFmtId="0" fontId="13" fillId="0" borderId="0" xfId="5" applyFont="1" applyFill="1" applyBorder="1" applyAlignment="1">
      <alignment horizontal="left" wrapText="1"/>
    </xf>
    <xf numFmtId="0" fontId="10" fillId="0" borderId="0" xfId="0" applyNumberFormat="1" applyFont="1" applyFill="1" applyAlignment="1">
      <alignment horizontal="left" wrapText="1" indent="1"/>
    </xf>
    <xf numFmtId="0" fontId="10" fillId="0" borderId="0" xfId="0" applyFont="1" applyFill="1" applyBorder="1" applyAlignment="1">
      <alignment horizontal="left" indent="2"/>
    </xf>
    <xf numFmtId="0" fontId="14" fillId="0" borderId="0" xfId="0" applyFont="1" applyFill="1" applyBorder="1" applyAlignment="1">
      <alignment horizontal="left" wrapText="1"/>
    </xf>
    <xf numFmtId="0" fontId="10" fillId="0" borderId="0" xfId="14" applyFont="1" applyFill="1" applyBorder="1" applyAlignment="1">
      <alignment horizontal="left" wrapText="1" indent="1"/>
    </xf>
    <xf numFmtId="0" fontId="10" fillId="0" borderId="0" xfId="5" applyFont="1" applyFill="1" applyAlignment="1">
      <alignment horizontal="left" indent="1"/>
    </xf>
    <xf numFmtId="0" fontId="10" fillId="0" borderId="0" xfId="6" applyFont="1" applyFill="1" applyAlignment="1">
      <alignment horizontal="left" indent="1"/>
    </xf>
    <xf numFmtId="0" fontId="13" fillId="0" borderId="0" xfId="7" applyFont="1" applyFill="1" applyAlignment="1">
      <alignment horizontal="left"/>
    </xf>
    <xf numFmtId="0" fontId="10" fillId="0" borderId="0" xfId="7" applyFont="1" applyFill="1" applyAlignment="1">
      <alignment horizontal="left" indent="1"/>
    </xf>
    <xf numFmtId="0" fontId="10" fillId="0" borderId="0" xfId="7" applyFont="1" applyFill="1" applyBorder="1" applyAlignment="1">
      <alignment horizontal="left" indent="1"/>
    </xf>
    <xf numFmtId="0" fontId="10" fillId="0" borderId="0" xfId="5" applyFont="1" applyFill="1" applyBorder="1" applyAlignment="1">
      <alignment horizontal="left" indent="1"/>
    </xf>
    <xf numFmtId="0" fontId="10" fillId="0" borderId="0" xfId="0" applyNumberFormat="1" applyFont="1" applyFill="1" applyBorder="1" applyAlignment="1">
      <alignment horizontal="left" indent="1"/>
    </xf>
    <xf numFmtId="0" fontId="10" fillId="0" borderId="0" xfId="0" applyFont="1" applyFill="1" applyAlignment="1">
      <alignment horizontal="left" wrapText="1" indent="1"/>
    </xf>
    <xf numFmtId="0" fontId="20" fillId="0" borderId="0" xfId="0" applyFont="1"/>
    <xf numFmtId="0" fontId="21" fillId="2" borderId="3" xfId="4" applyFont="1" applyFill="1" applyBorder="1" applyAlignment="1">
      <alignment vertical="center" wrapText="1"/>
    </xf>
    <xf numFmtId="0" fontId="13" fillId="3" borderId="0" xfId="15" applyFont="1" applyFill="1" applyBorder="1" applyAlignment="1">
      <alignment horizontal="left" wrapText="1"/>
    </xf>
    <xf numFmtId="0" fontId="22" fillId="2" borderId="3" xfId="0" applyFont="1" applyFill="1" applyBorder="1" applyAlignment="1">
      <alignment horizontal="center" vertical="center" wrapText="1"/>
    </xf>
    <xf numFmtId="49" fontId="21" fillId="2" borderId="3" xfId="0" applyNumberFormat="1" applyFont="1" applyFill="1" applyBorder="1" applyAlignment="1">
      <alignment horizontal="left" wrapText="1"/>
    </xf>
    <xf numFmtId="0" fontId="21" fillId="2" borderId="3" xfId="0" applyFont="1" applyFill="1" applyBorder="1" applyAlignment="1">
      <alignment horizontal="center" vertical="center" wrapText="1"/>
    </xf>
    <xf numFmtId="0" fontId="22" fillId="2" borderId="2" xfId="0" applyFont="1" applyFill="1" applyBorder="1" applyAlignment="1">
      <alignment horizontal="center"/>
    </xf>
    <xf numFmtId="49" fontId="22" fillId="2" borderId="2" xfId="0" applyNumberFormat="1" applyFont="1" applyFill="1" applyBorder="1" applyAlignment="1">
      <alignment horizontal="center"/>
    </xf>
    <xf numFmtId="49" fontId="22" fillId="2" borderId="2" xfId="0" applyNumberFormat="1" applyFont="1" applyFill="1" applyBorder="1" applyAlignment="1">
      <alignment horizontal="left"/>
    </xf>
    <xf numFmtId="0" fontId="22" fillId="2" borderId="0" xfId="0" applyFont="1" applyFill="1" applyBorder="1" applyAlignment="1">
      <alignment horizontal="center"/>
    </xf>
    <xf numFmtId="49" fontId="22" fillId="2" borderId="0" xfId="0" applyNumberFormat="1" applyFont="1" applyFill="1" applyBorder="1" applyAlignment="1">
      <alignment horizontal="left"/>
    </xf>
    <xf numFmtId="49" fontId="21" fillId="2" borderId="2" xfId="0" applyNumberFormat="1" applyFont="1" applyFill="1" applyBorder="1" applyAlignment="1">
      <alignment horizontal="center"/>
    </xf>
    <xf numFmtId="49" fontId="21" fillId="2" borderId="2" xfId="0" applyNumberFormat="1" applyFont="1" applyFill="1" applyBorder="1" applyAlignment="1">
      <alignment horizontal="left"/>
    </xf>
    <xf numFmtId="49" fontId="22" fillId="2" borderId="0" xfId="0" applyNumberFormat="1" applyFont="1" applyFill="1" applyBorder="1" applyAlignment="1">
      <alignment horizontal="center" wrapText="1"/>
    </xf>
    <xf numFmtId="0" fontId="21" fillId="2" borderId="2" xfId="0" applyFont="1" applyFill="1" applyBorder="1" applyAlignment="1">
      <alignment vertical="center" wrapText="1"/>
    </xf>
    <xf numFmtId="0" fontId="21" fillId="2" borderId="2" xfId="0" applyFont="1" applyFill="1" applyBorder="1" applyAlignment="1">
      <alignment horizontal="center"/>
    </xf>
    <xf numFmtId="168" fontId="13" fillId="3" borderId="0" xfId="0" applyNumberFormat="1" applyFont="1" applyFill="1" applyBorder="1" applyAlignment="1"/>
    <xf numFmtId="49" fontId="13" fillId="3" borderId="0" xfId="0" applyNumberFormat="1" applyFont="1" applyFill="1" applyBorder="1" applyAlignment="1">
      <alignment horizontal="left"/>
    </xf>
    <xf numFmtId="168" fontId="13" fillId="3" borderId="0" xfId="7" applyNumberFormat="1" applyFont="1" applyFill="1" applyBorder="1" applyAlignment="1"/>
    <xf numFmtId="49" fontId="13" fillId="3" borderId="0" xfId="7" applyNumberFormat="1" applyFont="1" applyFill="1" applyBorder="1" applyAlignment="1">
      <alignment horizontal="center"/>
    </xf>
    <xf numFmtId="3" fontId="13" fillId="3" borderId="0" xfId="2" applyNumberFormat="1" applyFont="1" applyFill="1" applyBorder="1" applyAlignment="1"/>
    <xf numFmtId="0" fontId="13" fillId="3" borderId="0" xfId="0" applyFont="1" applyFill="1" applyBorder="1" applyAlignment="1">
      <alignment horizontal="left" wrapText="1"/>
    </xf>
    <xf numFmtId="0" fontId="13" fillId="3" borderId="0" xfId="7" applyFont="1" applyFill="1" applyBorder="1" applyAlignment="1">
      <alignment horizontal="left" wrapText="1"/>
    </xf>
    <xf numFmtId="168" fontId="13" fillId="3" borderId="0" xfId="0" applyNumberFormat="1" applyFont="1" applyFill="1" applyBorder="1" applyAlignment="1">
      <alignment horizontal="right"/>
    </xf>
    <xf numFmtId="0" fontId="13" fillId="3" borderId="0" xfId="0" applyFont="1" applyFill="1"/>
    <xf numFmtId="49" fontId="13" fillId="3" borderId="0" xfId="0" applyNumberFormat="1" applyFont="1" applyFill="1" applyAlignment="1">
      <alignment horizontal="center"/>
    </xf>
    <xf numFmtId="49" fontId="13" fillId="3" borderId="0" xfId="2" applyNumberFormat="1" applyFont="1" applyFill="1" applyBorder="1" applyAlignment="1">
      <alignment horizontal="left"/>
    </xf>
    <xf numFmtId="0" fontId="10" fillId="3" borderId="0" xfId="7" applyFont="1" applyFill="1" applyBorder="1" applyAlignment="1">
      <alignment horizontal="left" wrapText="1" indent="1"/>
    </xf>
    <xf numFmtId="168" fontId="10" fillId="3" borderId="0" xfId="0" applyNumberFormat="1" applyFont="1" applyFill="1" applyBorder="1" applyAlignment="1"/>
    <xf numFmtId="49" fontId="10" fillId="3" borderId="0" xfId="0" applyNumberFormat="1" applyFont="1" applyFill="1" applyBorder="1" applyAlignment="1">
      <alignment horizontal="left"/>
    </xf>
    <xf numFmtId="0" fontId="10" fillId="3" borderId="0" xfId="8" applyFont="1" applyFill="1" applyBorder="1" applyAlignment="1">
      <alignment horizontal="left" indent="1"/>
    </xf>
    <xf numFmtId="0" fontId="10" fillId="3" borderId="0" xfId="8" applyFont="1" applyFill="1" applyBorder="1" applyAlignment="1">
      <alignment horizontal="left" wrapText="1" indent="2"/>
    </xf>
    <xf numFmtId="49" fontId="10" fillId="3" borderId="0" xfId="2" applyNumberFormat="1" applyFont="1" applyFill="1" applyBorder="1" applyAlignment="1">
      <alignment horizontal="left"/>
    </xf>
    <xf numFmtId="167" fontId="13" fillId="3" borderId="0" xfId="0" applyNumberFormat="1" applyFont="1" applyFill="1" applyBorder="1" applyAlignment="1"/>
    <xf numFmtId="167" fontId="10" fillId="3" borderId="0" xfId="0" applyNumberFormat="1" applyFont="1" applyFill="1" applyBorder="1" applyAlignment="1"/>
    <xf numFmtId="3" fontId="10" fillId="3" borderId="0" xfId="2" applyNumberFormat="1" applyFont="1" applyFill="1" applyBorder="1" applyAlignment="1"/>
    <xf numFmtId="0" fontId="10" fillId="3" borderId="0" xfId="0" applyFont="1" applyFill="1" applyAlignment="1"/>
    <xf numFmtId="167" fontId="10" fillId="3" borderId="0" xfId="0" applyNumberFormat="1" applyFont="1" applyFill="1" applyBorder="1" applyAlignment="1">
      <alignment horizontal="right"/>
    </xf>
    <xf numFmtId="168" fontId="13" fillId="3" borderId="0" xfId="2" applyNumberFormat="1" applyFont="1" applyFill="1" applyBorder="1" applyAlignment="1"/>
    <xf numFmtId="168" fontId="13" fillId="3" borderId="0" xfId="2" applyNumberFormat="1" applyFont="1" applyFill="1" applyBorder="1" applyAlignment="1">
      <alignment horizontal="right"/>
    </xf>
    <xf numFmtId="49" fontId="10" fillId="3" borderId="0" xfId="0" applyNumberFormat="1" applyFont="1" applyFill="1" applyBorder="1" applyAlignment="1">
      <alignment horizontal="left" wrapText="1"/>
    </xf>
    <xf numFmtId="168" fontId="14" fillId="0" borderId="0" xfId="0" applyNumberFormat="1" applyFont="1"/>
    <xf numFmtId="49" fontId="10" fillId="0" borderId="0" xfId="0" applyNumberFormat="1" applyFont="1" applyAlignment="1">
      <alignment horizontal="center" vertical="center"/>
    </xf>
    <xf numFmtId="0" fontId="10" fillId="3" borderId="0" xfId="7" applyFont="1" applyFill="1" applyBorder="1" applyAlignment="1">
      <alignment horizontal="left"/>
    </xf>
    <xf numFmtId="167" fontId="10" fillId="0" borderId="0" xfId="2" quotePrefix="1" applyNumberFormat="1" applyFont="1" applyFill="1" applyBorder="1" applyAlignment="1">
      <alignment horizontal="right"/>
    </xf>
    <xf numFmtId="0" fontId="10" fillId="3" borderId="0" xfId="0" applyFont="1" applyFill="1"/>
    <xf numFmtId="0" fontId="10" fillId="2" borderId="0" xfId="0" applyFont="1" applyFill="1"/>
    <xf numFmtId="0" fontId="10" fillId="2" borderId="4" xfId="0" applyFont="1" applyFill="1" applyBorder="1"/>
    <xf numFmtId="0" fontId="10" fillId="2" borderId="2" xfId="0" applyFont="1" applyFill="1" applyBorder="1"/>
    <xf numFmtId="0" fontId="10" fillId="3" borderId="0" xfId="0" applyFont="1" applyFill="1" applyBorder="1"/>
    <xf numFmtId="169" fontId="10" fillId="0" borderId="0" xfId="0" applyNumberFormat="1" applyFont="1"/>
    <xf numFmtId="169" fontId="10" fillId="0" borderId="0" xfId="0" applyNumberFormat="1" applyFont="1" applyFill="1" applyAlignment="1"/>
    <xf numFmtId="167" fontId="10" fillId="0" borderId="0" xfId="0" applyNumberFormat="1" applyFont="1" applyFill="1" applyBorder="1" applyAlignment="1">
      <alignment horizontal="right" vertical="center"/>
    </xf>
    <xf numFmtId="169" fontId="13" fillId="0" borderId="0" xfId="0" applyNumberFormat="1" applyFont="1" applyFill="1" applyAlignment="1"/>
    <xf numFmtId="169" fontId="13" fillId="0" borderId="0" xfId="0" applyNumberFormat="1" applyFont="1" applyAlignment="1"/>
    <xf numFmtId="169" fontId="13" fillId="0" borderId="0" xfId="0" applyNumberFormat="1" applyFont="1"/>
    <xf numFmtId="2" fontId="10" fillId="0" borderId="0" xfId="2" applyNumberFormat="1" applyFont="1" applyBorder="1" applyAlignment="1">
      <alignment horizontal="left"/>
    </xf>
    <xf numFmtId="2" fontId="13" fillId="0" borderId="0" xfId="0" applyNumberFormat="1" applyFont="1" applyFill="1" applyBorder="1" applyAlignment="1">
      <alignment horizontal="left"/>
    </xf>
    <xf numFmtId="2" fontId="10" fillId="0" borderId="0" xfId="0" applyNumberFormat="1" applyFont="1" applyAlignment="1">
      <alignment horizontal="left"/>
    </xf>
    <xf numFmtId="49" fontId="13" fillId="0" borderId="0" xfId="0" applyNumberFormat="1" applyFont="1" applyAlignment="1">
      <alignment horizontal="center" vertical="center"/>
    </xf>
    <xf numFmtId="49" fontId="10" fillId="0" borderId="0" xfId="0" applyNumberFormat="1" applyFont="1" applyBorder="1" applyAlignment="1">
      <alignment horizontal="center" vertical="center"/>
    </xf>
    <xf numFmtId="168" fontId="10" fillId="0" borderId="0" xfId="0" applyNumberFormat="1" applyFont="1" applyFill="1" applyBorder="1" applyAlignment="1">
      <alignment horizontal="center" vertical="center"/>
    </xf>
    <xf numFmtId="3" fontId="13" fillId="0" borderId="0" xfId="0" applyNumberFormat="1" applyFont="1" applyFill="1" applyAlignment="1">
      <alignment horizontal="left" vertical="center"/>
    </xf>
    <xf numFmtId="3" fontId="10" fillId="0" borderId="0" xfId="0" applyNumberFormat="1" applyFont="1" applyFill="1" applyAlignment="1">
      <alignment horizontal="left" vertical="center"/>
    </xf>
    <xf numFmtId="3" fontId="10" fillId="0" borderId="0" xfId="0" applyNumberFormat="1" applyFont="1" applyFill="1" applyBorder="1" applyAlignment="1">
      <alignment horizontal="left" vertical="center" wrapText="1"/>
    </xf>
    <xf numFmtId="3" fontId="10" fillId="0" borderId="0" xfId="0" applyNumberFormat="1" applyFont="1" applyBorder="1" applyAlignment="1">
      <alignment horizontal="left" vertical="center"/>
    </xf>
    <xf numFmtId="49" fontId="10" fillId="0" borderId="0" xfId="0" applyNumberFormat="1" applyFont="1" applyFill="1" applyBorder="1" applyAlignment="1">
      <alignment horizontal="left" vertical="center"/>
    </xf>
    <xf numFmtId="49" fontId="10" fillId="0" borderId="0" xfId="0" applyNumberFormat="1" applyFont="1" applyFill="1" applyAlignment="1">
      <alignment horizontal="left" vertical="center"/>
    </xf>
    <xf numFmtId="0" fontId="10" fillId="0" borderId="0" xfId="0" applyFont="1" applyFill="1" applyBorder="1" applyAlignment="1">
      <alignment horizontal="left" vertical="center"/>
    </xf>
    <xf numFmtId="168" fontId="13" fillId="0" borderId="0" xfId="0" applyNumberFormat="1" applyFont="1" applyFill="1" applyBorder="1" applyAlignment="1">
      <alignment horizontal="left" vertical="center"/>
    </xf>
    <xf numFmtId="0" fontId="10" fillId="0" borderId="0" xfId="0" applyFont="1" applyFill="1" applyAlignment="1">
      <alignment horizontal="left" vertical="center"/>
    </xf>
    <xf numFmtId="3" fontId="10" fillId="0" borderId="0" xfId="2" applyNumberFormat="1" applyFont="1" applyFill="1" applyBorder="1" applyAlignment="1">
      <alignment horizontal="left" vertical="center"/>
    </xf>
    <xf numFmtId="3" fontId="10" fillId="0" borderId="0" xfId="0" applyNumberFormat="1" applyFont="1" applyFill="1" applyBorder="1" applyAlignment="1">
      <alignment horizontal="left" vertical="center"/>
    </xf>
    <xf numFmtId="3" fontId="13" fillId="0" borderId="0" xfId="2" applyNumberFormat="1" applyFont="1" applyBorder="1" applyAlignment="1">
      <alignment horizontal="left" vertical="center"/>
    </xf>
    <xf numFmtId="3" fontId="10" fillId="0" borderId="0" xfId="2" applyNumberFormat="1" applyFont="1" applyBorder="1" applyAlignment="1">
      <alignment horizontal="left" vertical="center"/>
    </xf>
    <xf numFmtId="168" fontId="10" fillId="0" borderId="0" xfId="0" applyNumberFormat="1" applyFont="1" applyFill="1" applyAlignment="1">
      <alignment horizontal="left" vertical="center"/>
    </xf>
    <xf numFmtId="49" fontId="13" fillId="0" borderId="0" xfId="0" applyNumberFormat="1" applyFont="1" applyAlignment="1">
      <alignment horizontal="left" vertical="center"/>
    </xf>
    <xf numFmtId="49" fontId="10" fillId="0" borderId="0" xfId="0" applyNumberFormat="1" applyFont="1" applyAlignment="1">
      <alignment horizontal="left" vertical="center"/>
    </xf>
    <xf numFmtId="49" fontId="13" fillId="3" borderId="0" xfId="0" applyNumberFormat="1" applyFont="1" applyFill="1" applyAlignment="1">
      <alignment horizontal="left" vertical="center"/>
    </xf>
    <xf numFmtId="0" fontId="13" fillId="0" borderId="0" xfId="0" applyFont="1" applyFill="1" applyBorder="1" applyAlignment="1">
      <alignment horizontal="left" vertical="center"/>
    </xf>
    <xf numFmtId="168" fontId="13" fillId="3" borderId="0" xfId="2" applyNumberFormat="1" applyFont="1" applyFill="1" applyBorder="1" applyAlignment="1">
      <alignment horizontal="left" vertical="center"/>
    </xf>
    <xf numFmtId="0" fontId="22" fillId="2" borderId="0" xfId="0" applyFont="1" applyFill="1" applyBorder="1" applyAlignment="1">
      <alignment horizontal="center" vertical="center" wrapText="1"/>
    </xf>
    <xf numFmtId="0" fontId="6" fillId="0" borderId="0" xfId="0" applyFont="1" applyAlignment="1">
      <alignment horizontal="center" vertical="center" wrapText="1"/>
    </xf>
    <xf numFmtId="0" fontId="22" fillId="2" borderId="0" xfId="0" applyFont="1" applyFill="1" applyBorder="1" applyAlignment="1">
      <alignment horizontal="center" vertical="center"/>
    </xf>
    <xf numFmtId="0" fontId="21" fillId="2" borderId="0" xfId="0" applyFont="1" applyFill="1" applyBorder="1" applyAlignment="1">
      <alignment horizontal="center" vertical="center"/>
    </xf>
    <xf numFmtId="0" fontId="22" fillId="2" borderId="0" xfId="0" applyFont="1" applyFill="1" applyBorder="1" applyAlignment="1">
      <alignment vertical="center"/>
    </xf>
    <xf numFmtId="0" fontId="6" fillId="0" borderId="0" xfId="0" applyFont="1" applyBorder="1" applyAlignment="1">
      <alignment horizontal="center" vertical="center" wrapText="1"/>
    </xf>
    <xf numFmtId="49" fontId="21" fillId="2" borderId="0" xfId="0" applyNumberFormat="1" applyFont="1" applyFill="1" applyBorder="1" applyAlignment="1">
      <alignment horizontal="left" wrapText="1"/>
    </xf>
    <xf numFmtId="0" fontId="21" fillId="2" borderId="0" xfId="0" applyFont="1" applyFill="1" applyBorder="1" applyAlignment="1">
      <alignment horizontal="center" vertical="center" wrapText="1"/>
    </xf>
    <xf numFmtId="0" fontId="21" fillId="2" borderId="0" xfId="0" applyFont="1" applyFill="1" applyBorder="1" applyAlignment="1">
      <alignment horizontal="center" vertical="center"/>
    </xf>
    <xf numFmtId="0" fontId="22" fillId="2" borderId="0" xfId="0" applyFont="1" applyFill="1" applyBorder="1" applyAlignment="1">
      <alignment vertical="center" wrapText="1"/>
    </xf>
    <xf numFmtId="0" fontId="22" fillId="2" borderId="2" xfId="0" applyFont="1" applyFill="1" applyBorder="1" applyAlignment="1">
      <alignment vertical="center" wrapText="1"/>
    </xf>
    <xf numFmtId="168" fontId="13" fillId="0" borderId="0" xfId="0" applyNumberFormat="1" applyFont="1" applyBorder="1" applyAlignment="1"/>
    <xf numFmtId="0" fontId="10" fillId="0" borderId="0" xfId="0" applyFont="1" applyFill="1" applyBorder="1" applyAlignment="1">
      <alignment horizontal="left" wrapText="1"/>
    </xf>
    <xf numFmtId="170" fontId="14" fillId="0" borderId="0" xfId="0" applyNumberFormat="1" applyFont="1" applyFill="1" applyAlignment="1"/>
    <xf numFmtId="0" fontId="13" fillId="0" borderId="0" xfId="0" applyFont="1" applyFill="1" applyAlignment="1">
      <alignment horizontal="left" vertical="center"/>
    </xf>
    <xf numFmtId="0" fontId="14" fillId="0" borderId="0" xfId="0" applyFont="1" applyFill="1" applyAlignment="1">
      <alignment horizontal="left" vertical="center"/>
    </xf>
    <xf numFmtId="0" fontId="14" fillId="0" borderId="0" xfId="0" applyFont="1" applyFill="1"/>
    <xf numFmtId="3" fontId="24" fillId="0" borderId="0" xfId="93" applyNumberFormat="1" applyFont="1" applyFill="1" applyBorder="1" applyAlignment="1">
      <alignment horizontal="right" vertical="center"/>
    </xf>
    <xf numFmtId="3" fontId="24" fillId="0" borderId="0" xfId="94" applyNumberFormat="1" applyFont="1" applyBorder="1" applyAlignment="1">
      <alignment horizontal="right" vertical="center"/>
    </xf>
    <xf numFmtId="3" fontId="24" fillId="4" borderId="0" xfId="94" applyNumberFormat="1" applyFont="1" applyFill="1" applyBorder="1" applyAlignment="1">
      <alignment horizontal="right" vertical="center"/>
    </xf>
    <xf numFmtId="168" fontId="10" fillId="4" borderId="0" xfId="0" applyNumberFormat="1" applyFont="1" applyFill="1" applyBorder="1" applyAlignment="1"/>
    <xf numFmtId="1" fontId="10" fillId="0" borderId="0" xfId="0" applyNumberFormat="1" applyFont="1"/>
    <xf numFmtId="0" fontId="22" fillId="2" borderId="0" xfId="0" applyFont="1" applyFill="1" applyBorder="1" applyAlignment="1">
      <alignment horizontal="center" vertical="center" wrapText="1"/>
    </xf>
    <xf numFmtId="0" fontId="21" fillId="2" borderId="0" xfId="0" applyFont="1" applyFill="1" applyBorder="1" applyAlignment="1">
      <alignment vertical="center" wrapText="1"/>
    </xf>
    <xf numFmtId="167" fontId="10" fillId="0" borderId="0" xfId="0" applyNumberFormat="1" applyFont="1" applyBorder="1" applyAlignment="1"/>
    <xf numFmtId="167" fontId="13" fillId="0" borderId="0" xfId="0" applyNumberFormat="1" applyFont="1" applyFill="1" applyAlignment="1">
      <alignment horizontal="right"/>
    </xf>
    <xf numFmtId="167" fontId="14" fillId="0" borderId="0" xfId="0" applyNumberFormat="1" applyFont="1" applyFill="1" applyBorder="1" applyAlignment="1">
      <alignment horizontal="right"/>
    </xf>
    <xf numFmtId="167" fontId="14" fillId="0" borderId="0" xfId="0" applyNumberFormat="1" applyFont="1" applyFill="1" applyAlignment="1">
      <alignment horizontal="right"/>
    </xf>
    <xf numFmtId="49" fontId="22" fillId="2" borderId="4" xfId="0" applyNumberFormat="1" applyFont="1" applyFill="1" applyBorder="1" applyAlignment="1">
      <alignment horizontal="left"/>
    </xf>
    <xf numFmtId="49" fontId="22" fillId="2" borderId="4" xfId="0" applyNumberFormat="1" applyFont="1" applyFill="1" applyBorder="1" applyAlignment="1">
      <alignment horizontal="center"/>
    </xf>
    <xf numFmtId="0" fontId="22" fillId="2" borderId="0" xfId="0" applyFont="1" applyFill="1" applyBorder="1" applyAlignment="1">
      <alignment horizontal="center" vertical="center" wrapText="1"/>
    </xf>
    <xf numFmtId="0" fontId="22" fillId="2" borderId="0" xfId="0" applyFont="1" applyFill="1" applyBorder="1" applyAlignment="1">
      <alignment horizontal="center" vertical="center"/>
    </xf>
    <xf numFmtId="0" fontId="21" fillId="2" borderId="0" xfId="0" applyFont="1" applyFill="1" applyBorder="1" applyAlignment="1">
      <alignment horizontal="center" vertical="center"/>
    </xf>
    <xf numFmtId="49" fontId="22" fillId="2" borderId="4" xfId="0" applyNumberFormat="1" applyFont="1" applyFill="1" applyBorder="1" applyAlignment="1">
      <alignment horizontal="center" vertical="center" wrapText="1"/>
    </xf>
    <xf numFmtId="49" fontId="22" fillId="2" borderId="0" xfId="0" applyNumberFormat="1" applyFont="1" applyFill="1" applyBorder="1" applyAlignment="1">
      <alignment horizontal="center" vertical="center" wrapText="1"/>
    </xf>
    <xf numFmtId="49" fontId="22" fillId="2" borderId="2" xfId="0" applyNumberFormat="1" applyFont="1" applyFill="1" applyBorder="1" applyAlignment="1">
      <alignment horizontal="center" vertical="center" wrapText="1"/>
    </xf>
    <xf numFmtId="0" fontId="22" fillId="5" borderId="0" xfId="0" applyFont="1" applyFill="1" applyBorder="1" applyAlignment="1">
      <alignment vertical="center"/>
    </xf>
    <xf numFmtId="0" fontId="25" fillId="2" borderId="2" xfId="0" applyFont="1" applyFill="1" applyBorder="1"/>
    <xf numFmtId="49" fontId="22" fillId="2" borderId="2" xfId="0" applyNumberFormat="1" applyFont="1" applyFill="1" applyBorder="1" applyAlignment="1">
      <alignment vertical="center"/>
    </xf>
    <xf numFmtId="0" fontId="22" fillId="2" borderId="0" xfId="0" applyFont="1" applyFill="1" applyBorder="1" applyAlignment="1">
      <alignment horizontal="center" vertical="center" wrapText="1"/>
    </xf>
    <xf numFmtId="0" fontId="21" fillId="2" borderId="0" xfId="0" applyFont="1" applyFill="1" applyBorder="1" applyAlignment="1">
      <alignment horizontal="center" vertical="center"/>
    </xf>
    <xf numFmtId="0" fontId="21" fillId="2" borderId="0" xfId="0" applyFont="1" applyFill="1" applyBorder="1" applyAlignment="1">
      <alignment vertical="center" wrapText="1"/>
    </xf>
    <xf numFmtId="49" fontId="22" fillId="2" borderId="2" xfId="0" applyNumberFormat="1" applyFont="1" applyFill="1" applyBorder="1" applyAlignment="1">
      <alignment horizontal="center" vertical="center"/>
    </xf>
    <xf numFmtId="0" fontId="10" fillId="2" borderId="0" xfId="0" applyFont="1" applyFill="1" applyBorder="1"/>
    <xf numFmtId="0" fontId="16" fillId="0" borderId="0" xfId="0" applyFont="1" applyFill="1" applyBorder="1" applyAlignment="1">
      <alignment wrapText="1"/>
    </xf>
    <xf numFmtId="0" fontId="22" fillId="2" borderId="4" xfId="0" applyFont="1" applyFill="1" applyBorder="1" applyAlignment="1">
      <alignment horizontal="center"/>
    </xf>
    <xf numFmtId="168" fontId="10" fillId="0" borderId="0" xfId="0" applyNumberFormat="1" applyFont="1" applyFill="1" applyAlignment="1">
      <alignment horizontal="right"/>
    </xf>
    <xf numFmtId="168" fontId="13" fillId="0" borderId="0" xfId="0" applyNumberFormat="1" applyFont="1" applyFill="1" applyAlignment="1">
      <alignment horizontal="right"/>
    </xf>
    <xf numFmtId="170" fontId="10" fillId="0" borderId="0" xfId="0" applyNumberFormat="1" applyFont="1" applyBorder="1" applyAlignment="1"/>
    <xf numFmtId="0" fontId="27" fillId="0" borderId="0" xfId="0" applyFont="1" applyAlignment="1">
      <alignment horizontal="justify" vertical="center"/>
    </xf>
    <xf numFmtId="0" fontId="13" fillId="0" borderId="0" xfId="0" applyFont="1" applyFill="1" applyAlignment="1">
      <alignment vertical="top" wrapText="1"/>
    </xf>
    <xf numFmtId="0" fontId="26" fillId="5" borderId="0" xfId="0" applyNumberFormat="1" applyFont="1" applyFill="1" applyAlignment="1">
      <alignment vertical="center" wrapText="1"/>
    </xf>
    <xf numFmtId="0" fontId="6" fillId="0" borderId="0" xfId="0" applyFont="1" applyAlignment="1">
      <alignment horizontal="center" vertical="center" wrapText="1"/>
    </xf>
    <xf numFmtId="0" fontId="21" fillId="2" borderId="0" xfId="13" applyFont="1" applyFill="1" applyBorder="1" applyAlignment="1">
      <alignment horizontal="left" vertical="center" wrapText="1"/>
    </xf>
    <xf numFmtId="49" fontId="22" fillId="2" borderId="4" xfId="0" applyNumberFormat="1" applyFont="1" applyFill="1" applyBorder="1" applyAlignment="1">
      <alignment horizontal="center" vertical="center" wrapText="1"/>
    </xf>
    <xf numFmtId="49" fontId="22" fillId="2" borderId="0" xfId="0" applyNumberFormat="1" applyFont="1" applyFill="1" applyBorder="1" applyAlignment="1">
      <alignment horizontal="center" vertical="center" wrapText="1"/>
    </xf>
    <xf numFmtId="49" fontId="22" fillId="2" borderId="2" xfId="0" applyNumberFormat="1"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0" xfId="0" applyFont="1" applyFill="1" applyBorder="1" applyAlignment="1">
      <alignment horizontal="center" vertical="center"/>
    </xf>
    <xf numFmtId="0" fontId="13" fillId="0" borderId="0" xfId="0" applyFont="1" applyFill="1" applyAlignment="1">
      <alignment horizontal="left" vertical="top" wrapText="1"/>
    </xf>
    <xf numFmtId="0" fontId="16" fillId="0" borderId="0" xfId="0" applyFont="1" applyFill="1" applyBorder="1" applyAlignment="1">
      <alignment wrapText="1"/>
    </xf>
    <xf numFmtId="0" fontId="26" fillId="5" borderId="0" xfId="0" applyNumberFormat="1" applyFont="1" applyFill="1" applyAlignment="1">
      <alignment horizontal="center" vertical="center" wrapText="1"/>
    </xf>
    <xf numFmtId="0" fontId="6" fillId="0" borderId="0" xfId="0" applyFont="1" applyBorder="1" applyAlignment="1">
      <alignment horizontal="center" vertical="center" wrapText="1"/>
    </xf>
    <xf numFmtId="0" fontId="21" fillId="2" borderId="0" xfId="0" applyFont="1" applyFill="1" applyBorder="1" applyAlignment="1">
      <alignment vertical="center" wrapText="1"/>
    </xf>
    <xf numFmtId="49" fontId="22" fillId="2" borderId="2" xfId="0" applyNumberFormat="1" applyFont="1" applyFill="1" applyBorder="1" applyAlignment="1">
      <alignment horizontal="center" vertical="center"/>
    </xf>
    <xf numFmtId="0" fontId="22" fillId="2" borderId="0" xfId="0" applyFont="1" applyFill="1" applyBorder="1" applyAlignment="1">
      <alignment horizontal="left" vertical="center" wrapText="1"/>
    </xf>
    <xf numFmtId="0" fontId="21" fillId="2" borderId="0" xfId="0" applyFont="1" applyFill="1" applyBorder="1" applyAlignment="1">
      <alignment horizontal="center" vertical="center"/>
    </xf>
  </cellXfs>
  <cellStyles count="95">
    <cellStyle name="Comma" xfId="2" builtinId="3"/>
    <cellStyle name="Euro" xfId="1"/>
    <cellStyle name="Normal" xfId="0" builtinId="0"/>
    <cellStyle name="Normal 2" xfId="3"/>
    <cellStyle name="Normal 2 2" xfId="10"/>
    <cellStyle name="Normal 2 3" xfId="67"/>
    <cellStyle name="Normal 3" xfId="4"/>
    <cellStyle name="Normal 3 2" xfId="11"/>
    <cellStyle name="Normal 4" xfId="9"/>
    <cellStyle name="Normal 5" xfId="12"/>
    <cellStyle name="Normal 6" xfId="20"/>
    <cellStyle name="Normal_Hoja1" xfId="5"/>
    <cellStyle name="Normal_Hoja1 2" xfId="13"/>
    <cellStyle name="Normal_Hoja1 2 2" xfId="15"/>
    <cellStyle name="Normal_Hoja2" xfId="6"/>
    <cellStyle name="Normal_Hoja3" xfId="7"/>
    <cellStyle name="Normal_Hoja5" xfId="8"/>
    <cellStyle name="Normal_Hoja5 2" xfId="14"/>
    <cellStyle name="Normal_Sheet1" xfId="93"/>
    <cellStyle name="Normal_Sheet1_1" xfId="94"/>
    <cellStyle name="style1451711821436" xfId="16"/>
    <cellStyle name="style1451711821665" xfId="17"/>
    <cellStyle name="style1452208938414" xfId="92"/>
    <cellStyle name="style1452208938461" xfId="86"/>
    <cellStyle name="style1452208938523" xfId="85"/>
    <cellStyle name="style1452208938570" xfId="79"/>
    <cellStyle name="style1452208938633" xfId="78"/>
    <cellStyle name="style1452208938680" xfId="73"/>
    <cellStyle name="style1452208938758" xfId="72"/>
    <cellStyle name="style1452208939258" xfId="91"/>
    <cellStyle name="style1452208939414" xfId="90"/>
    <cellStyle name="style1452208939461" xfId="89"/>
    <cellStyle name="style1452208939523" xfId="88"/>
    <cellStyle name="style1452208939570" xfId="87"/>
    <cellStyle name="style1452208939617" xfId="84"/>
    <cellStyle name="style1452208939664" xfId="83"/>
    <cellStyle name="style1452208939727" xfId="82"/>
    <cellStyle name="style1452208939789" xfId="77"/>
    <cellStyle name="style1452208939836" xfId="80"/>
    <cellStyle name="style1452208939883" xfId="81"/>
    <cellStyle name="style1452208939945" xfId="71"/>
    <cellStyle name="style1452208939992" xfId="70"/>
    <cellStyle name="style1452208940055" xfId="68"/>
    <cellStyle name="style1452208940195" xfId="76"/>
    <cellStyle name="style1452208940867" xfId="74"/>
    <cellStyle name="style1452208940914" xfId="75"/>
    <cellStyle name="style1452208940945" xfId="69"/>
    <cellStyle name="style1452220779089" xfId="21"/>
    <cellStyle name="style1452220779152" xfId="22"/>
    <cellStyle name="style1452220779214" xfId="23"/>
    <cellStyle name="style1452220779277" xfId="24"/>
    <cellStyle name="style1452220779402" xfId="25"/>
    <cellStyle name="style1452220779464" xfId="26"/>
    <cellStyle name="style1452220779511" xfId="27"/>
    <cellStyle name="style1452220779589" xfId="28"/>
    <cellStyle name="style1452220779668" xfId="29"/>
    <cellStyle name="style1452220779714" xfId="30"/>
    <cellStyle name="style1452220779777" xfId="31"/>
    <cellStyle name="style1452220779839" xfId="32"/>
    <cellStyle name="style1452220779902" xfId="33"/>
    <cellStyle name="style1452220779949" xfId="34"/>
    <cellStyle name="style1452220779996" xfId="35"/>
    <cellStyle name="style1452220780058" xfId="36"/>
    <cellStyle name="style1452220780105" xfId="37"/>
    <cellStyle name="style1452220780152" xfId="38"/>
    <cellStyle name="style1452220780199" xfId="39"/>
    <cellStyle name="style1452220780246" xfId="40"/>
    <cellStyle name="style1452220780308" xfId="41"/>
    <cellStyle name="style1452220780355" xfId="42"/>
    <cellStyle name="style1452220780496" xfId="43"/>
    <cellStyle name="style1452220780558" xfId="18"/>
    <cellStyle name="style1452220780558 2" xfId="44"/>
    <cellStyle name="style1452220780621" xfId="45"/>
    <cellStyle name="style1452220780668" xfId="46"/>
    <cellStyle name="style1452220780714" xfId="19"/>
    <cellStyle name="style1452220780714 2" xfId="47"/>
    <cellStyle name="style1452220780777" xfId="48"/>
    <cellStyle name="style1452220780824" xfId="49"/>
    <cellStyle name="style1452220780871" xfId="50"/>
    <cellStyle name="style1452220780918" xfId="51"/>
    <cellStyle name="style1452220780980" xfId="52"/>
    <cellStyle name="style1452220781136" xfId="53"/>
    <cellStyle name="style1452220781246" xfId="54"/>
    <cellStyle name="style1452220781277" xfId="55"/>
    <cellStyle name="style1452220781324" xfId="56"/>
    <cellStyle name="style1452220781543" xfId="57"/>
    <cellStyle name="style1452220781777" xfId="58"/>
    <cellStyle name="style1452220782074" xfId="59"/>
    <cellStyle name="style1452220782121" xfId="60"/>
    <cellStyle name="style1452220782152" xfId="61"/>
    <cellStyle name="style1452220782730" xfId="62"/>
    <cellStyle name="style1452220782761" xfId="63"/>
    <cellStyle name="style1452220782793" xfId="64"/>
    <cellStyle name="style1452220782840" xfId="65"/>
    <cellStyle name="style1452220782949" xfId="66"/>
  </cellStyles>
  <dxfs count="0"/>
  <tableStyles count="0" defaultTableStyle="TableStyleMedium9" defaultPivotStyle="PivotStyleLight16"/>
  <colors>
    <mruColors>
      <color rgb="FF5A2363"/>
      <color rgb="FFBFBFBF"/>
      <color rgb="FFF3DF7D"/>
      <color rgb="FFDA9896"/>
      <color rgb="FF8E4716"/>
      <color rgb="FFBC47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1"/>
  <sheetViews>
    <sheetView showGridLines="0" tabSelected="1" zoomScaleNormal="100" workbookViewId="0">
      <pane xSplit="1" ySplit="11" topLeftCell="B12" activePane="bottomRight" state="frozen"/>
      <selection pane="topRight" activeCell="B1" sqref="B1"/>
      <selection pane="bottomLeft" activeCell="A12" sqref="A12"/>
      <selection pane="bottomRight" sqref="A1:K1"/>
    </sheetView>
  </sheetViews>
  <sheetFormatPr defaultColWidth="11.44140625" defaultRowHeight="13.2"/>
  <cols>
    <col min="1" max="1" width="30.6640625" style="146" customWidth="1"/>
    <col min="2" max="2" width="2.6640625" style="157" customWidth="1"/>
    <col min="3" max="3" width="12.5546875" style="157" customWidth="1"/>
    <col min="4" max="5" width="3.77734375" style="157" customWidth="1"/>
    <col min="6" max="6" width="8.44140625" style="157" customWidth="1"/>
    <col min="7" max="7" width="5" style="157" customWidth="1"/>
    <col min="8" max="8" width="3.77734375" style="157" customWidth="1"/>
    <col min="9" max="9" width="2.6640625" style="157" customWidth="1"/>
    <col min="10" max="10" width="13.77734375" style="157" customWidth="1"/>
    <col min="11" max="11" width="2.6640625" style="157" customWidth="1"/>
    <col min="12" max="12" width="15.44140625" style="146" customWidth="1"/>
    <col min="13" max="13" width="3.5546875" style="146" customWidth="1"/>
    <col min="14" max="14" width="6.6640625" style="146" customWidth="1"/>
    <col min="15" max="16384" width="11.44140625" style="146"/>
  </cols>
  <sheetData>
    <row r="1" spans="1:21" ht="25.5" customHeight="1">
      <c r="A1" s="306" t="s">
        <v>194</v>
      </c>
      <c r="B1" s="306"/>
      <c r="C1" s="306"/>
      <c r="D1" s="306"/>
      <c r="E1" s="306"/>
      <c r="F1" s="306"/>
      <c r="G1" s="306"/>
      <c r="H1" s="306"/>
      <c r="I1" s="306"/>
      <c r="J1" s="306"/>
      <c r="K1" s="306"/>
      <c r="L1" s="255"/>
      <c r="M1" s="255"/>
    </row>
    <row r="2" spans="1:21" s="3" customFormat="1" ht="6.6" customHeight="1" thickBot="1">
      <c r="A2" s="63"/>
      <c r="B2" s="153"/>
      <c r="C2" s="153"/>
      <c r="D2" s="153"/>
      <c r="E2" s="153"/>
      <c r="F2" s="153"/>
      <c r="G2" s="153"/>
      <c r="H2" s="153"/>
      <c r="I2" s="153"/>
      <c r="J2" s="153"/>
      <c r="K2" s="153"/>
      <c r="L2" s="33"/>
      <c r="M2" s="33"/>
    </row>
    <row r="3" spans="1:21" s="3" customFormat="1" ht="6.6" customHeight="1">
      <c r="A3" s="174"/>
      <c r="B3" s="285"/>
      <c r="C3" s="285"/>
      <c r="D3" s="285"/>
      <c r="E3" s="285"/>
      <c r="F3" s="285"/>
      <c r="G3" s="285"/>
      <c r="H3" s="285"/>
      <c r="I3" s="285"/>
      <c r="J3" s="285"/>
      <c r="K3" s="285"/>
      <c r="L3" s="285"/>
      <c r="M3" s="285"/>
    </row>
    <row r="4" spans="1:21" s="3" customFormat="1" ht="12">
      <c r="A4" s="307" t="s">
        <v>68</v>
      </c>
      <c r="B4" s="314" t="s">
        <v>172</v>
      </c>
      <c r="C4" s="314"/>
      <c r="D4" s="314"/>
      <c r="E4" s="314"/>
      <c r="F4" s="314"/>
      <c r="G4" s="314"/>
      <c r="H4" s="314"/>
      <c r="I4" s="314"/>
      <c r="J4" s="314"/>
      <c r="K4" s="314"/>
      <c r="L4" s="314"/>
      <c r="M4" s="314"/>
    </row>
    <row r="5" spans="1:21" s="3" customFormat="1" ht="6.6" customHeight="1">
      <c r="A5" s="307"/>
      <c r="B5" s="180"/>
      <c r="C5" s="180"/>
      <c r="D5" s="180"/>
      <c r="E5" s="180"/>
      <c r="F5" s="180"/>
      <c r="G5" s="180"/>
      <c r="H5" s="180"/>
      <c r="I5" s="180"/>
      <c r="J5" s="180"/>
      <c r="K5" s="180"/>
      <c r="L5" s="221"/>
      <c r="M5" s="221"/>
    </row>
    <row r="6" spans="1:21" s="3" customFormat="1" ht="6.6" customHeight="1">
      <c r="A6" s="307"/>
      <c r="B6" s="283"/>
      <c r="C6" s="308" t="s">
        <v>181</v>
      </c>
      <c r="D6" s="308"/>
      <c r="E6" s="311" t="s">
        <v>182</v>
      </c>
      <c r="F6" s="311"/>
      <c r="G6" s="311"/>
      <c r="H6" s="287"/>
      <c r="I6" s="283"/>
      <c r="J6" s="308" t="s">
        <v>183</v>
      </c>
      <c r="K6" s="308"/>
      <c r="L6" s="311" t="s">
        <v>184</v>
      </c>
      <c r="M6" s="311"/>
    </row>
    <row r="7" spans="1:21" s="3" customFormat="1" ht="12" customHeight="1">
      <c r="A7" s="307"/>
      <c r="B7" s="263"/>
      <c r="C7" s="309"/>
      <c r="D7" s="309"/>
      <c r="E7" s="312"/>
      <c r="F7" s="312"/>
      <c r="G7" s="312"/>
      <c r="H7" s="288"/>
      <c r="I7" s="263"/>
      <c r="J7" s="309"/>
      <c r="K7" s="309"/>
      <c r="L7" s="312"/>
      <c r="M7" s="312"/>
    </row>
    <row r="8" spans="1:21" s="3" customFormat="1" ht="18" customHeight="1">
      <c r="A8" s="307"/>
      <c r="B8" s="264"/>
      <c r="C8" s="310"/>
      <c r="D8" s="310"/>
      <c r="E8" s="313"/>
      <c r="F8" s="313"/>
      <c r="G8" s="313"/>
      <c r="H8" s="289"/>
      <c r="I8" s="264"/>
      <c r="J8" s="310"/>
      <c r="K8" s="310"/>
      <c r="L8" s="313"/>
      <c r="M8" s="313"/>
    </row>
    <row r="9" spans="1:21" s="3" customFormat="1" ht="6.6" customHeight="1">
      <c r="A9" s="307"/>
      <c r="B9" s="186"/>
      <c r="C9" s="186"/>
      <c r="D9" s="186"/>
      <c r="E9" s="186"/>
      <c r="F9" s="186"/>
      <c r="G9" s="186"/>
      <c r="H9" s="186"/>
      <c r="I9" s="186"/>
      <c r="J9" s="186"/>
      <c r="K9" s="186"/>
      <c r="L9" s="186"/>
      <c r="M9" s="186"/>
    </row>
    <row r="10" spans="1:21" s="3" customFormat="1" ht="12">
      <c r="A10" s="307"/>
      <c r="B10" s="286"/>
      <c r="C10" s="314" t="s">
        <v>180</v>
      </c>
      <c r="D10" s="314"/>
      <c r="E10" s="314"/>
      <c r="F10" s="314"/>
      <c r="G10" s="314"/>
      <c r="H10" s="286"/>
      <c r="I10" s="286"/>
      <c r="J10" s="314" t="s">
        <v>191</v>
      </c>
      <c r="K10" s="314"/>
      <c r="L10" s="314"/>
      <c r="M10" s="314"/>
    </row>
    <row r="11" spans="1:21" s="3" customFormat="1" ht="6.6" customHeight="1">
      <c r="A11" s="187"/>
      <c r="B11" s="184"/>
      <c r="C11" s="184"/>
      <c r="D11" s="184"/>
      <c r="E11" s="184"/>
      <c r="F11" s="184"/>
      <c r="G11" s="184"/>
      <c r="H11" s="184"/>
      <c r="I11" s="184"/>
      <c r="J11" s="184"/>
      <c r="K11" s="184"/>
      <c r="L11" s="184"/>
      <c r="M11" s="184"/>
    </row>
    <row r="12" spans="1:21" s="15" customFormat="1" ht="6.6" customHeight="1">
      <c r="A12" s="67"/>
      <c r="B12" s="144"/>
      <c r="C12" s="144"/>
      <c r="D12" s="144"/>
      <c r="H12" s="144"/>
      <c r="I12" s="144"/>
      <c r="J12" s="144"/>
      <c r="K12" s="144"/>
      <c r="N12" s="3"/>
    </row>
    <row r="13" spans="1:21" s="25" customFormat="1" ht="12" customHeight="1">
      <c r="A13" s="175" t="s">
        <v>104</v>
      </c>
      <c r="B13" s="191"/>
      <c r="C13" s="191">
        <f>C15</f>
        <v>248443.11360860377</v>
      </c>
      <c r="D13" s="192"/>
      <c r="E13" s="197"/>
      <c r="F13" s="197"/>
      <c r="G13" s="197"/>
      <c r="H13" s="192"/>
      <c r="I13" s="192"/>
      <c r="J13" s="191">
        <v>346452.28883607901</v>
      </c>
      <c r="K13" s="192"/>
      <c r="L13" s="197"/>
      <c r="M13" s="197"/>
      <c r="N13" s="3"/>
      <c r="O13" s="305"/>
      <c r="P13" s="305"/>
      <c r="Q13" s="305"/>
      <c r="R13" s="305"/>
      <c r="S13" s="305"/>
      <c r="T13" s="305"/>
      <c r="U13" s="305"/>
    </row>
    <row r="14" spans="1:21" s="3" customFormat="1" ht="6.6" customHeight="1">
      <c r="B14" s="147"/>
      <c r="C14" s="147"/>
      <c r="D14" s="147"/>
      <c r="H14" s="147"/>
      <c r="I14" s="147"/>
      <c r="J14" s="147"/>
      <c r="K14" s="147"/>
      <c r="O14" s="305"/>
      <c r="P14" s="305"/>
      <c r="Q14" s="305"/>
      <c r="R14" s="305"/>
      <c r="S14" s="305"/>
      <c r="T14" s="305"/>
      <c r="U14" s="305"/>
    </row>
    <row r="15" spans="1:21" s="25" customFormat="1" ht="12" customHeight="1">
      <c r="A15" s="32" t="s">
        <v>72</v>
      </c>
      <c r="B15" s="122"/>
      <c r="C15" s="122">
        <f>SUM(C16:C19)</f>
        <v>248443.11360860377</v>
      </c>
      <c r="D15" s="154"/>
      <c r="E15" s="126"/>
      <c r="F15" s="126">
        <f>SUM(F16:F19)</f>
        <v>100</v>
      </c>
      <c r="H15" s="154"/>
      <c r="I15" s="154"/>
      <c r="J15" s="122">
        <v>346452.28883607901</v>
      </c>
      <c r="K15" s="154"/>
      <c r="L15" s="300" t="s">
        <v>190</v>
      </c>
      <c r="O15" s="305"/>
      <c r="P15" s="305"/>
      <c r="Q15" s="305"/>
      <c r="R15" s="305"/>
      <c r="S15" s="305"/>
      <c r="T15" s="305"/>
      <c r="U15" s="305"/>
    </row>
    <row r="16" spans="1:21" s="3" customFormat="1" ht="11.4" customHeight="1">
      <c r="A16" s="48" t="s">
        <v>112</v>
      </c>
      <c r="B16" s="144"/>
      <c r="C16" s="120">
        <v>94890.844824204076</v>
      </c>
      <c r="D16" s="144"/>
      <c r="E16" s="224"/>
      <c r="F16" s="278">
        <f>C16/SUM($C$16:$C$19)*100</f>
        <v>38.194194013239873</v>
      </c>
      <c r="H16" s="144"/>
      <c r="I16" s="144"/>
      <c r="J16" s="300" t="s">
        <v>190</v>
      </c>
      <c r="K16" s="144"/>
      <c r="L16" s="300" t="s">
        <v>190</v>
      </c>
      <c r="O16" s="305"/>
      <c r="P16" s="305"/>
      <c r="Q16" s="305"/>
      <c r="R16" s="305"/>
      <c r="S16" s="305"/>
      <c r="T16" s="305"/>
      <c r="U16" s="305"/>
    </row>
    <row r="17" spans="1:21" s="3" customFormat="1" ht="11.4" customHeight="1">
      <c r="A17" s="48" t="s">
        <v>113</v>
      </c>
      <c r="B17" s="147"/>
      <c r="C17" s="120">
        <v>68614.432775426932</v>
      </c>
      <c r="D17" s="147"/>
      <c r="E17" s="224"/>
      <c r="F17" s="278">
        <f>C17/SUM($C$16:$C$19)*100</f>
        <v>27.61776399386212</v>
      </c>
      <c r="H17" s="147"/>
      <c r="I17" s="147"/>
      <c r="J17" s="300" t="s">
        <v>190</v>
      </c>
      <c r="K17" s="147"/>
      <c r="L17" s="300" t="s">
        <v>190</v>
      </c>
      <c r="O17" s="305"/>
      <c r="P17" s="305"/>
      <c r="Q17" s="305"/>
      <c r="R17" s="305"/>
      <c r="S17" s="305"/>
      <c r="T17" s="305"/>
      <c r="U17" s="305"/>
    </row>
    <row r="18" spans="1:21" s="3" customFormat="1" ht="11.4" customHeight="1">
      <c r="A18" s="48" t="s">
        <v>114</v>
      </c>
      <c r="B18" s="147"/>
      <c r="C18" s="120">
        <v>84937.836008972779</v>
      </c>
      <c r="D18" s="147"/>
      <c r="E18" s="224"/>
      <c r="F18" s="278">
        <f>C18/SUM($C$16:$C$19)*100</f>
        <v>34.188041992898015</v>
      </c>
      <c r="H18" s="147"/>
      <c r="I18" s="147"/>
      <c r="J18" s="300" t="s">
        <v>190</v>
      </c>
      <c r="K18" s="147"/>
      <c r="L18" s="300" t="s">
        <v>190</v>
      </c>
      <c r="O18" s="305"/>
      <c r="P18" s="305"/>
      <c r="Q18" s="305"/>
      <c r="R18" s="305"/>
      <c r="S18" s="305"/>
      <c r="T18" s="305"/>
      <c r="U18" s="305"/>
    </row>
    <row r="19" spans="1:21" s="3" customFormat="1" ht="11.4" customHeight="1">
      <c r="A19" s="48" t="s">
        <v>115</v>
      </c>
      <c r="B19" s="147"/>
      <c r="C19" s="120">
        <v>0</v>
      </c>
      <c r="D19" s="147"/>
      <c r="E19" s="224"/>
      <c r="F19" s="278">
        <f>C19/SUM($C$16:$C$19)*100</f>
        <v>0</v>
      </c>
      <c r="H19" s="147"/>
      <c r="I19" s="147"/>
      <c r="J19" s="300" t="s">
        <v>190</v>
      </c>
      <c r="K19" s="147"/>
      <c r="L19" s="300" t="s">
        <v>190</v>
      </c>
      <c r="O19" s="305"/>
      <c r="P19" s="305"/>
      <c r="Q19" s="305"/>
      <c r="R19" s="305"/>
      <c r="S19" s="305"/>
      <c r="T19" s="305"/>
      <c r="U19" s="305"/>
    </row>
    <row r="20" spans="1:21" s="3" customFormat="1" ht="6.6" customHeight="1">
      <c r="A20" s="36"/>
      <c r="B20" s="147"/>
      <c r="C20" s="147"/>
      <c r="D20" s="147"/>
      <c r="E20" s="223"/>
      <c r="F20" s="223"/>
      <c r="H20" s="147"/>
      <c r="I20" s="147"/>
      <c r="J20" s="300"/>
      <c r="K20" s="147"/>
      <c r="L20" s="300"/>
      <c r="O20" s="305"/>
      <c r="P20" s="305"/>
      <c r="Q20" s="305"/>
      <c r="R20" s="305"/>
      <c r="S20" s="305"/>
      <c r="T20" s="305"/>
      <c r="U20" s="305"/>
    </row>
    <row r="21" spans="1:21" s="25" customFormat="1" ht="24">
      <c r="A21" s="32" t="s">
        <v>139</v>
      </c>
      <c r="B21" s="119"/>
      <c r="C21" s="119">
        <f>SUM(C22:C25)</f>
        <v>248443.11360860409</v>
      </c>
      <c r="D21" s="154"/>
      <c r="E21" s="226"/>
      <c r="F21" s="126">
        <f>SUM(F22:F25)</f>
        <v>100</v>
      </c>
      <c r="H21" s="154"/>
      <c r="I21" s="154"/>
      <c r="J21" s="119">
        <f t="shared" ref="J21" si="0">SUM(J22:J25)</f>
        <v>346452.28883607907</v>
      </c>
      <c r="K21" s="154"/>
      <c r="L21" s="126">
        <f>SUM(L22:L25)</f>
        <v>100</v>
      </c>
      <c r="O21" s="305"/>
      <c r="P21" s="305"/>
      <c r="Q21" s="305"/>
      <c r="R21" s="305"/>
      <c r="S21" s="305"/>
      <c r="T21" s="305"/>
      <c r="U21" s="305"/>
    </row>
    <row r="22" spans="1:21" s="3" customFormat="1" ht="11.4" customHeight="1">
      <c r="A22" s="81" t="s">
        <v>125</v>
      </c>
      <c r="B22" s="215"/>
      <c r="C22" s="120">
        <v>24403.14979306122</v>
      </c>
      <c r="D22" s="215"/>
      <c r="E22" s="129"/>
      <c r="F22" s="129">
        <f>C22/SUM($C$22:$C$25)*100</f>
        <v>9.8224295447793359</v>
      </c>
      <c r="H22" s="215"/>
      <c r="I22" s="215"/>
      <c r="J22" s="120">
        <v>34030.031977199156</v>
      </c>
      <c r="K22" s="215"/>
      <c r="L22" s="129">
        <f>J22/SUM($J$22:$J$25)*100</f>
        <v>9.8224295447793022</v>
      </c>
      <c r="O22" s="305"/>
      <c r="P22" s="305"/>
      <c r="Q22" s="305"/>
      <c r="R22" s="305"/>
      <c r="S22" s="305"/>
      <c r="T22" s="305"/>
      <c r="U22" s="305"/>
    </row>
    <row r="23" spans="1:21" s="3" customFormat="1" ht="11.4" customHeight="1">
      <c r="A23" s="48" t="s">
        <v>126</v>
      </c>
      <c r="B23" s="215"/>
      <c r="C23" s="120">
        <v>79127.18414492684</v>
      </c>
      <c r="D23" s="215"/>
      <c r="E23" s="129"/>
      <c r="F23" s="129">
        <f>C23/SUM($C$22:$C$25)*100</f>
        <v>31.84921610247703</v>
      </c>
      <c r="H23" s="215"/>
      <c r="I23" s="215"/>
      <c r="J23" s="120">
        <v>110342.33816338093</v>
      </c>
      <c r="K23" s="215"/>
      <c r="L23" s="129">
        <f>J23/SUM($J$22:$J$25)*100</f>
        <v>31.84921610247709</v>
      </c>
      <c r="O23" s="305"/>
      <c r="P23" s="305"/>
      <c r="Q23" s="305"/>
      <c r="R23" s="305"/>
      <c r="S23" s="305"/>
      <c r="T23" s="305"/>
      <c r="U23" s="305"/>
    </row>
    <row r="24" spans="1:21" s="3" customFormat="1" ht="11.4" customHeight="1">
      <c r="A24" s="48" t="s">
        <v>127</v>
      </c>
      <c r="B24" s="215"/>
      <c r="C24" s="120">
        <v>144912.77967061603</v>
      </c>
      <c r="D24" s="215"/>
      <c r="E24" s="129"/>
      <c r="F24" s="129">
        <f>C24/SUM($C$22:$C$25)*100</f>
        <v>58.328354352743631</v>
      </c>
      <c r="H24" s="215"/>
      <c r="I24" s="215"/>
      <c r="J24" s="120">
        <v>202079.91869549896</v>
      </c>
      <c r="K24" s="215"/>
      <c r="L24" s="129">
        <f>J24/SUM($J$22:$J$25)*100</f>
        <v>58.328354352743602</v>
      </c>
      <c r="O24" s="305"/>
      <c r="P24" s="305"/>
      <c r="Q24" s="305"/>
      <c r="R24" s="305"/>
      <c r="S24" s="305"/>
      <c r="T24" s="305"/>
      <c r="U24" s="305"/>
    </row>
    <row r="25" spans="1:21" s="3" customFormat="1" ht="11.4">
      <c r="A25" s="48" t="s">
        <v>165</v>
      </c>
      <c r="B25" s="234"/>
      <c r="C25" s="120">
        <v>0</v>
      </c>
      <c r="D25" s="234"/>
      <c r="E25" s="129"/>
      <c r="F25" s="129">
        <f>C25/SUM($C$22:$C$25)*100</f>
        <v>0</v>
      </c>
      <c r="H25" s="234"/>
      <c r="I25" s="234"/>
      <c r="J25" s="120">
        <v>0</v>
      </c>
      <c r="K25" s="234"/>
      <c r="L25" s="129">
        <f>J25/SUM($J$22:$J$25)*100</f>
        <v>0</v>
      </c>
    </row>
    <row r="26" spans="1:21" s="3" customFormat="1" ht="6.6" customHeight="1">
      <c r="A26" s="37"/>
      <c r="B26" s="215"/>
      <c r="C26" s="215"/>
      <c r="D26" s="215"/>
      <c r="E26" s="223"/>
      <c r="F26" s="223"/>
      <c r="H26" s="215"/>
      <c r="I26" s="215"/>
      <c r="J26" s="215"/>
      <c r="K26" s="215"/>
      <c r="L26" s="223"/>
    </row>
    <row r="27" spans="1:21" s="25" customFormat="1" ht="24">
      <c r="A27" s="160" t="s">
        <v>81</v>
      </c>
      <c r="B27" s="119"/>
      <c r="C27" s="119">
        <f>C28+C36+C52</f>
        <v>248443.11360860354</v>
      </c>
      <c r="D27" s="232"/>
      <c r="E27" s="227"/>
      <c r="F27" s="126">
        <f>F28+F36</f>
        <v>100</v>
      </c>
      <c r="H27" s="232"/>
      <c r="I27" s="232"/>
      <c r="J27" s="119">
        <f t="shared" ref="J27" si="1">J28+J36+J52</f>
        <v>346452.28883607924</v>
      </c>
      <c r="K27" s="232"/>
      <c r="L27" s="126">
        <f t="shared" ref="L27" si="2">L28+L36</f>
        <v>100</v>
      </c>
    </row>
    <row r="28" spans="1:21" s="3" customFormat="1" ht="22.8">
      <c r="A28" s="161" t="s">
        <v>89</v>
      </c>
      <c r="B28" s="120"/>
      <c r="C28" s="120">
        <f>SUM(C29:C35)</f>
        <v>246084.47960469694</v>
      </c>
      <c r="D28" s="233"/>
      <c r="E28" s="130"/>
      <c r="F28" s="130">
        <f t="shared" ref="F28:F47" si="3">C28/SUM($C$28+$C$36)*100</f>
        <v>99.143936839240169</v>
      </c>
      <c r="H28" s="233"/>
      <c r="I28" s="233"/>
      <c r="J28" s="120">
        <f>SUM(J29:J35)</f>
        <v>343163.18922164035</v>
      </c>
      <c r="K28" s="233"/>
      <c r="L28" s="130">
        <f t="shared" ref="L28:L51" si="4">J28/SUM($J$28+$J$36)*100</f>
        <v>99.143936839240169</v>
      </c>
    </row>
    <row r="29" spans="1:21" s="25" customFormat="1" ht="12">
      <c r="A29" s="47" t="s">
        <v>18</v>
      </c>
      <c r="B29" s="232"/>
      <c r="C29" s="120">
        <v>94512.919058778003</v>
      </c>
      <c r="D29" s="232"/>
      <c r="E29" s="130"/>
      <c r="F29" s="130">
        <f t="shared" si="3"/>
        <v>38.077910856905802</v>
      </c>
      <c r="H29" s="232"/>
      <c r="I29" s="232"/>
      <c r="J29" s="278">
        <v>131797.64436569519</v>
      </c>
      <c r="K29" s="232"/>
      <c r="L29" s="130">
        <f t="shared" si="4"/>
        <v>38.077910856905802</v>
      </c>
    </row>
    <row r="30" spans="1:21" s="25" customFormat="1" ht="12">
      <c r="A30" s="47" t="s">
        <v>21</v>
      </c>
      <c r="B30" s="232"/>
      <c r="C30" s="120">
        <v>139657.05804411758</v>
      </c>
      <c r="D30" s="232"/>
      <c r="E30" s="130"/>
      <c r="F30" s="130">
        <f t="shared" si="3"/>
        <v>56.265842381129239</v>
      </c>
      <c r="H30" s="232"/>
      <c r="I30" s="232"/>
      <c r="J30" s="278">
        <v>194750.84943478237</v>
      </c>
      <c r="K30" s="232"/>
      <c r="L30" s="130">
        <f t="shared" si="4"/>
        <v>56.265842381129204</v>
      </c>
    </row>
    <row r="31" spans="1:21" s="25" customFormat="1" ht="12">
      <c r="A31" s="47" t="s">
        <v>19</v>
      </c>
      <c r="B31" s="232"/>
      <c r="C31" s="120">
        <v>9610.2400676275738</v>
      </c>
      <c r="D31" s="232"/>
      <c r="E31" s="130"/>
      <c r="F31" s="130">
        <f t="shared" si="3"/>
        <v>3.8718290393825288</v>
      </c>
      <c r="H31" s="232"/>
      <c r="I31" s="232"/>
      <c r="J31" s="278">
        <v>13401.416603315653</v>
      </c>
      <c r="K31" s="232"/>
      <c r="L31" s="130">
        <f t="shared" si="4"/>
        <v>3.8718290393825372</v>
      </c>
    </row>
    <row r="32" spans="1:21" s="25" customFormat="1" ht="12">
      <c r="A32" s="47" t="s">
        <v>20</v>
      </c>
      <c r="B32" s="232"/>
      <c r="C32" s="120">
        <v>1573.3054091926388</v>
      </c>
      <c r="D32" s="232"/>
      <c r="E32" s="130"/>
      <c r="F32" s="130">
        <f t="shared" si="3"/>
        <v>0.63386237266323187</v>
      </c>
      <c r="H32" s="232"/>
      <c r="I32" s="232"/>
      <c r="J32" s="278">
        <v>2193.9640513106888</v>
      </c>
      <c r="K32" s="232"/>
      <c r="L32" s="130">
        <f t="shared" si="4"/>
        <v>0.63386237266323142</v>
      </c>
    </row>
    <row r="33" spans="1:12" s="25" customFormat="1" ht="12">
      <c r="A33" s="47" t="s">
        <v>90</v>
      </c>
      <c r="B33" s="232"/>
      <c r="C33" s="120">
        <v>428.52482284970932</v>
      </c>
      <c r="D33" s="232" t="s">
        <v>71</v>
      </c>
      <c r="E33" s="130"/>
      <c r="F33" s="130">
        <f t="shared" si="3"/>
        <v>0.17264655633262962</v>
      </c>
      <c r="H33" s="232"/>
      <c r="I33" s="232"/>
      <c r="J33" s="278">
        <v>597.57504864170164</v>
      </c>
      <c r="K33" s="232" t="s">
        <v>71</v>
      </c>
      <c r="L33" s="130">
        <f t="shared" si="4"/>
        <v>0.17264655633262954</v>
      </c>
    </row>
    <row r="34" spans="1:12" s="25" customFormat="1" ht="12">
      <c r="A34" s="47" t="s">
        <v>22</v>
      </c>
      <c r="B34" s="232"/>
      <c r="C34" s="120">
        <v>41.206932350507799</v>
      </c>
      <c r="D34" s="232" t="s">
        <v>71</v>
      </c>
      <c r="E34" s="130"/>
      <c r="F34" s="130">
        <f t="shared" si="3"/>
        <v>1.6601686968882739E-2</v>
      </c>
      <c r="H34" s="232"/>
      <c r="I34" s="232"/>
      <c r="J34" s="278">
        <v>57.462796297254698</v>
      </c>
      <c r="K34" s="232" t="s">
        <v>71</v>
      </c>
      <c r="L34" s="130">
        <f t="shared" si="4"/>
        <v>1.6601686968882725E-2</v>
      </c>
    </row>
    <row r="35" spans="1:12" s="25" customFormat="1" ht="12">
      <c r="A35" s="47" t="s">
        <v>102</v>
      </c>
      <c r="B35" s="234"/>
      <c r="C35" s="120">
        <v>261.22526978093674</v>
      </c>
      <c r="D35" s="234" t="s">
        <v>71</v>
      </c>
      <c r="E35" s="130"/>
      <c r="F35" s="130">
        <f t="shared" si="3"/>
        <v>0.10524394585785303</v>
      </c>
      <c r="H35" s="234"/>
      <c r="I35" s="234"/>
      <c r="J35" s="278">
        <v>364.27692159745038</v>
      </c>
      <c r="K35" s="234" t="s">
        <v>71</v>
      </c>
      <c r="L35" s="130">
        <f t="shared" si="4"/>
        <v>0.10524394585785293</v>
      </c>
    </row>
    <row r="36" spans="1:12" s="3" customFormat="1" ht="11.4">
      <c r="A36" s="69" t="s">
        <v>91</v>
      </c>
      <c r="B36" s="121"/>
      <c r="C36" s="120">
        <f>SUM(C37:C51)</f>
        <v>2124.828447814446</v>
      </c>
      <c r="D36" s="234"/>
      <c r="E36" s="130"/>
      <c r="F36" s="130">
        <f t="shared" si="3"/>
        <v>0.85606316075983557</v>
      </c>
      <c r="H36" s="234"/>
      <c r="I36" s="234"/>
      <c r="J36" s="278">
        <f>SUM(J37:J51)</f>
        <v>2963.0593033424084</v>
      </c>
      <c r="K36" s="234"/>
      <c r="L36" s="130">
        <f t="shared" si="4"/>
        <v>0.8560631607598348</v>
      </c>
    </row>
    <row r="37" spans="1:12" s="25" customFormat="1" ht="12">
      <c r="A37" s="47" t="s">
        <v>87</v>
      </c>
      <c r="B37" s="234"/>
      <c r="C37" s="120">
        <v>667.72955214108197</v>
      </c>
      <c r="D37" s="234" t="s">
        <v>71</v>
      </c>
      <c r="E37" s="130"/>
      <c r="F37" s="130">
        <f t="shared" si="3"/>
        <v>0.26901873961947331</v>
      </c>
      <c r="H37" s="234"/>
      <c r="I37" s="234"/>
      <c r="J37" s="278">
        <v>931.14447127407368</v>
      </c>
      <c r="K37" s="234" t="s">
        <v>71</v>
      </c>
      <c r="L37" s="130">
        <f t="shared" si="4"/>
        <v>0.26901873961947309</v>
      </c>
    </row>
    <row r="38" spans="1:12" s="25" customFormat="1" ht="12">
      <c r="A38" s="47" t="s">
        <v>23</v>
      </c>
      <c r="B38" s="234"/>
      <c r="C38" s="120">
        <v>328.69596974503764</v>
      </c>
      <c r="D38" s="234" t="s">
        <v>71</v>
      </c>
      <c r="E38" s="130"/>
      <c r="F38" s="130">
        <f t="shared" si="3"/>
        <v>0.13242693125573615</v>
      </c>
      <c r="H38" s="234"/>
      <c r="I38" s="234"/>
      <c r="J38" s="278">
        <v>458.36436919223706</v>
      </c>
      <c r="K38" s="234" t="s">
        <v>71</v>
      </c>
      <c r="L38" s="130">
        <f t="shared" si="4"/>
        <v>0.13242693125573604</v>
      </c>
    </row>
    <row r="39" spans="1:12" s="25" customFormat="1" ht="12">
      <c r="A39" s="47" t="s">
        <v>92</v>
      </c>
      <c r="B39" s="234"/>
      <c r="C39" s="120">
        <v>331.6083581305254</v>
      </c>
      <c r="D39" s="234" t="s">
        <v>71</v>
      </c>
      <c r="E39" s="130"/>
      <c r="F39" s="130">
        <f t="shared" si="3"/>
        <v>0.13360029111413099</v>
      </c>
      <c r="H39" s="234"/>
      <c r="I39" s="234"/>
      <c r="J39" s="278">
        <v>462.42567565179712</v>
      </c>
      <c r="K39" s="234" t="s">
        <v>71</v>
      </c>
      <c r="L39" s="130">
        <f t="shared" si="4"/>
        <v>0.13360029111413088</v>
      </c>
    </row>
    <row r="40" spans="1:12" s="25" customFormat="1" ht="12">
      <c r="A40" s="47" t="s">
        <v>24</v>
      </c>
      <c r="B40" s="234"/>
      <c r="C40" s="120">
        <v>311.7716885293446</v>
      </c>
      <c r="D40" s="234" t="s">
        <v>71</v>
      </c>
      <c r="E40" s="130"/>
      <c r="F40" s="130">
        <f t="shared" si="3"/>
        <v>0.12560837906344186</v>
      </c>
      <c r="H40" s="234"/>
      <c r="I40" s="234"/>
      <c r="J40" s="278">
        <v>434.76357028533079</v>
      </c>
      <c r="K40" s="234" t="s">
        <v>71</v>
      </c>
      <c r="L40" s="130">
        <f t="shared" si="4"/>
        <v>0.12560837906344174</v>
      </c>
    </row>
    <row r="41" spans="1:12" s="25" customFormat="1" ht="12">
      <c r="A41" s="47" t="s">
        <v>28</v>
      </c>
      <c r="B41" s="234"/>
      <c r="C41" s="120">
        <v>111.65613329240406</v>
      </c>
      <c r="D41" s="234" t="s">
        <v>71</v>
      </c>
      <c r="E41" s="130"/>
      <c r="F41" s="130">
        <f t="shared" si="3"/>
        <v>4.4984668048299779E-2</v>
      </c>
      <c r="H41" s="234"/>
      <c r="I41" s="234"/>
      <c r="J41" s="278">
        <v>155.70374392699648</v>
      </c>
      <c r="K41" s="234" t="s">
        <v>71</v>
      </c>
      <c r="L41" s="130">
        <f t="shared" si="4"/>
        <v>4.4984668048299745E-2</v>
      </c>
    </row>
    <row r="42" spans="1:12" s="25" customFormat="1" ht="12">
      <c r="A42" s="47" t="s">
        <v>88</v>
      </c>
      <c r="B42" s="234"/>
      <c r="C42" s="120">
        <v>124.20876442256444</v>
      </c>
      <c r="D42" s="234" t="s">
        <v>71</v>
      </c>
      <c r="E42" s="130"/>
      <c r="F42" s="130">
        <f t="shared" si="3"/>
        <v>5.0041944597938579E-2</v>
      </c>
      <c r="H42" s="234"/>
      <c r="I42" s="234"/>
      <c r="J42" s="278">
        <v>173.20830552579497</v>
      </c>
      <c r="K42" s="234" t="s">
        <v>71</v>
      </c>
      <c r="L42" s="130">
        <f t="shared" si="4"/>
        <v>5.0041944597938544E-2</v>
      </c>
    </row>
    <row r="43" spans="1:12" s="25" customFormat="1" ht="12">
      <c r="A43" s="47" t="s">
        <v>29</v>
      </c>
      <c r="B43" s="234"/>
      <c r="C43" s="120">
        <v>0</v>
      </c>
      <c r="D43" s="234"/>
      <c r="E43" s="130"/>
      <c r="F43" s="130">
        <f t="shared" si="3"/>
        <v>0</v>
      </c>
      <c r="H43" s="234"/>
      <c r="I43" s="234"/>
      <c r="J43" s="278">
        <v>0</v>
      </c>
      <c r="K43" s="234"/>
      <c r="L43" s="130">
        <f t="shared" si="4"/>
        <v>0</v>
      </c>
    </row>
    <row r="44" spans="1:12" s="25" customFormat="1" ht="12">
      <c r="A44" s="47" t="s">
        <v>103</v>
      </c>
      <c r="B44" s="234"/>
      <c r="C44" s="120">
        <v>63.447010456789911</v>
      </c>
      <c r="D44" s="234" t="s">
        <v>71</v>
      </c>
      <c r="E44" s="130"/>
      <c r="F44" s="130">
        <f t="shared" si="3"/>
        <v>2.5561898123243228E-2</v>
      </c>
      <c r="H44" s="234"/>
      <c r="I44" s="234"/>
      <c r="J44" s="278">
        <v>88.476439025759703</v>
      </c>
      <c r="K44" s="234" t="s">
        <v>71</v>
      </c>
      <c r="L44" s="130">
        <f t="shared" si="4"/>
        <v>2.556189812324321E-2</v>
      </c>
    </row>
    <row r="45" spans="1:12" s="25" customFormat="1" ht="12">
      <c r="A45" s="47" t="s">
        <v>160</v>
      </c>
      <c r="B45" s="234"/>
      <c r="C45" s="120">
        <v>0</v>
      </c>
      <c r="D45" s="234"/>
      <c r="E45" s="130"/>
      <c r="F45" s="130">
        <f t="shared" si="3"/>
        <v>0</v>
      </c>
      <c r="H45" s="234"/>
      <c r="I45" s="234"/>
      <c r="J45" s="278">
        <v>0</v>
      </c>
      <c r="K45" s="234"/>
      <c r="L45" s="130">
        <f t="shared" si="4"/>
        <v>0</v>
      </c>
    </row>
    <row r="46" spans="1:12" s="25" customFormat="1" ht="12">
      <c r="A46" s="47" t="s">
        <v>140</v>
      </c>
      <c r="B46" s="234"/>
      <c r="C46" s="120">
        <v>0</v>
      </c>
      <c r="D46" s="234"/>
      <c r="E46" s="130"/>
      <c r="F46" s="130">
        <f t="shared" si="3"/>
        <v>0</v>
      </c>
      <c r="H46" s="234"/>
      <c r="I46" s="234"/>
      <c r="J46" s="278">
        <v>0</v>
      </c>
      <c r="K46" s="234"/>
      <c r="L46" s="130">
        <f t="shared" si="4"/>
        <v>0</v>
      </c>
    </row>
    <row r="47" spans="1:12" s="25" customFormat="1" ht="12">
      <c r="A47" s="47" t="s">
        <v>27</v>
      </c>
      <c r="B47" s="234"/>
      <c r="C47" s="120">
        <v>43.354025669621031</v>
      </c>
      <c r="D47" s="234" t="s">
        <v>71</v>
      </c>
      <c r="E47" s="130"/>
      <c r="F47" s="130">
        <f t="shared" si="3"/>
        <v>1.7466720329621568E-2</v>
      </c>
      <c r="H47" s="234"/>
      <c r="I47" s="234"/>
      <c r="J47" s="278">
        <v>60.456903817269591</v>
      </c>
      <c r="K47" s="234" t="s">
        <v>71</v>
      </c>
      <c r="L47" s="130">
        <f t="shared" si="4"/>
        <v>1.7466720329621554E-2</v>
      </c>
    </row>
    <row r="48" spans="1:12" s="25" customFormat="1" ht="12">
      <c r="A48" s="47" t="s">
        <v>162</v>
      </c>
      <c r="B48" s="234"/>
      <c r="C48" s="120">
        <v>0</v>
      </c>
      <c r="D48" s="234"/>
      <c r="E48" s="130"/>
      <c r="F48" s="130">
        <f>C50/SUM($C$28+$C$36)*100</f>
        <v>5.7353588607950028E-2</v>
      </c>
      <c r="H48" s="234"/>
      <c r="I48" s="234"/>
      <c r="J48" s="278">
        <v>0</v>
      </c>
      <c r="K48" s="234"/>
      <c r="L48" s="130">
        <f t="shared" si="4"/>
        <v>0</v>
      </c>
    </row>
    <row r="49" spans="1:12" s="25" customFormat="1" ht="12">
      <c r="A49" s="47" t="s">
        <v>26</v>
      </c>
      <c r="B49" s="234"/>
      <c r="C49" s="120">
        <v>0</v>
      </c>
      <c r="D49" s="234"/>
      <c r="E49" s="130"/>
      <c r="F49" s="130">
        <f>C51/SUM($C$28+$C$36)*100</f>
        <v>0</v>
      </c>
      <c r="H49" s="234"/>
      <c r="I49" s="234"/>
      <c r="J49" s="278">
        <v>0</v>
      </c>
      <c r="K49" s="234"/>
      <c r="L49" s="130">
        <f t="shared" si="4"/>
        <v>0</v>
      </c>
    </row>
    <row r="50" spans="1:12" s="25" customFormat="1" ht="12">
      <c r="A50" s="47" t="s">
        <v>30</v>
      </c>
      <c r="B50" s="232"/>
      <c r="C50" s="120">
        <v>142.35694542707677</v>
      </c>
      <c r="D50" s="232" t="s">
        <v>71</v>
      </c>
      <c r="E50" s="130"/>
      <c r="F50" s="130">
        <f>C50/SUM($C$28+$C$36)*100</f>
        <v>5.7353588607950028E-2</v>
      </c>
      <c r="H50" s="232"/>
      <c r="I50" s="232"/>
      <c r="J50" s="278">
        <v>198.51582464314916</v>
      </c>
      <c r="K50" s="232" t="s">
        <v>71</v>
      </c>
      <c r="L50" s="130">
        <f t="shared" si="4"/>
        <v>5.7353588607949986E-2</v>
      </c>
    </row>
    <row r="51" spans="1:12" s="25" customFormat="1" ht="12">
      <c r="A51" s="47" t="s">
        <v>25</v>
      </c>
      <c r="B51" s="232"/>
      <c r="C51" s="120">
        <v>0</v>
      </c>
      <c r="D51" s="232"/>
      <c r="E51" s="130"/>
      <c r="F51" s="130">
        <f>C51/SUM($C$28+$C$36)*100</f>
        <v>0</v>
      </c>
      <c r="H51" s="232"/>
      <c r="I51" s="232"/>
      <c r="J51" s="278">
        <v>0</v>
      </c>
      <c r="K51" s="232"/>
      <c r="L51" s="130">
        <f t="shared" si="4"/>
        <v>0</v>
      </c>
    </row>
    <row r="52" spans="1:12" s="3" customFormat="1" ht="11.4">
      <c r="A52" s="69" t="s">
        <v>3</v>
      </c>
      <c r="B52" s="215"/>
      <c r="C52" s="120">
        <v>233.80555609215651</v>
      </c>
      <c r="D52" s="215" t="s">
        <v>71</v>
      </c>
      <c r="E52" s="131"/>
      <c r="F52" s="131" t="s">
        <v>80</v>
      </c>
      <c r="H52" s="215"/>
      <c r="I52" s="215"/>
      <c r="J52" s="278">
        <v>326.04031109645041</v>
      </c>
      <c r="K52" s="215" t="s">
        <v>71</v>
      </c>
      <c r="L52" s="131" t="s">
        <v>80</v>
      </c>
    </row>
    <row r="53" spans="1:12" s="25" customFormat="1" ht="6.6" customHeight="1">
      <c r="A53" s="3"/>
      <c r="B53" s="154"/>
      <c r="C53" s="154"/>
      <c r="D53" s="154"/>
      <c r="E53" s="228"/>
      <c r="F53" s="228"/>
      <c r="H53" s="154"/>
      <c r="I53" s="154"/>
      <c r="J53" s="278"/>
      <c r="K53" s="154"/>
      <c r="L53" s="228"/>
    </row>
    <row r="54" spans="1:12" s="25" customFormat="1" ht="24">
      <c r="A54" s="30" t="s">
        <v>73</v>
      </c>
      <c r="B54" s="122"/>
      <c r="C54" s="122">
        <f>SUM(C55:C57)</f>
        <v>248443.11360860462</v>
      </c>
      <c r="D54" s="154"/>
      <c r="E54" s="226"/>
      <c r="F54" s="126">
        <f>SUM(F55:F56)</f>
        <v>100</v>
      </c>
      <c r="H54" s="154"/>
      <c r="I54" s="154"/>
      <c r="J54" s="122">
        <f t="shared" ref="J54" si="5">SUM(J55:J57)</f>
        <v>346452.28883607901</v>
      </c>
      <c r="K54" s="154"/>
      <c r="L54" s="126">
        <f t="shared" ref="L54" si="6">SUM(L55:L56)</f>
        <v>100.00000000000001</v>
      </c>
    </row>
    <row r="55" spans="1:12" s="3" customFormat="1" ht="11.4">
      <c r="A55" s="50" t="s">
        <v>41</v>
      </c>
      <c r="B55" s="147"/>
      <c r="C55" s="120">
        <v>39425.001424700815</v>
      </c>
      <c r="D55" s="147"/>
      <c r="E55" s="224"/>
      <c r="F55" s="224">
        <f>C55/($C$55+$C$56)*100</f>
        <v>17.62769032313269</v>
      </c>
      <c r="H55" s="147"/>
      <c r="I55" s="147"/>
      <c r="J55" s="120">
        <v>54977.905334383395</v>
      </c>
      <c r="K55" s="147"/>
      <c r="L55" s="224">
        <f>J55/($J$55+$J$56)*100</f>
        <v>17.627690323132764</v>
      </c>
    </row>
    <row r="56" spans="1:12" s="3" customFormat="1" ht="11.4">
      <c r="A56" s="50" t="s">
        <v>42</v>
      </c>
      <c r="B56" s="147"/>
      <c r="C56" s="120">
        <v>184228.81085587727</v>
      </c>
      <c r="D56" s="147"/>
      <c r="E56" s="224"/>
      <c r="F56" s="224">
        <f>C56/($C$55+$C$56)*100</f>
        <v>82.372309676867317</v>
      </c>
      <c r="H56" s="147"/>
      <c r="I56" s="147"/>
      <c r="J56" s="120">
        <v>256905.86574727704</v>
      </c>
      <c r="K56" s="147"/>
      <c r="L56" s="224">
        <f>J56/($J$55+$J$56)*100</f>
        <v>82.372309676867246</v>
      </c>
    </row>
    <row r="57" spans="1:12" s="3" customFormat="1" ht="11.4">
      <c r="A57" s="50" t="s">
        <v>3</v>
      </c>
      <c r="B57" s="147"/>
      <c r="C57" s="120">
        <v>24789.301328026548</v>
      </c>
      <c r="D57" s="147"/>
      <c r="E57" s="128"/>
      <c r="F57" s="128" t="s">
        <v>80</v>
      </c>
      <c r="H57" s="147"/>
      <c r="I57" s="147"/>
      <c r="J57" s="120">
        <v>34568.517754418623</v>
      </c>
      <c r="K57" s="147"/>
      <c r="L57" s="128" t="s">
        <v>80</v>
      </c>
    </row>
    <row r="58" spans="1:12" s="3" customFormat="1" ht="6.6" customHeight="1">
      <c r="A58" s="37"/>
      <c r="B58" s="147"/>
      <c r="C58" s="147"/>
      <c r="D58" s="147"/>
      <c r="E58" s="223"/>
      <c r="F58" s="223"/>
      <c r="H58" s="147"/>
      <c r="I58" s="147"/>
      <c r="J58" s="147"/>
      <c r="K58" s="147"/>
      <c r="L58" s="223"/>
    </row>
    <row r="59" spans="1:12" s="25" customFormat="1" ht="24">
      <c r="A59" s="30" t="s">
        <v>101</v>
      </c>
      <c r="B59" s="123"/>
      <c r="C59" s="123">
        <f>SUM(C60:C65)</f>
        <v>248443.11360860404</v>
      </c>
      <c r="D59" s="154"/>
      <c r="E59" s="226"/>
      <c r="F59" s="126">
        <f>SUM(F60:F63)</f>
        <v>100.00000000000001</v>
      </c>
      <c r="H59" s="154"/>
      <c r="I59" s="154"/>
      <c r="J59" s="123">
        <f t="shared" ref="J59" si="7">SUM(J60:J65)</f>
        <v>346452.28883607907</v>
      </c>
      <c r="K59" s="154"/>
      <c r="L59" s="126">
        <f t="shared" ref="L59" si="8">SUM(L60:L63)</f>
        <v>100</v>
      </c>
    </row>
    <row r="60" spans="1:12" s="3" customFormat="1" ht="11.4">
      <c r="A60" s="81" t="s">
        <v>125</v>
      </c>
      <c r="B60" s="147"/>
      <c r="C60" s="120">
        <v>24368.835957368068</v>
      </c>
      <c r="D60" s="147"/>
      <c r="E60" s="128"/>
      <c r="F60" s="128">
        <f>C60/SUM($C$60:$C$64)*100</f>
        <v>9.8179299708446468</v>
      </c>
      <c r="H60" s="147"/>
      <c r="I60" s="147"/>
      <c r="J60" s="120">
        <v>33982.181558880198</v>
      </c>
      <c r="K60" s="147"/>
      <c r="L60" s="128">
        <f>J60/SUM($J$60:$J$64)*100</f>
        <v>9.8179299708446131</v>
      </c>
    </row>
    <row r="61" spans="1:12" s="3" customFormat="1" ht="11.4">
      <c r="A61" s="48" t="s">
        <v>126</v>
      </c>
      <c r="B61" s="147"/>
      <c r="C61" s="120">
        <v>79127.18414492684</v>
      </c>
      <c r="D61" s="147"/>
      <c r="E61" s="128"/>
      <c r="F61" s="128">
        <f>C61/SUM($C$60:$C$64)*100</f>
        <v>31.879452678170729</v>
      </c>
      <c r="H61" s="147"/>
      <c r="I61" s="147"/>
      <c r="J61" s="120">
        <v>110342.33816338093</v>
      </c>
      <c r="K61" s="147"/>
      <c r="L61" s="128">
        <f>J61/SUM($J$60:$J$64)*100</f>
        <v>31.879452678170779</v>
      </c>
    </row>
    <row r="62" spans="1:12" s="3" customFormat="1" ht="11.4">
      <c r="A62" s="48" t="s">
        <v>127</v>
      </c>
      <c r="B62" s="147"/>
      <c r="C62" s="120">
        <v>144671.17478171931</v>
      </c>
      <c r="D62" s="147"/>
      <c r="E62" s="128"/>
      <c r="F62" s="128">
        <f>C62/SUM($C$60:$C$64)*100</f>
        <v>58.286389439840612</v>
      </c>
      <c r="H62" s="147"/>
      <c r="I62" s="147"/>
      <c r="J62" s="120">
        <v>201743.00226607395</v>
      </c>
      <c r="K62" s="147"/>
      <c r="L62" s="128">
        <f>J62/SUM($J$60:$J$64)*100</f>
        <v>58.286389439840583</v>
      </c>
    </row>
    <row r="63" spans="1:12" s="3" customFormat="1" ht="11.4">
      <c r="A63" s="48" t="s">
        <v>118</v>
      </c>
      <c r="B63" s="215"/>
      <c r="C63" s="120">
        <v>40.278888296606461</v>
      </c>
      <c r="D63" s="215" t="s">
        <v>71</v>
      </c>
      <c r="E63" s="128"/>
      <c r="F63" s="128">
        <f>C63/SUM($C$60:$C$64)*100</f>
        <v>1.6227911144027701E-2</v>
      </c>
      <c r="H63" s="215"/>
      <c r="I63" s="215"/>
      <c r="J63" s="120">
        <v>56.168644964401267</v>
      </c>
      <c r="K63" s="215" t="s">
        <v>71</v>
      </c>
      <c r="L63" s="128">
        <f>J63/SUM($J$60:$J$64)*100</f>
        <v>1.6227911144027728E-2</v>
      </c>
    </row>
    <row r="64" spans="1:12" s="3" customFormat="1" ht="11.4">
      <c r="A64" s="48" t="s">
        <v>168</v>
      </c>
      <c r="B64" s="215"/>
      <c r="C64" s="120">
        <v>0</v>
      </c>
      <c r="D64" s="215"/>
      <c r="E64" s="128"/>
      <c r="F64" s="128">
        <f>C64/SUM($C$60:$C$64)*100</f>
        <v>0</v>
      </c>
      <c r="H64" s="215"/>
      <c r="I64" s="215"/>
      <c r="J64" s="120">
        <v>0</v>
      </c>
      <c r="K64" s="215"/>
      <c r="L64" s="128">
        <f>J64/SUM($J$60:$J$64)*100</f>
        <v>0</v>
      </c>
    </row>
    <row r="65" spans="1:12" s="3" customFormat="1" ht="11.4">
      <c r="A65" s="50" t="s">
        <v>3</v>
      </c>
      <c r="B65" s="215"/>
      <c r="C65" s="120">
        <v>235.63983629323772</v>
      </c>
      <c r="D65" s="215" t="s">
        <v>71</v>
      </c>
      <c r="E65" s="128"/>
      <c r="F65" s="128" t="s">
        <v>80</v>
      </c>
      <c r="H65" s="215"/>
      <c r="I65" s="215"/>
      <c r="J65" s="120">
        <v>328.59820277958408</v>
      </c>
      <c r="K65" s="215" t="s">
        <v>71</v>
      </c>
      <c r="L65" s="128" t="s">
        <v>80</v>
      </c>
    </row>
    <row r="66" spans="1:12" s="3" customFormat="1" ht="6.6" customHeight="1">
      <c r="A66" s="37"/>
      <c r="B66" s="147"/>
      <c r="C66" s="147"/>
      <c r="D66" s="147"/>
      <c r="E66" s="223"/>
      <c r="F66" s="223"/>
      <c r="H66" s="147"/>
      <c r="I66" s="147"/>
      <c r="J66" s="147"/>
      <c r="K66" s="147"/>
      <c r="L66" s="223"/>
    </row>
    <row r="67" spans="1:12" s="25" customFormat="1" ht="12">
      <c r="A67" s="32" t="s">
        <v>74</v>
      </c>
      <c r="B67" s="119"/>
      <c r="C67" s="265">
        <f>SUM(C68:C69)</f>
        <v>248443.11360860406</v>
      </c>
      <c r="D67" s="154"/>
      <c r="E67" s="226"/>
      <c r="F67" s="126">
        <f>F68+F69</f>
        <v>100</v>
      </c>
      <c r="H67" s="154"/>
      <c r="I67" s="154"/>
      <c r="J67" s="265">
        <f>SUM(J68:J69)</f>
        <v>346452.28883607994</v>
      </c>
      <c r="K67" s="154"/>
      <c r="L67" s="126">
        <f>L68+L69</f>
        <v>100.00000000000001</v>
      </c>
    </row>
    <row r="68" spans="1:12" s="3" customFormat="1" ht="11.4">
      <c r="A68" s="69" t="s">
        <v>1</v>
      </c>
      <c r="B68" s="147"/>
      <c r="C68" s="120">
        <v>64527.031215015726</v>
      </c>
      <c r="D68" s="147"/>
      <c r="E68" s="129"/>
      <c r="F68" s="129">
        <f t="shared" ref="F68:F73" si="9">C68/SUM($C$68:$C$69)*100</f>
        <v>25.972557772992356</v>
      </c>
      <c r="H68" s="147"/>
      <c r="I68" s="147"/>
      <c r="J68" s="120">
        <v>89982.520873805101</v>
      </c>
      <c r="K68" s="147"/>
      <c r="L68" s="129">
        <f t="shared" ref="L68:L73" si="10">J68/SUM($J$68:$J$69)*100</f>
        <v>25.972557772992328</v>
      </c>
    </row>
    <row r="69" spans="1:12" s="3" customFormat="1" ht="11.4">
      <c r="A69" s="69" t="s">
        <v>2</v>
      </c>
      <c r="B69" s="121"/>
      <c r="C69" s="120">
        <f>SUM(C70:C73)</f>
        <v>183916.08239358832</v>
      </c>
      <c r="D69" s="144"/>
      <c r="E69" s="129"/>
      <c r="F69" s="129">
        <f t="shared" si="9"/>
        <v>74.02744222700764</v>
      </c>
      <c r="H69" s="144"/>
      <c r="I69" s="144"/>
      <c r="J69" s="120">
        <f>SUM(J70:J73)</f>
        <v>256469.76796227484</v>
      </c>
      <c r="K69" s="144"/>
      <c r="L69" s="129">
        <f t="shared" si="10"/>
        <v>74.027442227007683</v>
      </c>
    </row>
    <row r="70" spans="1:12" s="3" customFormat="1" ht="11.4">
      <c r="A70" s="142" t="s">
        <v>93</v>
      </c>
      <c r="B70" s="147"/>
      <c r="C70" s="120">
        <v>14441.052984601276</v>
      </c>
      <c r="D70" s="147"/>
      <c r="E70" s="129"/>
      <c r="F70" s="129">
        <f t="shared" si="9"/>
        <v>5.8126195469243847</v>
      </c>
      <c r="H70" s="147"/>
      <c r="I70" s="147"/>
      <c r="J70" s="120">
        <v>20137.953461652887</v>
      </c>
      <c r="K70" s="147"/>
      <c r="L70" s="129">
        <f t="shared" si="10"/>
        <v>5.8126195469243784</v>
      </c>
    </row>
    <row r="71" spans="1:12" s="3" customFormat="1" ht="11.4">
      <c r="A71" s="142" t="s">
        <v>122</v>
      </c>
      <c r="B71" s="147"/>
      <c r="C71" s="120">
        <v>59136.22376328674</v>
      </c>
      <c r="D71" s="147"/>
      <c r="E71" s="129"/>
      <c r="F71" s="129">
        <f t="shared" si="9"/>
        <v>23.802722041412515</v>
      </c>
      <c r="H71" s="147"/>
      <c r="I71" s="147"/>
      <c r="J71" s="120">
        <v>82465.07531776368</v>
      </c>
      <c r="K71" s="147"/>
      <c r="L71" s="129">
        <f t="shared" si="10"/>
        <v>23.802722041412494</v>
      </c>
    </row>
    <row r="72" spans="1:12" s="3" customFormat="1" ht="11.4">
      <c r="A72" s="142" t="s">
        <v>94</v>
      </c>
      <c r="B72" s="147"/>
      <c r="C72" s="120">
        <v>95515.593749819833</v>
      </c>
      <c r="D72" s="147"/>
      <c r="E72" s="129"/>
      <c r="F72" s="129">
        <f t="shared" si="9"/>
        <v>38.445659596866335</v>
      </c>
      <c r="H72" s="147"/>
      <c r="I72" s="147"/>
      <c r="J72" s="120">
        <v>133195.86763147172</v>
      </c>
      <c r="K72" s="147"/>
      <c r="L72" s="129">
        <f t="shared" si="10"/>
        <v>38.445659596866413</v>
      </c>
    </row>
    <row r="73" spans="1:12" s="3" customFormat="1" ht="11.4">
      <c r="A73" s="142" t="s">
        <v>95</v>
      </c>
      <c r="B73" s="147"/>
      <c r="C73" s="120">
        <v>14823.211895880459</v>
      </c>
      <c r="D73" s="147"/>
      <c r="E73" s="129"/>
      <c r="F73" s="129">
        <f t="shared" si="9"/>
        <v>5.9664410418043889</v>
      </c>
      <c r="H73" s="147"/>
      <c r="I73" s="147"/>
      <c r="J73" s="120">
        <v>20670.87155138655</v>
      </c>
      <c r="K73" s="147"/>
      <c r="L73" s="129">
        <f t="shared" si="10"/>
        <v>5.9664410418043863</v>
      </c>
    </row>
    <row r="74" spans="1:12" s="25" customFormat="1" ht="6.6" customHeight="1">
      <c r="A74" s="6"/>
      <c r="B74" s="154"/>
      <c r="C74" s="154"/>
      <c r="D74" s="154"/>
      <c r="E74" s="228"/>
      <c r="F74" s="228"/>
      <c r="H74" s="154"/>
      <c r="I74" s="154"/>
      <c r="J74" s="154"/>
      <c r="K74" s="154"/>
      <c r="L74" s="228"/>
    </row>
    <row r="75" spans="1:12" s="25" customFormat="1" ht="25.8">
      <c r="A75" s="32" t="s">
        <v>142</v>
      </c>
      <c r="B75" s="123"/>
      <c r="C75" s="265">
        <f>SUM(C76:C77)</f>
        <v>248443.113608605</v>
      </c>
      <c r="D75" s="154"/>
      <c r="E75" s="226"/>
      <c r="F75" s="126">
        <f>SUM(F76:F77)</f>
        <v>100.00000000000001</v>
      </c>
      <c r="H75" s="154"/>
      <c r="I75" s="154"/>
      <c r="J75" s="265">
        <f t="shared" ref="J75" si="11">SUM(J76:J77)</f>
        <v>346452.28883607965</v>
      </c>
      <c r="K75" s="154"/>
      <c r="L75" s="126">
        <f t="shared" ref="L75" si="12">SUM(L76:L77)</f>
        <v>99.999999999999986</v>
      </c>
    </row>
    <row r="76" spans="1:12" s="3" customFormat="1" ht="11.4">
      <c r="A76" s="48" t="s">
        <v>67</v>
      </c>
      <c r="B76" s="147"/>
      <c r="C76" s="120">
        <v>181541.11467561373</v>
      </c>
      <c r="D76" s="147"/>
      <c r="E76" s="224"/>
      <c r="F76" s="224">
        <f>C76/SUM($C$76:$C$77)*100</f>
        <v>73.071501978361113</v>
      </c>
      <c r="H76" s="147"/>
      <c r="I76" s="147"/>
      <c r="J76" s="120">
        <v>253157.89109093306</v>
      </c>
      <c r="K76" s="147"/>
      <c r="L76" s="224">
        <f>J76/SUM($J$76:$J$77)*100</f>
        <v>73.071501978361042</v>
      </c>
    </row>
    <row r="77" spans="1:12" s="3" customFormat="1" ht="11.4">
      <c r="A77" s="48" t="s">
        <v>15</v>
      </c>
      <c r="B77" s="147"/>
      <c r="C77" s="120">
        <v>66901.998932991279</v>
      </c>
      <c r="D77" s="147"/>
      <c r="E77" s="224"/>
      <c r="F77" s="224">
        <f>C77/SUM($C$76:$C$77)*100</f>
        <v>26.928498021638898</v>
      </c>
      <c r="H77" s="147"/>
      <c r="I77" s="147"/>
      <c r="J77" s="120">
        <v>93294.397745146562</v>
      </c>
      <c r="K77" s="147"/>
      <c r="L77" s="224">
        <f>J77/SUM($J$76:$J$77)*100</f>
        <v>26.928498021638948</v>
      </c>
    </row>
    <row r="78" spans="1:12" s="3" customFormat="1" ht="6.6" customHeight="1">
      <c r="A78" s="9"/>
      <c r="B78" s="147"/>
      <c r="C78" s="265"/>
      <c r="D78" s="147"/>
      <c r="E78" s="223"/>
      <c r="F78" s="223"/>
      <c r="H78" s="147"/>
      <c r="I78" s="147"/>
      <c r="J78" s="147"/>
      <c r="K78" s="147"/>
      <c r="L78" s="223"/>
    </row>
    <row r="79" spans="1:12" s="25" customFormat="1" ht="12">
      <c r="A79" s="31" t="s">
        <v>39</v>
      </c>
      <c r="B79" s="123"/>
      <c r="C79" s="123">
        <f>SUM(C80:C86)</f>
        <v>248443.11360860502</v>
      </c>
      <c r="D79" s="154"/>
      <c r="E79" s="226"/>
      <c r="F79" s="126">
        <f>SUM(F80:F85)</f>
        <v>99.999999999999986</v>
      </c>
      <c r="H79" s="154"/>
      <c r="I79" s="154"/>
      <c r="J79" s="123">
        <f t="shared" ref="J79" si="13">SUM(J80:J86)</f>
        <v>346452.28883607849</v>
      </c>
      <c r="K79" s="154"/>
      <c r="L79" s="126">
        <f t="shared" ref="L79" si="14">SUM(L80:L85)</f>
        <v>99.999999999999986</v>
      </c>
    </row>
    <row r="80" spans="1:12" s="3" customFormat="1" ht="11.4">
      <c r="A80" s="50" t="s">
        <v>61</v>
      </c>
      <c r="B80" s="147"/>
      <c r="C80" s="120">
        <v>209464.58003106801</v>
      </c>
      <c r="D80" s="147"/>
      <c r="E80" s="129"/>
      <c r="F80" s="129">
        <f t="shared" ref="F80:F86" si="15">C80/SUM($C$80:$C$85)*100</f>
        <v>84.310881870952784</v>
      </c>
      <c r="H80" s="147"/>
      <c r="I80" s="147"/>
      <c r="J80" s="120">
        <v>292096.97997979796</v>
      </c>
      <c r="K80" s="147"/>
      <c r="L80" s="129">
        <f t="shared" ref="L80:L86" si="16">J80/SUM($J$80:$J$85)*100</f>
        <v>84.310881870952699</v>
      </c>
    </row>
    <row r="81" spans="1:12" s="3" customFormat="1" ht="11.4">
      <c r="A81" s="50" t="s">
        <v>62</v>
      </c>
      <c r="B81" s="147"/>
      <c r="C81" s="120">
        <v>29765.656874116299</v>
      </c>
      <c r="D81" s="147"/>
      <c r="E81" s="129"/>
      <c r="F81" s="129">
        <f t="shared" si="15"/>
        <v>11.980874189577595</v>
      </c>
      <c r="H81" s="147"/>
      <c r="I81" s="147"/>
      <c r="J81" s="120">
        <v>41508.012852362765</v>
      </c>
      <c r="K81" s="147"/>
      <c r="L81" s="129">
        <f t="shared" si="16"/>
        <v>11.980874189577657</v>
      </c>
    </row>
    <row r="82" spans="1:12" s="3" customFormat="1" ht="11.4">
      <c r="A82" s="50" t="s">
        <v>63</v>
      </c>
      <c r="B82" s="147"/>
      <c r="C82" s="120">
        <v>4506.3818003828101</v>
      </c>
      <c r="D82" s="147"/>
      <c r="E82" s="129"/>
      <c r="F82" s="129">
        <f t="shared" si="15"/>
        <v>1.8138485446137671</v>
      </c>
      <c r="H82" s="147"/>
      <c r="I82" s="147"/>
      <c r="J82" s="120">
        <v>6284.1197988343329</v>
      </c>
      <c r="K82" s="147"/>
      <c r="L82" s="129">
        <f t="shared" si="16"/>
        <v>1.8138485446137782</v>
      </c>
    </row>
    <row r="83" spans="1:12" s="3" customFormat="1" ht="11.4">
      <c r="A83" s="50" t="s">
        <v>99</v>
      </c>
      <c r="B83" s="215"/>
      <c r="C83" s="120">
        <v>0</v>
      </c>
      <c r="D83" s="215"/>
      <c r="E83" s="129"/>
      <c r="F83" s="129">
        <f t="shared" si="15"/>
        <v>0</v>
      </c>
      <c r="H83" s="215"/>
      <c r="I83" s="215"/>
      <c r="J83" s="120">
        <v>0</v>
      </c>
      <c r="K83" s="215"/>
      <c r="L83" s="129">
        <f t="shared" si="16"/>
        <v>0</v>
      </c>
    </row>
    <row r="84" spans="1:12" s="3" customFormat="1" ht="11.4">
      <c r="A84" s="50" t="s">
        <v>64</v>
      </c>
      <c r="B84" s="215"/>
      <c r="C84" s="120">
        <v>4651.0672743998903</v>
      </c>
      <c r="D84" s="215"/>
      <c r="E84" s="129"/>
      <c r="F84" s="129">
        <f t="shared" si="15"/>
        <v>1.8720854069342967</v>
      </c>
      <c r="H84" s="215"/>
      <c r="I84" s="215"/>
      <c r="J84" s="120">
        <v>6485.8827412901319</v>
      </c>
      <c r="K84" s="215"/>
      <c r="L84" s="129">
        <f t="shared" si="16"/>
        <v>1.8720854069343102</v>
      </c>
    </row>
    <row r="85" spans="1:12" s="3" customFormat="1" ht="11.4">
      <c r="A85" s="50" t="s">
        <v>128</v>
      </c>
      <c r="B85" s="147"/>
      <c r="C85" s="120">
        <v>55.427628638005601</v>
      </c>
      <c r="D85" s="147" t="s">
        <v>71</v>
      </c>
      <c r="E85" s="129"/>
      <c r="F85" s="129">
        <f t="shared" si="15"/>
        <v>2.2309987921551238E-2</v>
      </c>
      <c r="H85" s="147"/>
      <c r="I85" s="147"/>
      <c r="J85" s="120">
        <v>77.293463793267478</v>
      </c>
      <c r="K85" s="147" t="s">
        <v>71</v>
      </c>
      <c r="L85" s="129">
        <f t="shared" si="16"/>
        <v>2.2309987921551398E-2</v>
      </c>
    </row>
    <row r="86" spans="1:12" s="3" customFormat="1" ht="12">
      <c r="A86" s="50" t="s">
        <v>3</v>
      </c>
      <c r="B86" s="147"/>
      <c r="C86" s="120">
        <v>0</v>
      </c>
      <c r="D86" s="147"/>
      <c r="E86" s="129"/>
      <c r="F86" s="129">
        <f t="shared" si="15"/>
        <v>0</v>
      </c>
      <c r="H86" s="147"/>
      <c r="I86" s="147"/>
      <c r="J86" s="122">
        <v>0</v>
      </c>
      <c r="K86" s="147"/>
      <c r="L86" s="129">
        <f t="shared" si="16"/>
        <v>0</v>
      </c>
    </row>
    <row r="87" spans="1:12" s="3" customFormat="1" ht="6.6" customHeight="1">
      <c r="A87" s="14"/>
      <c r="B87" s="147"/>
      <c r="C87" s="147"/>
      <c r="D87" s="147"/>
      <c r="E87" s="223"/>
      <c r="F87" s="223"/>
      <c r="H87" s="147"/>
      <c r="I87" s="147"/>
      <c r="J87" s="147"/>
      <c r="K87" s="147"/>
      <c r="L87" s="223"/>
    </row>
    <row r="88" spans="1:12" s="25" customFormat="1" ht="12">
      <c r="A88" s="31" t="s">
        <v>40</v>
      </c>
      <c r="B88" s="122"/>
      <c r="C88" s="122">
        <f>C89+C103</f>
        <v>248443.3071933972</v>
      </c>
      <c r="D88" s="154"/>
      <c r="E88" s="226"/>
      <c r="F88" s="126">
        <f>F89+F103</f>
        <v>100</v>
      </c>
      <c r="H88" s="154"/>
      <c r="I88" s="154"/>
      <c r="J88" s="122">
        <f>J89</f>
        <v>346451.81314376893</v>
      </c>
      <c r="K88" s="154"/>
      <c r="L88" s="126">
        <f t="shared" ref="L88" si="17">L89+L103</f>
        <v>100</v>
      </c>
    </row>
    <row r="89" spans="1:12" s="40" customFormat="1" ht="11.4">
      <c r="A89" s="85" t="s">
        <v>75</v>
      </c>
      <c r="B89" s="137"/>
      <c r="C89" s="120">
        <f>C90+C91</f>
        <v>248443.3071933972</v>
      </c>
      <c r="D89" s="155"/>
      <c r="E89" s="133"/>
      <c r="F89" s="133">
        <f t="shared" ref="F89:F102" si="18">C89/SUM($C$90+$C$91)*100</f>
        <v>100</v>
      </c>
      <c r="H89" s="155"/>
      <c r="I89" s="155"/>
      <c r="J89" s="302">
        <f>J90+J91</f>
        <v>346451.81314376893</v>
      </c>
      <c r="K89" s="155"/>
      <c r="L89" s="133">
        <f t="shared" ref="L89:L98" si="19">J89/SUM($J$90+$J$91)*100</f>
        <v>100</v>
      </c>
    </row>
    <row r="90" spans="1:12" s="3" customFormat="1" ht="11.4">
      <c r="A90" s="81" t="s">
        <v>143</v>
      </c>
      <c r="B90" s="147"/>
      <c r="C90" s="120">
        <v>114687</v>
      </c>
      <c r="D90" s="147"/>
      <c r="E90" s="224"/>
      <c r="F90" s="224">
        <f t="shared" si="18"/>
        <v>46.162241718479265</v>
      </c>
      <c r="H90" s="147"/>
      <c r="I90" s="147"/>
      <c r="J90" s="120">
        <v>159930.881639573</v>
      </c>
      <c r="K90" s="147"/>
      <c r="L90" s="224">
        <f t="shared" si="19"/>
        <v>46.162518298960563</v>
      </c>
    </row>
    <row r="91" spans="1:12" s="3" customFormat="1" ht="11.4">
      <c r="A91" s="50" t="s">
        <v>76</v>
      </c>
      <c r="B91" s="137"/>
      <c r="C91" s="120">
        <f>C92+C102</f>
        <v>133756.3071933972</v>
      </c>
      <c r="D91" s="147"/>
      <c r="E91" s="224"/>
      <c r="F91" s="224">
        <f t="shared" si="18"/>
        <v>53.837758281520735</v>
      </c>
      <c r="H91" s="147"/>
      <c r="I91" s="147"/>
      <c r="J91" s="120">
        <f>J92+J102</f>
        <v>186520.93150419593</v>
      </c>
      <c r="K91" s="147"/>
      <c r="L91" s="224">
        <f t="shared" si="19"/>
        <v>53.837481701039437</v>
      </c>
    </row>
    <row r="92" spans="1:12" s="3" customFormat="1" ht="11.4">
      <c r="A92" s="162" t="s">
        <v>50</v>
      </c>
      <c r="B92" s="137"/>
      <c r="C92" s="120">
        <f>SUM(C93:C101)</f>
        <v>133106.31156923337</v>
      </c>
      <c r="D92" s="144"/>
      <c r="E92" s="224"/>
      <c r="F92" s="224">
        <f t="shared" si="18"/>
        <v>53.576130938242031</v>
      </c>
      <c r="H92" s="144"/>
      <c r="I92" s="144"/>
      <c r="J92" s="120">
        <f>SUM(J93:J101)</f>
        <v>185614.51687891572</v>
      </c>
      <c r="K92" s="144"/>
      <c r="L92" s="224">
        <f t="shared" si="19"/>
        <v>53.575853794677727</v>
      </c>
    </row>
    <row r="93" spans="1:12" s="3" customFormat="1" ht="11.4">
      <c r="A93" s="86" t="s">
        <v>48</v>
      </c>
      <c r="B93" s="147"/>
      <c r="C93" s="120">
        <v>56861.801275427024</v>
      </c>
      <c r="D93" s="147"/>
      <c r="E93" s="224"/>
      <c r="F93" s="224">
        <f t="shared" si="18"/>
        <v>22.887234080797256</v>
      </c>
      <c r="H93" s="147"/>
      <c r="I93" s="147"/>
      <c r="J93" s="120">
        <v>79293.408108904739</v>
      </c>
      <c r="K93" s="147"/>
      <c r="L93" s="224">
        <f t="shared" si="19"/>
        <v>22.887283339458218</v>
      </c>
    </row>
    <row r="94" spans="1:12" s="3" customFormat="1" ht="11.4">
      <c r="A94" s="86" t="s">
        <v>98</v>
      </c>
      <c r="B94" s="147"/>
      <c r="C94" s="120">
        <v>7839.8856643416211</v>
      </c>
      <c r="D94" s="147"/>
      <c r="E94" s="224"/>
      <c r="F94" s="224">
        <f t="shared" si="18"/>
        <v>3.1556034867297806</v>
      </c>
      <c r="H94" s="147"/>
      <c r="I94" s="147"/>
      <c r="J94" s="120">
        <v>10932.669025003988</v>
      </c>
      <c r="K94" s="147"/>
      <c r="L94" s="224">
        <f t="shared" si="19"/>
        <v>3.1556102783238145</v>
      </c>
    </row>
    <row r="95" spans="1:12" s="3" customFormat="1" ht="11.4">
      <c r="A95" s="86" t="s">
        <v>45</v>
      </c>
      <c r="B95" s="147"/>
      <c r="C95" s="120">
        <v>8497.5920769876466</v>
      </c>
      <c r="D95" s="147"/>
      <c r="E95" s="224"/>
      <c r="F95" s="224">
        <f t="shared" si="18"/>
        <v>3.4203344710641832</v>
      </c>
      <c r="H95" s="147"/>
      <c r="I95" s="147"/>
      <c r="J95" s="120">
        <v>11849.836294137276</v>
      </c>
      <c r="K95" s="147"/>
      <c r="L95" s="224">
        <f t="shared" si="19"/>
        <v>3.420341832420974</v>
      </c>
    </row>
    <row r="96" spans="1:12" s="3" customFormat="1" ht="11.4">
      <c r="A96" s="86" t="s">
        <v>49</v>
      </c>
      <c r="B96" s="147"/>
      <c r="C96" s="120">
        <v>9132.9847728845998</v>
      </c>
      <c r="D96" s="147"/>
      <c r="E96" s="224"/>
      <c r="F96" s="224">
        <f t="shared" si="18"/>
        <v>3.6760840435017865</v>
      </c>
      <c r="H96" s="147"/>
      <c r="I96" s="147"/>
      <c r="J96" s="120">
        <v>12735.887231938768</v>
      </c>
      <c r="K96" s="147"/>
      <c r="L96" s="224">
        <f t="shared" si="19"/>
        <v>3.6760919552912519</v>
      </c>
    </row>
    <row r="97" spans="1:14" s="3" customFormat="1" ht="11.4">
      <c r="A97" s="86" t="s">
        <v>46</v>
      </c>
      <c r="B97" s="215"/>
      <c r="C97" s="120">
        <v>496.42999059700941</v>
      </c>
      <c r="D97" s="215" t="s">
        <v>71</v>
      </c>
      <c r="E97" s="224"/>
      <c r="F97" s="224">
        <f t="shared" si="18"/>
        <v>0.19981620604115147</v>
      </c>
      <c r="H97" s="215"/>
      <c r="I97" s="215"/>
      <c r="J97" s="120">
        <v>692.26835870427249</v>
      </c>
      <c r="K97" s="215" t="s">
        <v>71</v>
      </c>
      <c r="L97" s="224">
        <f t="shared" si="19"/>
        <v>0.19981663609218819</v>
      </c>
    </row>
    <row r="98" spans="1:14" s="3" customFormat="1" ht="11.4">
      <c r="A98" s="86" t="s">
        <v>47</v>
      </c>
      <c r="B98" s="147"/>
      <c r="C98" s="120">
        <v>0</v>
      </c>
      <c r="D98" s="147"/>
      <c r="E98" s="224"/>
      <c r="F98" s="224">
        <f t="shared" si="18"/>
        <v>0</v>
      </c>
      <c r="H98" s="147"/>
      <c r="I98" s="147"/>
      <c r="J98" s="120">
        <v>0</v>
      </c>
      <c r="K98" s="147"/>
      <c r="L98" s="224">
        <f t="shared" si="19"/>
        <v>0</v>
      </c>
    </row>
    <row r="99" spans="1:14" s="3" customFormat="1" ht="11.4">
      <c r="A99" s="86" t="s">
        <v>116</v>
      </c>
      <c r="B99" s="147"/>
      <c r="C99" s="120">
        <v>49651</v>
      </c>
      <c r="D99" s="147"/>
      <c r="E99" s="224"/>
      <c r="F99" s="224">
        <f>C99/SUM($C$90+$C$91)*100</f>
        <v>19.984841033109369</v>
      </c>
      <c r="H99" s="147"/>
      <c r="I99" s="147"/>
      <c r="J99" s="120">
        <v>69237</v>
      </c>
      <c r="K99" s="147"/>
      <c r="L99" s="224">
        <f>J99/SUM($J$90+$J$91)*100</f>
        <v>19.984597387939882</v>
      </c>
    </row>
    <row r="100" spans="1:14" s="3" customFormat="1" ht="11.4">
      <c r="A100" s="86" t="s">
        <v>208</v>
      </c>
      <c r="B100" s="147"/>
      <c r="C100" s="120">
        <v>224</v>
      </c>
      <c r="D100" s="147"/>
      <c r="E100" s="224"/>
      <c r="F100" s="224">
        <f>C100/SUM($C$90+$C$91)*100</f>
        <v>9.0161414501550782E-2</v>
      </c>
      <c r="H100" s="147"/>
      <c r="I100" s="147"/>
      <c r="J100" s="120">
        <v>312</v>
      </c>
      <c r="K100" s="147"/>
      <c r="L100" s="224">
        <f>J100/SUM($J$90+$J$91)*100</f>
        <v>9.0055813871733933E-2</v>
      </c>
    </row>
    <row r="101" spans="1:14" s="3" customFormat="1" ht="11.4">
      <c r="A101" s="162" t="s">
        <v>3</v>
      </c>
      <c r="B101" s="147"/>
      <c r="C101" s="120">
        <v>402.61778899548148</v>
      </c>
      <c r="D101" s="147" t="s">
        <v>71</v>
      </c>
      <c r="E101" s="129"/>
      <c r="F101" s="224">
        <f t="shared" si="18"/>
        <v>0.16205620249696215</v>
      </c>
      <c r="H101" s="147"/>
      <c r="I101" s="147"/>
      <c r="J101" s="120">
        <v>561.44786022668643</v>
      </c>
      <c r="K101" s="147" t="s">
        <v>71</v>
      </c>
      <c r="L101" s="224">
        <f>I101/SUM($C$90+$C$91)*100</f>
        <v>0</v>
      </c>
    </row>
    <row r="102" spans="1:14" s="3" customFormat="1" ht="11.4">
      <c r="A102" s="162" t="s">
        <v>78</v>
      </c>
      <c r="B102" s="215"/>
      <c r="C102" s="120">
        <v>649.99562416382264</v>
      </c>
      <c r="D102" s="215" t="s">
        <v>71</v>
      </c>
      <c r="E102" s="224"/>
      <c r="F102" s="224">
        <f t="shared" si="18"/>
        <v>0.26162734327869924</v>
      </c>
      <c r="H102" s="215"/>
      <c r="I102" s="215"/>
      <c r="J102" s="120">
        <v>906.41462528021407</v>
      </c>
      <c r="K102" s="215" t="s">
        <v>71</v>
      </c>
      <c r="L102" s="224">
        <f>I102/SUM($C$90+$C$91)*100</f>
        <v>0</v>
      </c>
    </row>
    <row r="103" spans="1:14" s="40" customFormat="1" ht="11.4">
      <c r="A103" s="163"/>
      <c r="B103" s="155"/>
      <c r="C103" s="139"/>
      <c r="D103" s="155"/>
      <c r="E103" s="133"/>
      <c r="F103" s="224"/>
      <c r="H103" s="155"/>
      <c r="I103" s="155"/>
      <c r="J103" s="139"/>
      <c r="K103" s="155"/>
      <c r="L103" s="224"/>
    </row>
    <row r="104" spans="1:14" s="3" customFormat="1" ht="6.6" customHeight="1">
      <c r="A104" s="13"/>
      <c r="B104" s="147"/>
      <c r="C104" s="147"/>
      <c r="D104" s="147"/>
      <c r="E104" s="223"/>
      <c r="F104" s="223"/>
      <c r="H104" s="147"/>
      <c r="I104" s="147"/>
      <c r="J104" s="147"/>
      <c r="K104" s="147"/>
      <c r="L104" s="223"/>
    </row>
    <row r="105" spans="1:14" s="25" customFormat="1" ht="24">
      <c r="A105" s="70" t="s">
        <v>161</v>
      </c>
      <c r="B105" s="141"/>
      <c r="C105" s="141">
        <f>SUM(C106:C107)</f>
        <v>248443.11360860473</v>
      </c>
      <c r="D105" s="154"/>
      <c r="E105" s="126"/>
      <c r="F105" s="126">
        <f>SUM(F106:F107)</f>
        <v>100</v>
      </c>
      <c r="H105" s="154"/>
      <c r="I105" s="154"/>
      <c r="J105" s="141">
        <f t="shared" ref="J105" si="20">SUM(J106:J107)</f>
        <v>346452.28883608</v>
      </c>
      <c r="K105" s="154"/>
      <c r="L105" s="126">
        <f t="shared" ref="L105" si="21">SUM(L106:L107)</f>
        <v>100</v>
      </c>
    </row>
    <row r="106" spans="1:14" s="3" customFormat="1" ht="11.4">
      <c r="A106" s="164" t="s">
        <v>145</v>
      </c>
      <c r="B106" s="147"/>
      <c r="C106" s="120">
        <v>248443.11360860473</v>
      </c>
      <c r="D106" s="147"/>
      <c r="E106" s="130"/>
      <c r="F106" s="130">
        <f>C106/SUM($C$106:$C$107)*100</f>
        <v>100</v>
      </c>
      <c r="H106" s="147"/>
      <c r="I106" s="147"/>
      <c r="J106" s="120">
        <v>346452.28883608</v>
      </c>
      <c r="K106" s="147"/>
      <c r="L106" s="130">
        <f>J106/SUM($J$106:$J$107)*100</f>
        <v>100</v>
      </c>
    </row>
    <row r="107" spans="1:14" s="3" customFormat="1" ht="12">
      <c r="A107" s="164" t="s">
        <v>146</v>
      </c>
      <c r="B107" s="215"/>
      <c r="C107" s="122">
        <v>0</v>
      </c>
      <c r="D107" s="215"/>
      <c r="E107" s="130"/>
      <c r="F107" s="130">
        <v>0</v>
      </c>
      <c r="H107" s="215"/>
      <c r="I107" s="215"/>
      <c r="J107" s="122">
        <v>0</v>
      </c>
      <c r="K107" s="215"/>
      <c r="L107" s="130">
        <v>0</v>
      </c>
    </row>
    <row r="108" spans="1:14" s="3" customFormat="1" ht="6.6" customHeight="1">
      <c r="A108" s="13"/>
      <c r="B108" s="147"/>
      <c r="C108" s="147"/>
      <c r="D108" s="147"/>
      <c r="H108" s="147"/>
      <c r="I108" s="147"/>
      <c r="J108" s="147"/>
      <c r="K108" s="147"/>
    </row>
    <row r="109" spans="1:14" s="25" customFormat="1" ht="24">
      <c r="A109" s="195" t="s">
        <v>152</v>
      </c>
      <c r="B109" s="196"/>
      <c r="C109" s="196">
        <f>C111</f>
        <v>248443.11360860401</v>
      </c>
      <c r="D109" s="198"/>
      <c r="E109" s="197"/>
      <c r="F109" s="197"/>
      <c r="G109" s="197"/>
      <c r="H109" s="198"/>
      <c r="I109" s="198"/>
      <c r="J109" s="196">
        <f>J111</f>
        <v>346452.28883607948</v>
      </c>
      <c r="K109" s="198"/>
      <c r="L109" s="197"/>
      <c r="M109" s="197"/>
      <c r="N109" s="197"/>
    </row>
    <row r="110" spans="1:14" s="3" customFormat="1" ht="6.6" customHeight="1">
      <c r="A110" s="13"/>
      <c r="B110" s="147"/>
      <c r="C110" s="147"/>
      <c r="D110" s="147"/>
      <c r="H110" s="147"/>
      <c r="I110" s="147"/>
      <c r="J110" s="147"/>
      <c r="K110" s="147"/>
    </row>
    <row r="111" spans="1:14" s="27" customFormat="1" ht="24">
      <c r="A111" s="70" t="s">
        <v>153</v>
      </c>
      <c r="B111" s="122"/>
      <c r="C111" s="122">
        <f>SUM(C112:C117)</f>
        <v>248443.11360860401</v>
      </c>
      <c r="D111" s="148"/>
      <c r="E111" s="126"/>
      <c r="F111" s="126">
        <f>SUM(F112:F116)</f>
        <v>100</v>
      </c>
      <c r="H111" s="148"/>
      <c r="I111" s="148"/>
      <c r="J111" s="122">
        <f t="shared" ref="J111" si="22">SUM(J112:J117)</f>
        <v>346452.28883607948</v>
      </c>
      <c r="K111" s="148"/>
      <c r="L111" s="126">
        <f t="shared" ref="L111" si="23">SUM(L112:L116)</f>
        <v>99.999999999999986</v>
      </c>
    </row>
    <row r="112" spans="1:14" s="3" customFormat="1" ht="11.4">
      <c r="A112" s="48" t="s">
        <v>11</v>
      </c>
      <c r="B112" s="147"/>
      <c r="C112" s="120">
        <v>141264.2903471537</v>
      </c>
      <c r="D112" s="147"/>
      <c r="E112" s="130"/>
      <c r="F112" s="130">
        <f>C112/SUM($C$112:$C$116)*100</f>
        <v>56.859813216517942</v>
      </c>
      <c r="H112" s="147"/>
      <c r="I112" s="147"/>
      <c r="J112" s="120">
        <v>196992.12431654599</v>
      </c>
      <c r="K112" s="147"/>
      <c r="L112" s="130">
        <f>J112/SUM($J$112:$J$116)*100</f>
        <v>56.859813216517928</v>
      </c>
    </row>
    <row r="113" spans="1:14" s="3" customFormat="1">
      <c r="A113" s="48" t="s">
        <v>150</v>
      </c>
      <c r="B113" s="147"/>
      <c r="C113" s="120">
        <v>51773.189008921516</v>
      </c>
      <c r="D113" s="147"/>
      <c r="E113" s="130"/>
      <c r="F113" s="130">
        <f>C113/SUM($C$112:$C$116)*100</f>
        <v>20.839051747872041</v>
      </c>
      <c r="H113" s="147"/>
      <c r="I113" s="147"/>
      <c r="J113" s="120">
        <v>72197.371752237756</v>
      </c>
      <c r="K113" s="147"/>
      <c r="L113" s="130">
        <f>J113/SUM($J$112:$J$116)*100</f>
        <v>20.839051747872052</v>
      </c>
    </row>
    <row r="114" spans="1:14" s="3" customFormat="1" ht="11.4">
      <c r="A114" s="48" t="s">
        <v>14</v>
      </c>
      <c r="B114" s="147"/>
      <c r="C114" s="120">
        <v>28813.807746404364</v>
      </c>
      <c r="D114" s="147"/>
      <c r="E114" s="130"/>
      <c r="F114" s="130">
        <f>C114/SUM($C$112:$C$116)*100</f>
        <v>11.597748606466705</v>
      </c>
      <c r="H114" s="147"/>
      <c r="I114" s="147"/>
      <c r="J114" s="120">
        <v>40180.66550055844</v>
      </c>
      <c r="K114" s="147"/>
      <c r="L114" s="130">
        <f>J114/SUM($J$112:$J$116)*100</f>
        <v>11.597748606466714</v>
      </c>
    </row>
    <row r="115" spans="1:14" s="3" customFormat="1">
      <c r="A115" s="48" t="s">
        <v>149</v>
      </c>
      <c r="B115" s="147"/>
      <c r="C115" s="120">
        <v>21747.457939164691</v>
      </c>
      <c r="D115" s="147"/>
      <c r="E115" s="130"/>
      <c r="F115" s="130">
        <f>C115/SUM($C$112:$C$116)*100</f>
        <v>8.7534959706814508</v>
      </c>
      <c r="H115" s="147"/>
      <c r="I115" s="147"/>
      <c r="J115" s="120">
        <v>30326.687143599866</v>
      </c>
      <c r="K115" s="147"/>
      <c r="L115" s="130">
        <f>J115/SUM($J$112:$J$116)*100</f>
        <v>8.7534959706814455</v>
      </c>
    </row>
    <row r="116" spans="1:14" s="3" customFormat="1" ht="11.4">
      <c r="A116" s="48" t="s">
        <v>123</v>
      </c>
      <c r="B116" s="89"/>
      <c r="C116" s="120">
        <v>4844.3685669597171</v>
      </c>
      <c r="D116" s="89"/>
      <c r="E116" s="130"/>
      <c r="F116" s="130">
        <f>C116/SUM($C$112:$C$116)*100</f>
        <v>1.9498904584618555</v>
      </c>
      <c r="H116" s="89"/>
      <c r="I116" s="89"/>
      <c r="J116" s="120">
        <v>6755.4401231374241</v>
      </c>
      <c r="K116" s="89"/>
      <c r="L116" s="130">
        <f>J116/SUM($J$112:$J$116)*100</f>
        <v>1.9498904584618564</v>
      </c>
    </row>
    <row r="117" spans="1:14" s="2" customFormat="1" ht="11.4">
      <c r="A117" s="50" t="s">
        <v>3</v>
      </c>
      <c r="B117" s="89"/>
      <c r="C117" s="120">
        <v>0</v>
      </c>
      <c r="D117" s="89"/>
      <c r="E117" s="128"/>
      <c r="F117" s="128">
        <v>0</v>
      </c>
      <c r="H117" s="89"/>
      <c r="I117" s="89"/>
      <c r="J117" s="121">
        <v>0</v>
      </c>
      <c r="K117" s="89"/>
      <c r="L117" s="128">
        <v>0</v>
      </c>
    </row>
    <row r="118" spans="1:14" s="3" customFormat="1" ht="6.6" customHeight="1" thickBot="1">
      <c r="A118" s="49"/>
      <c r="B118" s="149"/>
      <c r="C118" s="149"/>
      <c r="D118" s="149"/>
      <c r="E118" s="33"/>
      <c r="F118" s="33"/>
      <c r="G118" s="33"/>
      <c r="H118" s="149"/>
      <c r="I118" s="149"/>
      <c r="J118" s="149"/>
      <c r="K118" s="149"/>
      <c r="L118" s="33"/>
      <c r="M118" s="33"/>
      <c r="N118" s="2"/>
    </row>
    <row r="119" spans="1:14" ht="6.6" customHeight="1">
      <c r="A119" s="156"/>
    </row>
    <row r="120" spans="1:14" s="60" customFormat="1" ht="11.4">
      <c r="A120" s="73" t="s">
        <v>163</v>
      </c>
      <c r="B120" s="150"/>
      <c r="C120" s="150"/>
      <c r="D120" s="150"/>
      <c r="E120" s="150"/>
      <c r="F120" s="150"/>
      <c r="G120" s="150"/>
      <c r="H120" s="150"/>
      <c r="I120" s="150"/>
      <c r="J120" s="150"/>
      <c r="K120" s="150"/>
    </row>
    <row r="121" spans="1:14" s="60" customFormat="1" ht="11.4">
      <c r="A121" s="73" t="s">
        <v>164</v>
      </c>
      <c r="B121" s="150"/>
      <c r="C121" s="150"/>
      <c r="D121" s="150"/>
      <c r="E121" s="150"/>
      <c r="F121" s="150"/>
      <c r="G121" s="150"/>
      <c r="H121" s="150"/>
      <c r="I121" s="150"/>
      <c r="J121" s="150"/>
      <c r="K121" s="150"/>
    </row>
    <row r="122" spans="1:14" s="60" customFormat="1" ht="11.4">
      <c r="A122" s="44" t="s">
        <v>147</v>
      </c>
      <c r="B122" s="151"/>
      <c r="C122" s="151"/>
      <c r="D122" s="151"/>
      <c r="E122" s="151"/>
      <c r="F122" s="151"/>
      <c r="G122" s="151"/>
      <c r="H122" s="151"/>
      <c r="I122" s="151"/>
      <c r="J122" s="151"/>
      <c r="K122" s="151"/>
    </row>
    <row r="123" spans="1:14" s="60" customFormat="1" ht="11.4">
      <c r="A123" s="44" t="s">
        <v>167</v>
      </c>
      <c r="B123" s="151"/>
      <c r="C123" s="151"/>
      <c r="D123" s="151"/>
      <c r="E123" s="151"/>
      <c r="F123" s="151"/>
      <c r="G123" s="151"/>
      <c r="H123" s="151"/>
      <c r="I123" s="151"/>
      <c r="J123" s="151"/>
      <c r="K123" s="151"/>
    </row>
    <row r="124" spans="1:14" s="60" customFormat="1" ht="11.25" customHeight="1">
      <c r="A124" s="316" t="s">
        <v>151</v>
      </c>
      <c r="B124" s="316"/>
      <c r="C124" s="316"/>
      <c r="D124" s="316"/>
      <c r="E124" s="316"/>
      <c r="F124" s="316"/>
      <c r="G124" s="316"/>
      <c r="H124" s="316"/>
      <c r="I124" s="316"/>
      <c r="J124" s="316"/>
      <c r="K124" s="316"/>
    </row>
    <row r="125" spans="1:14" s="60" customFormat="1" ht="10.199999999999999">
      <c r="A125" s="61" t="s">
        <v>79</v>
      </c>
      <c r="B125" s="152"/>
      <c r="C125" s="152"/>
      <c r="D125" s="152"/>
      <c r="E125" s="152"/>
      <c r="F125" s="152"/>
      <c r="G125" s="152"/>
      <c r="H125" s="152"/>
      <c r="I125" s="152"/>
      <c r="J125" s="152"/>
      <c r="K125" s="152"/>
    </row>
    <row r="126" spans="1:14" s="60" customFormat="1" ht="10.199999999999999">
      <c r="A126" s="316" t="s">
        <v>188</v>
      </c>
      <c r="B126" s="316"/>
      <c r="C126" s="316"/>
      <c r="D126" s="316"/>
      <c r="E126" s="316"/>
      <c r="F126" s="316"/>
      <c r="G126" s="316"/>
      <c r="H126" s="316"/>
      <c r="I126" s="316"/>
      <c r="J126" s="316"/>
      <c r="K126" s="316"/>
    </row>
    <row r="127" spans="1:14" s="60" customFormat="1" ht="10.199999999999999">
      <c r="A127" s="61" t="s">
        <v>205</v>
      </c>
      <c r="B127" s="298"/>
      <c r="C127" s="298"/>
      <c r="D127" s="298"/>
      <c r="E127" s="298"/>
      <c r="F127" s="298"/>
      <c r="G127" s="298"/>
      <c r="H127" s="298"/>
      <c r="I127" s="298"/>
      <c r="J127" s="298"/>
      <c r="K127" s="298"/>
    </row>
    <row r="128" spans="1:14" s="60" customFormat="1" ht="10.199999999999999">
      <c r="A128" s="60" t="s">
        <v>119</v>
      </c>
      <c r="B128" s="151"/>
      <c r="C128" s="151"/>
      <c r="D128" s="151"/>
      <c r="E128" s="151"/>
      <c r="F128" s="151"/>
      <c r="G128" s="151"/>
      <c r="H128" s="151"/>
      <c r="I128" s="151"/>
      <c r="J128" s="151"/>
      <c r="K128" s="151"/>
    </row>
    <row r="129" spans="1:13">
      <c r="A129" s="60" t="s">
        <v>169</v>
      </c>
    </row>
    <row r="131" spans="1:13" ht="14.4">
      <c r="A131" s="303" t="s">
        <v>206</v>
      </c>
    </row>
    <row r="132" spans="1:13" ht="13.2" customHeight="1">
      <c r="A132" s="315" t="s">
        <v>207</v>
      </c>
      <c r="B132" s="315"/>
      <c r="C132" s="315"/>
      <c r="D132" s="315"/>
      <c r="E132" s="315"/>
      <c r="F132" s="315"/>
      <c r="G132" s="315"/>
      <c r="H132" s="315"/>
      <c r="I132" s="315"/>
      <c r="J132" s="315"/>
      <c r="K132" s="315"/>
      <c r="L132" s="315"/>
      <c r="M132" s="315"/>
    </row>
    <row r="133" spans="1:13">
      <c r="A133" s="315"/>
      <c r="B133" s="315"/>
      <c r="C133" s="315"/>
      <c r="D133" s="315"/>
      <c r="E133" s="315"/>
      <c r="F133" s="315"/>
      <c r="G133" s="315"/>
      <c r="H133" s="315"/>
      <c r="I133" s="315"/>
      <c r="J133" s="315"/>
      <c r="K133" s="315"/>
      <c r="L133" s="315"/>
      <c r="M133" s="315"/>
    </row>
    <row r="134" spans="1:13">
      <c r="A134" s="315"/>
      <c r="B134" s="315"/>
      <c r="C134" s="315"/>
      <c r="D134" s="315"/>
      <c r="E134" s="315"/>
      <c r="F134" s="315"/>
      <c r="G134" s="315"/>
      <c r="H134" s="315"/>
      <c r="I134" s="315"/>
      <c r="J134" s="315"/>
      <c r="K134" s="315"/>
      <c r="L134" s="315"/>
      <c r="M134" s="315"/>
    </row>
    <row r="135" spans="1:13">
      <c r="A135" s="315"/>
      <c r="B135" s="315"/>
      <c r="C135" s="315"/>
      <c r="D135" s="315"/>
      <c r="E135" s="315"/>
      <c r="F135" s="315"/>
      <c r="G135" s="315"/>
      <c r="H135" s="315"/>
      <c r="I135" s="315"/>
      <c r="J135" s="315"/>
      <c r="K135" s="315"/>
      <c r="L135" s="315"/>
      <c r="M135" s="315"/>
    </row>
    <row r="136" spans="1:13">
      <c r="A136" s="304"/>
      <c r="B136" s="304"/>
      <c r="C136" s="304"/>
      <c r="D136" s="304"/>
      <c r="E136" s="304"/>
      <c r="F136" s="304"/>
      <c r="G136" s="304"/>
      <c r="H136" s="304"/>
      <c r="I136" s="304"/>
      <c r="J136" s="304"/>
      <c r="K136" s="304"/>
      <c r="L136" s="304"/>
      <c r="M136" s="304"/>
    </row>
    <row r="137" spans="1:13">
      <c r="A137" s="304"/>
      <c r="B137" s="304"/>
      <c r="C137" s="304"/>
      <c r="D137" s="304"/>
      <c r="E137" s="304"/>
      <c r="F137" s="304"/>
      <c r="G137" s="304"/>
      <c r="H137" s="304"/>
      <c r="I137" s="304"/>
      <c r="J137" s="304"/>
      <c r="K137" s="304"/>
      <c r="L137" s="304"/>
      <c r="M137" s="304"/>
    </row>
    <row r="138" spans="1:13">
      <c r="A138" s="304"/>
      <c r="B138" s="304"/>
      <c r="C138" s="304"/>
      <c r="D138" s="304"/>
      <c r="E138" s="304"/>
      <c r="F138" s="304"/>
      <c r="G138" s="304"/>
      <c r="H138" s="304"/>
      <c r="I138" s="304"/>
      <c r="J138" s="304"/>
      <c r="K138" s="304"/>
      <c r="L138" s="304"/>
      <c r="M138" s="304"/>
    </row>
    <row r="139" spans="1:13">
      <c r="A139" s="158"/>
    </row>
    <row r="140" spans="1:13">
      <c r="A140" s="158"/>
    </row>
    <row r="141" spans="1:13">
      <c r="A141" s="158"/>
    </row>
    <row r="142" spans="1:13">
      <c r="A142" s="158"/>
    </row>
    <row r="143" spans="1:13">
      <c r="A143" s="158"/>
    </row>
    <row r="144" spans="1:13">
      <c r="A144" s="158"/>
    </row>
    <row r="145" spans="1:1">
      <c r="A145" s="158"/>
    </row>
    <row r="146" spans="1:1">
      <c r="A146" s="158"/>
    </row>
    <row r="147" spans="1:1">
      <c r="A147" s="158"/>
    </row>
    <row r="148" spans="1:1">
      <c r="A148" s="158"/>
    </row>
    <row r="149" spans="1:1">
      <c r="A149" s="158"/>
    </row>
    <row r="150" spans="1:1">
      <c r="A150" s="158"/>
    </row>
    <row r="151" spans="1:1">
      <c r="A151" s="158"/>
    </row>
    <row r="152" spans="1:1">
      <c r="A152" s="158"/>
    </row>
    <row r="153" spans="1:1">
      <c r="A153" s="158"/>
    </row>
    <row r="154" spans="1:1">
      <c r="A154" s="158"/>
    </row>
    <row r="155" spans="1:1">
      <c r="A155" s="158"/>
    </row>
    <row r="156" spans="1:1">
      <c r="A156" s="158"/>
    </row>
    <row r="157" spans="1:1">
      <c r="A157" s="158"/>
    </row>
    <row r="158" spans="1:1">
      <c r="A158" s="158"/>
    </row>
    <row r="159" spans="1:1">
      <c r="A159" s="158"/>
    </row>
    <row r="160" spans="1:1">
      <c r="A160" s="158"/>
    </row>
    <row r="161" spans="1:1">
      <c r="A161" s="158"/>
    </row>
    <row r="162" spans="1:1">
      <c r="A162" s="158"/>
    </row>
    <row r="163" spans="1:1">
      <c r="A163" s="158"/>
    </row>
    <row r="164" spans="1:1">
      <c r="A164" s="158"/>
    </row>
    <row r="165" spans="1:1">
      <c r="A165" s="158"/>
    </row>
    <row r="166" spans="1:1">
      <c r="A166" s="158"/>
    </row>
    <row r="167" spans="1:1">
      <c r="A167" s="158"/>
    </row>
    <row r="168" spans="1:1">
      <c r="A168" s="158"/>
    </row>
    <row r="169" spans="1:1">
      <c r="A169" s="158"/>
    </row>
    <row r="170" spans="1:1">
      <c r="A170" s="158"/>
    </row>
    <row r="171" spans="1:1">
      <c r="A171" s="158"/>
    </row>
  </sheetData>
  <mergeCells count="12">
    <mergeCell ref="A132:M135"/>
    <mergeCell ref="A126:K126"/>
    <mergeCell ref="A124:K124"/>
    <mergeCell ref="C10:G10"/>
    <mergeCell ref="J10:M10"/>
    <mergeCell ref="A1:K1"/>
    <mergeCell ref="A4:A10"/>
    <mergeCell ref="C6:D8"/>
    <mergeCell ref="E6:G8"/>
    <mergeCell ref="B4:M4"/>
    <mergeCell ref="J6:K8"/>
    <mergeCell ref="L6:M8"/>
  </mergeCells>
  <printOptions horizontalCentered="1"/>
  <pageMargins left="0.78740157480314965" right="0.78740157480314965" top="0.78740157480314965" bottom="0.78740157480314965" header="0.39370078740157483" footer="0.39370078740157483"/>
  <pageSetup scale="56" orientation="landscape" r:id="rId1"/>
  <headerFooter alignWithMargins="0">
    <oddFooter>&amp;R&amp;P de &amp;N</oddFooter>
  </headerFooter>
  <rowBreaks count="1" manualBreakCount="1">
    <brk id="78" max="33" man="1"/>
  </rowBreaks>
  <ignoredErrors>
    <ignoredError sqref="C36"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T73"/>
  <sheetViews>
    <sheetView showGridLines="0" zoomScaleNormal="100" workbookViewId="0">
      <pane xSplit="1" ySplit="11" topLeftCell="B51" activePane="bottomRight" state="frozen"/>
      <selection activeCell="B13" sqref="B13"/>
      <selection pane="topRight" activeCell="B13" sqref="B13"/>
      <selection pane="bottomLeft" activeCell="B13" sqref="B13"/>
      <selection pane="bottomRight" activeCell="A2" sqref="A2"/>
    </sheetView>
  </sheetViews>
  <sheetFormatPr defaultColWidth="11.44140625" defaultRowHeight="13.2"/>
  <cols>
    <col min="1" max="1" width="30.6640625" style="1" customWidth="1"/>
    <col min="2" max="2" width="2.6640625" style="93" customWidth="1"/>
    <col min="3" max="3" width="13.5546875" style="93" customWidth="1"/>
    <col min="4" max="4" width="4.6640625" style="93" customWidth="1"/>
    <col min="5" max="5" width="11.88671875" style="93" customWidth="1"/>
    <col min="6" max="6" width="2" style="93" customWidth="1"/>
    <col min="7" max="7" width="4.6640625" style="93" customWidth="1"/>
    <col min="8" max="8" width="14" style="93" customWidth="1"/>
    <col min="9" max="9" width="2.6640625" style="93" customWidth="1"/>
    <col min="10" max="10" width="1.6640625" style="93" customWidth="1"/>
    <col min="11" max="11" width="11.6640625" style="1" customWidth="1"/>
    <col min="12" max="12" width="4.77734375" style="1" customWidth="1"/>
    <col min="13" max="13" width="6.6640625" style="1" customWidth="1"/>
    <col min="14" max="16384" width="11.44140625" style="1"/>
  </cols>
  <sheetData>
    <row r="1" spans="1:20" ht="25.5" customHeight="1">
      <c r="A1" s="318" t="s">
        <v>195</v>
      </c>
      <c r="B1" s="318"/>
      <c r="C1" s="318"/>
      <c r="D1" s="318"/>
      <c r="E1" s="318"/>
      <c r="F1" s="318"/>
      <c r="G1" s="318"/>
      <c r="H1" s="318"/>
      <c r="I1" s="318"/>
      <c r="J1" s="318"/>
      <c r="K1" s="259"/>
      <c r="L1" s="259"/>
    </row>
    <row r="2" spans="1:20" s="3" customFormat="1" ht="4.5" customHeight="1" thickBot="1">
      <c r="A2" s="75"/>
      <c r="B2" s="102"/>
      <c r="C2" s="102"/>
      <c r="D2" s="102"/>
      <c r="E2" s="102"/>
      <c r="F2" s="102"/>
      <c r="G2" s="102"/>
      <c r="H2" s="102"/>
      <c r="I2" s="102"/>
      <c r="J2" s="102"/>
      <c r="K2" s="33"/>
      <c r="L2" s="33"/>
    </row>
    <row r="3" spans="1:20" s="3" customFormat="1" ht="6.6" customHeight="1">
      <c r="A3" s="254"/>
      <c r="B3" s="258"/>
      <c r="C3" s="258"/>
      <c r="D3" s="258"/>
      <c r="E3" s="258"/>
      <c r="F3" s="258"/>
      <c r="G3" s="258"/>
      <c r="H3" s="258"/>
      <c r="I3" s="258"/>
      <c r="J3" s="258"/>
      <c r="K3" s="258"/>
      <c r="L3" s="258"/>
    </row>
    <row r="4" spans="1:20" s="3" customFormat="1" ht="12">
      <c r="A4" s="319" t="s">
        <v>68</v>
      </c>
      <c r="B4" s="314" t="s">
        <v>172</v>
      </c>
      <c r="C4" s="314"/>
      <c r="D4" s="314"/>
      <c r="E4" s="314"/>
      <c r="F4" s="314"/>
      <c r="G4" s="314"/>
      <c r="H4" s="314"/>
      <c r="I4" s="314"/>
      <c r="J4" s="314"/>
      <c r="K4" s="314"/>
      <c r="L4" s="314"/>
    </row>
    <row r="5" spans="1:20" s="3" customFormat="1" ht="6.6" customHeight="1">
      <c r="A5" s="319"/>
      <c r="B5" s="183"/>
      <c r="C5" s="183"/>
      <c r="D5" s="183"/>
      <c r="E5" s="183"/>
      <c r="F5" s="183"/>
      <c r="G5" s="183"/>
      <c r="H5" s="183"/>
      <c r="I5" s="183"/>
      <c r="J5" s="183"/>
      <c r="K5" s="297"/>
      <c r="L5" s="297"/>
    </row>
    <row r="6" spans="1:20" s="3" customFormat="1" ht="6.6" customHeight="1">
      <c r="A6" s="319"/>
      <c r="B6" s="308" t="s">
        <v>177</v>
      </c>
      <c r="C6" s="308"/>
      <c r="D6" s="308"/>
      <c r="E6" s="311" t="s">
        <v>176</v>
      </c>
      <c r="F6" s="311"/>
      <c r="G6" s="283"/>
      <c r="H6" s="308" t="s">
        <v>178</v>
      </c>
      <c r="I6" s="308"/>
      <c r="J6" s="283"/>
      <c r="K6" s="311" t="s">
        <v>179</v>
      </c>
      <c r="L6" s="311"/>
    </row>
    <row r="7" spans="1:20" s="3" customFormat="1" ht="12" customHeight="1">
      <c r="A7" s="319"/>
      <c r="B7" s="309"/>
      <c r="C7" s="309"/>
      <c r="D7" s="309"/>
      <c r="E7" s="312"/>
      <c r="F7" s="312"/>
      <c r="G7" s="263"/>
      <c r="H7" s="309"/>
      <c r="I7" s="309"/>
      <c r="J7" s="284"/>
      <c r="K7" s="312"/>
      <c r="L7" s="312"/>
    </row>
    <row r="8" spans="1:20" s="3" customFormat="1" ht="17.399999999999999" customHeight="1">
      <c r="A8" s="319"/>
      <c r="B8" s="310"/>
      <c r="C8" s="310"/>
      <c r="D8" s="310"/>
      <c r="E8" s="313"/>
      <c r="F8" s="313"/>
      <c r="G8" s="264"/>
      <c r="H8" s="310"/>
      <c r="I8" s="310"/>
      <c r="J8" s="184"/>
      <c r="K8" s="313"/>
      <c r="L8" s="313"/>
    </row>
    <row r="9" spans="1:20" s="3" customFormat="1" ht="6.6" customHeight="1">
      <c r="A9" s="319"/>
      <c r="B9" s="186"/>
      <c r="C9" s="186"/>
      <c r="D9" s="186"/>
      <c r="E9" s="186"/>
      <c r="F9" s="186"/>
      <c r="G9" s="186"/>
      <c r="H9" s="186"/>
      <c r="I9" s="186"/>
      <c r="J9" s="186"/>
      <c r="K9" s="186"/>
      <c r="L9" s="186"/>
    </row>
    <row r="10" spans="1:20" s="3" customFormat="1" ht="12">
      <c r="A10" s="319"/>
      <c r="B10" s="257"/>
      <c r="C10" s="314" t="s">
        <v>180</v>
      </c>
      <c r="D10" s="314"/>
      <c r="E10" s="314"/>
      <c r="F10" s="314"/>
      <c r="G10" s="286"/>
      <c r="H10" s="314" t="s">
        <v>191</v>
      </c>
      <c r="I10" s="314"/>
      <c r="J10" s="314"/>
      <c r="K10" s="314"/>
      <c r="L10" s="314"/>
    </row>
    <row r="11" spans="1:20" s="3" customFormat="1" ht="6.6" customHeight="1">
      <c r="A11" s="187"/>
      <c r="B11" s="185"/>
      <c r="C11" s="185"/>
      <c r="D11" s="185"/>
      <c r="E11" s="184"/>
      <c r="F11" s="185"/>
      <c r="G11" s="185"/>
      <c r="H11" s="185"/>
      <c r="I11" s="185"/>
      <c r="J11" s="185"/>
      <c r="K11" s="184"/>
      <c r="L11" s="185"/>
    </row>
    <row r="12" spans="1:20" s="15" customFormat="1" ht="6.6" customHeight="1">
      <c r="A12" s="67"/>
      <c r="B12" s="79"/>
      <c r="C12" s="79"/>
      <c r="D12" s="79"/>
      <c r="G12" s="79"/>
      <c r="H12" s="79"/>
      <c r="I12" s="79"/>
      <c r="J12" s="79"/>
    </row>
    <row r="13" spans="1:20" s="25" customFormat="1" ht="12">
      <c r="A13" s="194" t="s">
        <v>104</v>
      </c>
      <c r="B13" s="191"/>
      <c r="C13" s="191">
        <f t="shared" ref="C13" si="0">C15</f>
        <v>248443.1136086054</v>
      </c>
      <c r="D13" s="199"/>
      <c r="E13" s="197"/>
      <c r="F13" s="197"/>
      <c r="G13" s="199"/>
      <c r="H13" s="191">
        <f>H15</f>
        <v>346452.28883607942</v>
      </c>
      <c r="I13" s="199"/>
      <c r="J13" s="199"/>
      <c r="K13" s="197"/>
      <c r="L13" s="197"/>
      <c r="N13" s="317"/>
      <c r="O13" s="317"/>
      <c r="P13" s="317"/>
      <c r="Q13" s="317"/>
      <c r="R13" s="317"/>
      <c r="S13" s="317"/>
      <c r="T13" s="317"/>
    </row>
    <row r="14" spans="1:20" s="3" customFormat="1" ht="6.6" customHeight="1">
      <c r="B14" s="97"/>
      <c r="C14" s="97"/>
      <c r="D14" s="97"/>
      <c r="G14" s="97"/>
      <c r="H14" s="97"/>
      <c r="I14" s="97"/>
      <c r="J14" s="97"/>
      <c r="N14" s="317"/>
      <c r="O14" s="317"/>
      <c r="P14" s="317"/>
      <c r="Q14" s="317"/>
      <c r="R14" s="317"/>
      <c r="S14" s="317"/>
      <c r="T14" s="317"/>
    </row>
    <row r="15" spans="1:20" s="25" customFormat="1" ht="12">
      <c r="A15" s="31" t="s">
        <v>0</v>
      </c>
      <c r="B15" s="124"/>
      <c r="C15" s="124">
        <f t="shared" ref="C15:H15" si="1">SUM(C16:C17)</f>
        <v>248443.1136086054</v>
      </c>
      <c r="D15" s="98"/>
      <c r="E15" s="126">
        <f t="shared" ref="E15" si="2">SUM(E16:E17)</f>
        <v>100.00000000000001</v>
      </c>
      <c r="G15" s="98"/>
      <c r="H15" s="124">
        <f t="shared" si="1"/>
        <v>346452.28883607942</v>
      </c>
      <c r="I15" s="98"/>
      <c r="J15" s="98"/>
      <c r="K15" s="126">
        <f t="shared" ref="K15" si="3">SUM(K16:K17)</f>
        <v>100.00000000000001</v>
      </c>
      <c r="N15" s="317"/>
      <c r="O15" s="317"/>
      <c r="P15" s="317"/>
      <c r="Q15" s="317"/>
      <c r="R15" s="317"/>
      <c r="S15" s="317"/>
      <c r="T15" s="317"/>
    </row>
    <row r="16" spans="1:20" s="3" customFormat="1" ht="11.4">
      <c r="A16" s="48" t="s">
        <v>82</v>
      </c>
      <c r="B16" s="97"/>
      <c r="C16" s="120">
        <v>220934.85299614727</v>
      </c>
      <c r="D16" s="97"/>
      <c r="E16" s="129">
        <f>C16/SUM($C$16:$C$17)*100</f>
        <v>88.927742768594371</v>
      </c>
      <c r="G16" s="97"/>
      <c r="H16" s="120">
        <v>308092.20023205603</v>
      </c>
      <c r="I16" s="97"/>
      <c r="J16" s="97"/>
      <c r="K16" s="129">
        <f>H16/SUM($H$16:$H$17)*100</f>
        <v>88.9277427685943</v>
      </c>
      <c r="N16" s="317"/>
      <c r="O16" s="317"/>
      <c r="P16" s="317"/>
      <c r="Q16" s="317"/>
      <c r="R16" s="317"/>
      <c r="S16" s="317"/>
      <c r="T16" s="317"/>
    </row>
    <row r="17" spans="1:20" s="3" customFormat="1" ht="11.4">
      <c r="A17" s="48" t="s">
        <v>83</v>
      </c>
      <c r="B17" s="97"/>
      <c r="C17" s="120">
        <v>27508.26061245814</v>
      </c>
      <c r="D17" s="97"/>
      <c r="E17" s="129">
        <f>C17/SUM($C$16:$C$17)*100</f>
        <v>11.07225723140564</v>
      </c>
      <c r="G17" s="97"/>
      <c r="H17" s="120">
        <v>38360.088604023418</v>
      </c>
      <c r="I17" s="97"/>
      <c r="J17" s="97"/>
      <c r="K17" s="129">
        <f>H17/SUM($H$16:$H$17)*100</f>
        <v>11.072257231405715</v>
      </c>
      <c r="N17" s="317"/>
      <c r="O17" s="317"/>
      <c r="P17" s="317"/>
      <c r="Q17" s="317"/>
      <c r="R17" s="317"/>
      <c r="S17" s="317"/>
      <c r="T17" s="317"/>
    </row>
    <row r="18" spans="1:20" s="3" customFormat="1" ht="6.6" customHeight="1">
      <c r="A18" s="15"/>
      <c r="B18" s="84"/>
      <c r="C18" s="84"/>
      <c r="D18" s="84"/>
      <c r="G18" s="84"/>
      <c r="H18" s="84"/>
      <c r="I18" s="84"/>
      <c r="J18" s="84"/>
      <c r="N18" s="317"/>
      <c r="O18" s="317"/>
      <c r="P18" s="317"/>
      <c r="Q18" s="317"/>
      <c r="R18" s="317"/>
      <c r="S18" s="317"/>
      <c r="T18" s="317"/>
    </row>
    <row r="19" spans="1:20" s="25" customFormat="1" ht="12">
      <c r="A19" s="22" t="s">
        <v>51</v>
      </c>
      <c r="B19" s="124"/>
      <c r="C19" s="124">
        <f t="shared" ref="C19:H19" si="4">SUM(C20:C26)</f>
        <v>248443.11360860406</v>
      </c>
      <c r="D19" s="98"/>
      <c r="E19" s="126">
        <f t="shared" ref="E19" si="5">SUM(E20:E25)</f>
        <v>100.00000000000001</v>
      </c>
      <c r="G19" s="98"/>
      <c r="H19" s="124">
        <f t="shared" si="4"/>
        <v>346452.28883607936</v>
      </c>
      <c r="I19" s="98"/>
      <c r="J19" s="98"/>
      <c r="K19" s="126">
        <f t="shared" ref="K19" si="6">SUM(K20:K25)</f>
        <v>100</v>
      </c>
      <c r="N19" s="317"/>
      <c r="O19" s="317"/>
      <c r="P19" s="317"/>
      <c r="Q19" s="317"/>
      <c r="R19" s="317"/>
      <c r="S19" s="317"/>
      <c r="T19" s="317"/>
    </row>
    <row r="20" spans="1:20" s="3" customFormat="1" ht="11.4">
      <c r="A20" s="165" t="s">
        <v>55</v>
      </c>
      <c r="B20" s="97"/>
      <c r="C20" s="120">
        <v>26386.393386576088</v>
      </c>
      <c r="D20" s="97"/>
      <c r="E20" s="129">
        <f t="shared" ref="E20:E25" si="7">C20/SUM($C$20:$C$25)*100</f>
        <v>10.622662332354865</v>
      </c>
      <c r="G20" s="97"/>
      <c r="H20" s="120">
        <v>36795.652131900642</v>
      </c>
      <c r="I20" s="97"/>
      <c r="J20" s="97"/>
      <c r="K20" s="129">
        <f t="shared" ref="K20:K25" si="8">H20/SUM($H$20:$H$25)*100</f>
        <v>10.622662332354855</v>
      </c>
      <c r="N20" s="317"/>
      <c r="O20" s="317"/>
      <c r="P20" s="317"/>
      <c r="Q20" s="317"/>
      <c r="R20" s="317"/>
      <c r="S20" s="317"/>
      <c r="T20" s="317"/>
    </row>
    <row r="21" spans="1:20" s="3" customFormat="1" ht="11.4">
      <c r="A21" s="165" t="s">
        <v>56</v>
      </c>
      <c r="B21" s="97"/>
      <c r="C21" s="120">
        <v>68679.231473933425</v>
      </c>
      <c r="D21" s="97"/>
      <c r="E21" s="129">
        <f t="shared" si="7"/>
        <v>27.64895810142778</v>
      </c>
      <c r="G21" s="97"/>
      <c r="H21" s="120">
        <v>95772.736841207836</v>
      </c>
      <c r="I21" s="97"/>
      <c r="J21" s="97"/>
      <c r="K21" s="129">
        <f t="shared" si="8"/>
        <v>27.64895810142778</v>
      </c>
      <c r="N21" s="317"/>
      <c r="O21" s="317"/>
      <c r="P21" s="317"/>
      <c r="Q21" s="317"/>
      <c r="R21" s="317"/>
      <c r="S21" s="317"/>
      <c r="T21" s="317"/>
    </row>
    <row r="22" spans="1:20" s="3" customFormat="1" ht="11.4">
      <c r="A22" s="165" t="s">
        <v>57</v>
      </c>
      <c r="B22" s="97"/>
      <c r="C22" s="120">
        <v>61324.494443614007</v>
      </c>
      <c r="D22" s="97"/>
      <c r="E22" s="129">
        <f t="shared" si="7"/>
        <v>24.688080240185243</v>
      </c>
      <c r="G22" s="97"/>
      <c r="H22" s="120">
        <v>85516.604397320363</v>
      </c>
      <c r="I22" s="97"/>
      <c r="J22" s="97"/>
      <c r="K22" s="129">
        <f t="shared" si="8"/>
        <v>24.688080240185254</v>
      </c>
      <c r="N22" s="317"/>
      <c r="O22" s="317"/>
      <c r="P22" s="317"/>
      <c r="Q22" s="317"/>
      <c r="R22" s="317"/>
      <c r="S22" s="317"/>
      <c r="T22" s="317"/>
    </row>
    <row r="23" spans="1:20" s="3" customFormat="1" ht="11.4">
      <c r="A23" s="165" t="s">
        <v>58</v>
      </c>
      <c r="B23" s="97"/>
      <c r="C23" s="120">
        <v>55254.323738750943</v>
      </c>
      <c r="D23" s="97"/>
      <c r="E23" s="129">
        <f t="shared" si="7"/>
        <v>22.244344457396629</v>
      </c>
      <c r="G23" s="97"/>
      <c r="H23" s="120">
        <v>77051.791250441805</v>
      </c>
      <c r="I23" s="97"/>
      <c r="J23" s="97"/>
      <c r="K23" s="129">
        <f t="shared" si="8"/>
        <v>22.244344457396608</v>
      </c>
      <c r="N23" s="317"/>
      <c r="O23" s="317"/>
      <c r="P23" s="317"/>
      <c r="Q23" s="317"/>
      <c r="R23" s="317"/>
      <c r="S23" s="317"/>
      <c r="T23" s="317"/>
    </row>
    <row r="24" spans="1:20" s="3" customFormat="1" ht="11.4">
      <c r="A24" s="165" t="s">
        <v>59</v>
      </c>
      <c r="B24" s="97"/>
      <c r="C24" s="120">
        <v>28328.58147807133</v>
      </c>
      <c r="D24" s="97"/>
      <c r="E24" s="129">
        <f t="shared" si="7"/>
        <v>11.4045504812813</v>
      </c>
      <c r="G24" s="97"/>
      <c r="H24" s="120">
        <v>39504.020658905851</v>
      </c>
      <c r="I24" s="97"/>
      <c r="J24" s="97"/>
      <c r="K24" s="129">
        <f t="shared" si="8"/>
        <v>11.404550481281312</v>
      </c>
      <c r="N24" s="317"/>
      <c r="O24" s="317"/>
      <c r="P24" s="317"/>
      <c r="Q24" s="317"/>
      <c r="R24" s="317"/>
      <c r="S24" s="317"/>
      <c r="T24" s="317"/>
    </row>
    <row r="25" spans="1:20" s="3" customFormat="1" ht="11.4">
      <c r="A25" s="165" t="s">
        <v>60</v>
      </c>
      <c r="B25" s="97"/>
      <c r="C25" s="120">
        <v>8424.1527686637801</v>
      </c>
      <c r="D25" s="97"/>
      <c r="E25" s="129">
        <f t="shared" si="7"/>
        <v>3.3914043873541884</v>
      </c>
      <c r="G25" s="97"/>
      <c r="H25" s="120">
        <v>11747.42566141825</v>
      </c>
      <c r="I25" s="97"/>
      <c r="J25" s="97"/>
      <c r="K25" s="129">
        <f t="shared" si="8"/>
        <v>3.3914043873541924</v>
      </c>
    </row>
    <row r="26" spans="1:20" s="3" customFormat="1" ht="11.4">
      <c r="A26" s="165" t="s">
        <v>3</v>
      </c>
      <c r="B26" s="97"/>
      <c r="C26" s="120">
        <v>45.936318994509435</v>
      </c>
      <c r="D26" s="97" t="s">
        <v>71</v>
      </c>
      <c r="E26" s="131" t="s">
        <v>80</v>
      </c>
      <c r="G26" s="97"/>
      <c r="H26" s="120">
        <v>64.057894884637761</v>
      </c>
      <c r="I26" s="97" t="s">
        <v>71</v>
      </c>
      <c r="J26" s="97"/>
      <c r="K26" s="131" t="s">
        <v>80</v>
      </c>
    </row>
    <row r="27" spans="1:20" s="3" customFormat="1" ht="6.6" customHeight="1">
      <c r="A27" s="15"/>
      <c r="B27" s="84"/>
      <c r="C27" s="84"/>
      <c r="D27" s="84"/>
      <c r="G27" s="84"/>
      <c r="H27" s="84"/>
      <c r="I27" s="84"/>
      <c r="J27" s="84"/>
    </row>
    <row r="28" spans="1:20" s="25" customFormat="1" ht="24">
      <c r="A28" s="42" t="s">
        <v>86</v>
      </c>
      <c r="B28" s="122"/>
      <c r="C28" s="122">
        <f t="shared" ref="C28:H28" si="9">SUM(C29:C31)</f>
        <v>248443.11360860369</v>
      </c>
      <c r="D28" s="98"/>
      <c r="E28" s="126">
        <f>SUM(E29:E30)</f>
        <v>100</v>
      </c>
      <c r="G28" s="98"/>
      <c r="H28" s="122">
        <f t="shared" si="9"/>
        <v>346452.28883607977</v>
      </c>
      <c r="I28" s="98"/>
      <c r="J28" s="98"/>
      <c r="K28" s="126">
        <f t="shared" ref="K28" si="10">SUM(K29:K30)</f>
        <v>99.999999999999986</v>
      </c>
    </row>
    <row r="29" spans="1:20" s="3" customFormat="1" ht="11.4">
      <c r="A29" s="50" t="s">
        <v>84</v>
      </c>
      <c r="B29" s="79"/>
      <c r="C29" s="120">
        <v>116856.12544507292</v>
      </c>
      <c r="D29" s="79"/>
      <c r="E29" s="131">
        <f>C29/SUM($C$29:$C$30)*100</f>
        <v>47.035365057116294</v>
      </c>
      <c r="G29" s="79"/>
      <c r="H29" s="120">
        <v>162955.09880278516</v>
      </c>
      <c r="I29" s="79"/>
      <c r="J29" s="79"/>
      <c r="K29" s="131">
        <f>H29/SUM($H$29:$H$30)*100</f>
        <v>47.035365057116316</v>
      </c>
    </row>
    <row r="30" spans="1:20" s="3" customFormat="1" ht="11.4">
      <c r="A30" s="50" t="s">
        <v>85</v>
      </c>
      <c r="B30" s="79"/>
      <c r="C30" s="120">
        <v>131586.98816353077</v>
      </c>
      <c r="D30" s="79"/>
      <c r="E30" s="131">
        <f>C30/SUM($C$29:$C$30)*100</f>
        <v>52.964634942883706</v>
      </c>
      <c r="G30" s="79"/>
      <c r="H30" s="120">
        <v>183497.19003329458</v>
      </c>
      <c r="I30" s="79"/>
      <c r="J30" s="79"/>
      <c r="K30" s="131">
        <f>H30/SUM($H$29:$H$30)*100</f>
        <v>52.96463494288367</v>
      </c>
    </row>
    <row r="31" spans="1:20" s="3" customFormat="1" ht="11.4">
      <c r="A31" s="50" t="s">
        <v>3</v>
      </c>
      <c r="B31" s="101"/>
      <c r="C31" s="120">
        <v>0</v>
      </c>
      <c r="D31" s="101"/>
      <c r="E31" s="136">
        <v>0</v>
      </c>
      <c r="G31" s="101"/>
      <c r="H31" s="137">
        <v>0</v>
      </c>
      <c r="I31" s="101"/>
      <c r="J31" s="101"/>
      <c r="K31" s="136">
        <v>0</v>
      </c>
    </row>
    <row r="32" spans="1:20" s="3" customFormat="1" ht="6.6" customHeight="1">
      <c r="A32" s="51"/>
      <c r="B32" s="84"/>
      <c r="C32" s="84"/>
      <c r="D32" s="84"/>
      <c r="G32" s="84"/>
      <c r="H32" s="84"/>
      <c r="I32" s="84"/>
      <c r="J32" s="84"/>
    </row>
    <row r="33" spans="1:12" s="25" customFormat="1" ht="12">
      <c r="A33" s="26" t="s">
        <v>54</v>
      </c>
      <c r="B33" s="124"/>
      <c r="C33" s="124">
        <f>SUM(C34:C36)</f>
        <v>248443.11360860488</v>
      </c>
      <c r="D33" s="98"/>
      <c r="E33" s="126">
        <f t="shared" ref="E33" si="11">SUM(E34:E35)</f>
        <v>100</v>
      </c>
      <c r="G33" s="98"/>
      <c r="H33" s="124">
        <f>SUM(H34:H36)</f>
        <v>346452.28883607971</v>
      </c>
      <c r="I33" s="98"/>
      <c r="J33" s="98"/>
      <c r="K33" s="126">
        <f t="shared" ref="K33" si="12">SUM(K34:K35)</f>
        <v>100</v>
      </c>
    </row>
    <row r="34" spans="1:12" s="3" customFormat="1" ht="11.4">
      <c r="A34" s="166" t="s">
        <v>32</v>
      </c>
      <c r="B34" s="97"/>
      <c r="C34" s="120">
        <v>182620.59150573844</v>
      </c>
      <c r="D34" s="97"/>
      <c r="E34" s="129">
        <f>C34/SUM($C$34:$C$35)*100</f>
        <v>73.505998557656682</v>
      </c>
      <c r="G34" s="97"/>
      <c r="H34" s="120">
        <v>254663.21443481691</v>
      </c>
      <c r="I34" s="97"/>
      <c r="J34" s="97"/>
      <c r="K34" s="129">
        <f>H34/SUM($H$34:$H$35)*100</f>
        <v>73.505998557656568</v>
      </c>
    </row>
    <row r="35" spans="1:12" s="3" customFormat="1" ht="11.4">
      <c r="A35" s="166" t="s">
        <v>31</v>
      </c>
      <c r="B35" s="97"/>
      <c r="C35" s="120">
        <v>65822.522102866438</v>
      </c>
      <c r="D35" s="97"/>
      <c r="E35" s="129">
        <f>C35/SUM($C$34:$C$35)*100</f>
        <v>26.494001442343322</v>
      </c>
      <c r="G35" s="97"/>
      <c r="H35" s="120">
        <v>91789.074401262798</v>
      </c>
      <c r="I35" s="97"/>
      <c r="J35" s="97"/>
      <c r="K35" s="129">
        <f>H35/SUM($H$34:$H$35)*100</f>
        <v>26.494001442343436</v>
      </c>
    </row>
    <row r="36" spans="1:12" s="3" customFormat="1" ht="11.4">
      <c r="A36" s="50" t="s">
        <v>3</v>
      </c>
      <c r="B36" s="97"/>
      <c r="C36" s="120">
        <v>0</v>
      </c>
      <c r="D36" s="97"/>
      <c r="E36" s="131">
        <v>0</v>
      </c>
      <c r="G36" s="97"/>
      <c r="H36" s="137">
        <v>0</v>
      </c>
      <c r="I36" s="97"/>
      <c r="J36" s="97"/>
      <c r="K36" s="131">
        <v>0</v>
      </c>
    </row>
    <row r="37" spans="1:12" s="3" customFormat="1" ht="6.6" customHeight="1">
      <c r="A37" s="7"/>
      <c r="B37" s="99"/>
      <c r="C37" s="99"/>
      <c r="D37" s="99"/>
      <c r="G37" s="99"/>
      <c r="H37" s="99"/>
      <c r="I37" s="99"/>
      <c r="J37" s="99"/>
    </row>
    <row r="38" spans="1:12" s="25" customFormat="1" ht="12">
      <c r="A38" s="167" t="s">
        <v>129</v>
      </c>
      <c r="B38" s="124"/>
      <c r="C38" s="124">
        <f t="shared" ref="C38:H38" si="13">SUM(C39:C45)</f>
        <v>248443.11360860392</v>
      </c>
      <c r="D38" s="98"/>
      <c r="E38" s="126">
        <f t="shared" ref="E38" si="14">SUM(E39:E44)</f>
        <v>100</v>
      </c>
      <c r="F38" s="126"/>
      <c r="G38" s="98"/>
      <c r="H38" s="124">
        <f t="shared" si="13"/>
        <v>346452.28883607977</v>
      </c>
      <c r="I38" s="98"/>
      <c r="J38" s="98"/>
      <c r="K38" s="126">
        <f t="shared" ref="K38" si="15">SUM(K39:K44)</f>
        <v>99.999999999999972</v>
      </c>
      <c r="L38" s="126"/>
    </row>
    <row r="39" spans="1:12" s="3" customFormat="1" ht="11.4">
      <c r="A39" s="168" t="s">
        <v>33</v>
      </c>
      <c r="B39" s="99"/>
      <c r="C39" s="120">
        <v>69130.944264394129</v>
      </c>
      <c r="D39" s="120"/>
      <c r="E39" s="129">
        <f t="shared" ref="E39:E44" si="16">C39/SUM($C$39:$C$44)*100</f>
        <v>27.833127518457207</v>
      </c>
      <c r="G39" s="120"/>
      <c r="H39" s="120">
        <v>96402.647358261762</v>
      </c>
      <c r="I39" s="99"/>
      <c r="J39" s="99"/>
      <c r="K39" s="129">
        <f t="shared" ref="K39:K44" si="17">H39/SUM($H$39:$H$44)*100</f>
        <v>27.833127518457211</v>
      </c>
    </row>
    <row r="40" spans="1:12" s="3" customFormat="1" ht="11.4">
      <c r="A40" s="168" t="s">
        <v>34</v>
      </c>
      <c r="B40" s="99"/>
      <c r="C40" s="120">
        <v>93594.713593848821</v>
      </c>
      <c r="D40" s="120"/>
      <c r="E40" s="129">
        <f t="shared" si="16"/>
        <v>37.68259823774455</v>
      </c>
      <c r="G40" s="120"/>
      <c r="H40" s="120">
        <v>130517.21288049148</v>
      </c>
      <c r="I40" s="99"/>
      <c r="J40" s="99"/>
      <c r="K40" s="129">
        <f t="shared" si="17"/>
        <v>37.682598237744564</v>
      </c>
    </row>
    <row r="41" spans="1:12" s="3" customFormat="1" ht="11.4">
      <c r="A41" s="168" t="s">
        <v>35</v>
      </c>
      <c r="B41" s="99"/>
      <c r="C41" s="120">
        <v>58721.360644731023</v>
      </c>
      <c r="D41" s="120"/>
      <c r="E41" s="129">
        <f t="shared" si="16"/>
        <v>23.642077166359638</v>
      </c>
      <c r="G41" s="120"/>
      <c r="H41" s="120">
        <v>81886.551425957456</v>
      </c>
      <c r="I41" s="99"/>
      <c r="J41" s="99"/>
      <c r="K41" s="129">
        <f t="shared" si="17"/>
        <v>23.642077166359609</v>
      </c>
    </row>
    <row r="42" spans="1:12" s="3" customFormat="1" ht="11.4">
      <c r="A42" s="168" t="s">
        <v>36</v>
      </c>
      <c r="B42" s="97"/>
      <c r="C42" s="120">
        <v>21460.485439318814</v>
      </c>
      <c r="D42" s="120"/>
      <c r="E42" s="129">
        <f t="shared" si="16"/>
        <v>8.6403047751830044</v>
      </c>
      <c r="G42" s="120"/>
      <c r="H42" s="120">
        <v>29926.505878921118</v>
      </c>
      <c r="I42" s="97"/>
      <c r="J42" s="97"/>
      <c r="K42" s="129">
        <f t="shared" si="17"/>
        <v>8.6403047751829885</v>
      </c>
    </row>
    <row r="43" spans="1:12" s="3" customFormat="1" ht="11.4">
      <c r="A43" s="169" t="s">
        <v>37</v>
      </c>
      <c r="B43" s="97"/>
      <c r="C43" s="120">
        <v>5185.7311172527398</v>
      </c>
      <c r="D43" s="120"/>
      <c r="E43" s="129">
        <f t="shared" si="16"/>
        <v>2.0878510629178089</v>
      </c>
      <c r="G43" s="120"/>
      <c r="H43" s="120">
        <v>7231.467955642589</v>
      </c>
      <c r="I43" s="97"/>
      <c r="J43" s="97"/>
      <c r="K43" s="129">
        <f t="shared" si="17"/>
        <v>2.0878510629178058</v>
      </c>
    </row>
    <row r="44" spans="1:12" s="2" customFormat="1" ht="11.4">
      <c r="A44" s="169" t="s">
        <v>38</v>
      </c>
      <c r="B44" s="137"/>
      <c r="C44" s="120">
        <v>283.25162363718653</v>
      </c>
      <c r="D44" s="120" t="s">
        <v>71</v>
      </c>
      <c r="E44" s="129">
        <f t="shared" si="16"/>
        <v>0.11404123933779968</v>
      </c>
      <c r="G44" s="120"/>
      <c r="H44" s="120">
        <v>394.99252726415892</v>
      </c>
      <c r="I44" s="137" t="s">
        <v>71</v>
      </c>
      <c r="J44" s="137"/>
      <c r="K44" s="129">
        <f t="shared" si="17"/>
        <v>0.11404123933779957</v>
      </c>
    </row>
    <row r="45" spans="1:12" s="2" customFormat="1" ht="11.4">
      <c r="A45" s="169" t="s">
        <v>3</v>
      </c>
      <c r="B45" s="137"/>
      <c r="C45" s="120">
        <v>66.626925421199999</v>
      </c>
      <c r="D45" s="120" t="s">
        <v>71</v>
      </c>
      <c r="E45" s="131" t="s">
        <v>80</v>
      </c>
      <c r="G45" s="120"/>
      <c r="H45" s="120">
        <v>92.910809541094523</v>
      </c>
      <c r="I45" s="137" t="s">
        <v>71</v>
      </c>
      <c r="J45" s="137"/>
      <c r="K45" s="131" t="s">
        <v>80</v>
      </c>
    </row>
    <row r="46" spans="1:12" s="3" customFormat="1" ht="6.6" customHeight="1">
      <c r="A46" s="34"/>
      <c r="B46" s="15"/>
      <c r="C46" s="15"/>
      <c r="D46" s="15"/>
      <c r="G46" s="15"/>
      <c r="H46" s="15"/>
      <c r="I46" s="15"/>
      <c r="J46" s="15"/>
    </row>
    <row r="47" spans="1:12" s="25" customFormat="1" ht="12">
      <c r="A47" s="26" t="s">
        <v>52</v>
      </c>
      <c r="B47" s="124"/>
      <c r="C47" s="124">
        <f t="shared" ref="C47:H47" si="18">SUM(C48:C50)</f>
        <v>248443.11360860476</v>
      </c>
      <c r="D47" s="21"/>
      <c r="E47" s="126">
        <f>SUM(E48:E49)</f>
        <v>100</v>
      </c>
      <c r="G47" s="21"/>
      <c r="H47" s="124">
        <f t="shared" si="18"/>
        <v>346452.28883607977</v>
      </c>
      <c r="I47" s="21"/>
      <c r="J47" s="21"/>
      <c r="K47" s="126">
        <f t="shared" ref="K47" si="19">SUM(K48:K49)</f>
        <v>100</v>
      </c>
    </row>
    <row r="48" spans="1:12" s="3" customFormat="1">
      <c r="A48" s="168" t="s">
        <v>130</v>
      </c>
      <c r="B48" s="15"/>
      <c r="C48" s="120">
        <v>170292.60005386302</v>
      </c>
      <c r="D48" s="15"/>
      <c r="E48" s="129">
        <f>C48/SUM($C$48:$C$49)*100</f>
        <v>68.543900283805243</v>
      </c>
      <c r="G48" s="15"/>
      <c r="H48" s="120">
        <v>237471.91139076304</v>
      </c>
      <c r="I48" s="15"/>
      <c r="J48" s="15"/>
      <c r="K48" s="129">
        <f>H48/SUM($H$48:$H$49)*100</f>
        <v>68.543900283805129</v>
      </c>
    </row>
    <row r="49" spans="1:12" s="3" customFormat="1">
      <c r="A49" s="168" t="s">
        <v>131</v>
      </c>
      <c r="B49" s="15"/>
      <c r="C49" s="120">
        <v>78150.513554741759</v>
      </c>
      <c r="D49" s="15"/>
      <c r="E49" s="129">
        <f>C49/SUM($C$48:$C$49)*100</f>
        <v>31.456099716194764</v>
      </c>
      <c r="G49" s="15"/>
      <c r="H49" s="120">
        <v>108980.37744531673</v>
      </c>
      <c r="I49" s="15"/>
      <c r="J49" s="15"/>
      <c r="K49" s="129">
        <f>H49/SUM($H$48:$H$49)*100</f>
        <v>31.456099716194874</v>
      </c>
    </row>
    <row r="50" spans="1:12" s="3" customFormat="1" ht="11.4">
      <c r="A50" s="168" t="s">
        <v>3</v>
      </c>
      <c r="B50" s="137"/>
      <c r="C50" s="137">
        <v>0</v>
      </c>
      <c r="D50" s="137"/>
      <c r="E50" s="131">
        <v>0</v>
      </c>
      <c r="G50" s="137"/>
      <c r="H50" s="137">
        <v>0</v>
      </c>
      <c r="I50" s="137"/>
      <c r="J50" s="137"/>
      <c r="K50" s="131">
        <v>0</v>
      </c>
    </row>
    <row r="51" spans="1:12" s="3" customFormat="1" ht="6.6" customHeight="1">
      <c r="A51" s="15"/>
      <c r="B51" s="15"/>
      <c r="C51" s="15"/>
      <c r="D51" s="15"/>
      <c r="G51" s="15"/>
      <c r="H51" s="15"/>
      <c r="I51" s="15"/>
      <c r="J51" s="15"/>
    </row>
    <row r="52" spans="1:12" s="25" customFormat="1" ht="12">
      <c r="A52" s="28" t="s">
        <v>53</v>
      </c>
      <c r="B52" s="124"/>
      <c r="C52" s="124">
        <f t="shared" ref="C52:H52" si="20">SUM(C53:C57)</f>
        <v>248443.11360860485</v>
      </c>
      <c r="D52" s="21"/>
      <c r="E52" s="126">
        <f t="shared" ref="E52" si="21">SUM(E53:E56)</f>
        <v>100</v>
      </c>
      <c r="G52" s="21"/>
      <c r="H52" s="124">
        <f t="shared" si="20"/>
        <v>346452.28883607959</v>
      </c>
      <c r="I52" s="21"/>
      <c r="J52" s="21"/>
      <c r="K52" s="126">
        <f t="shared" ref="K52" si="22">SUM(K53:K56)</f>
        <v>99.999999999999986</v>
      </c>
    </row>
    <row r="53" spans="1:12" s="3" customFormat="1" ht="11.4">
      <c r="A53" s="166" t="s">
        <v>132</v>
      </c>
      <c r="B53" s="15"/>
      <c r="C53" s="120">
        <v>173413.34037466178</v>
      </c>
      <c r="D53" s="15"/>
      <c r="E53" s="135">
        <f>C53/SUM($C$53:$C$56)*100</f>
        <v>69.837564233409793</v>
      </c>
      <c r="G53" s="15"/>
      <c r="H53" s="120">
        <v>241823.76325455439</v>
      </c>
      <c r="I53" s="15"/>
      <c r="J53" s="15"/>
      <c r="K53" s="135">
        <f>H53/SUM($H$53:$H$56)*100</f>
        <v>69.837564233409694</v>
      </c>
    </row>
    <row r="54" spans="1:12" s="3" customFormat="1" ht="11.4">
      <c r="A54" s="166" t="s">
        <v>133</v>
      </c>
      <c r="B54" s="15"/>
      <c r="C54" s="120">
        <v>10921.469047946948</v>
      </c>
      <c r="D54" s="15"/>
      <c r="E54" s="135">
        <f>C54/SUM($C$53:$C$56)*100</f>
        <v>4.3983282630465821</v>
      </c>
      <c r="G54" s="15"/>
      <c r="H54" s="120">
        <v>15229.91679726953</v>
      </c>
      <c r="I54" s="15"/>
      <c r="J54" s="15"/>
      <c r="K54" s="135">
        <f t="shared" ref="K54:K55" si="23">H54/SUM($H$53:$H$56)*100</f>
        <v>4.3983282630465981</v>
      </c>
    </row>
    <row r="55" spans="1:12" s="3" customFormat="1" ht="11.4">
      <c r="A55" s="166" t="s">
        <v>134</v>
      </c>
      <c r="B55" s="15"/>
      <c r="C55" s="120">
        <v>61519.906014558634</v>
      </c>
      <c r="D55" s="15"/>
      <c r="E55" s="135">
        <f>C55/SUM($C$53:$C$56)*100</f>
        <v>24.775489467203869</v>
      </c>
      <c r="G55" s="15"/>
      <c r="H55" s="120">
        <v>85789.104548503761</v>
      </c>
      <c r="I55" s="15"/>
      <c r="J55" s="15"/>
      <c r="K55" s="135">
        <f t="shared" si="23"/>
        <v>24.775489467203936</v>
      </c>
    </row>
    <row r="56" spans="1:12" s="3" customFormat="1">
      <c r="A56" s="166" t="s">
        <v>135</v>
      </c>
      <c r="B56" s="101"/>
      <c r="C56" s="120">
        <v>2454.8329816219566</v>
      </c>
      <c r="D56" s="101"/>
      <c r="E56" s="135">
        <f>C56/SUM($C$53:$C$56)*100</f>
        <v>0.98861803633975842</v>
      </c>
      <c r="G56" s="101"/>
      <c r="H56" s="120">
        <v>3423.2484565181817</v>
      </c>
      <c r="I56" s="101"/>
      <c r="J56" s="101"/>
      <c r="K56" s="135">
        <f>H56/SUM($H$53:$H$56)*100</f>
        <v>0.9886180363397622</v>
      </c>
    </row>
    <row r="57" spans="1:12" s="2" customFormat="1" ht="11.4">
      <c r="A57" s="170" t="s">
        <v>3</v>
      </c>
      <c r="B57" s="137"/>
      <c r="C57" s="120">
        <v>133.56518981553941</v>
      </c>
      <c r="D57" s="137" t="s">
        <v>71</v>
      </c>
      <c r="E57" s="128" t="s">
        <v>80</v>
      </c>
      <c r="G57" s="137"/>
      <c r="H57" s="120">
        <v>186.25577923370747</v>
      </c>
      <c r="I57" s="137" t="s">
        <v>71</v>
      </c>
      <c r="J57" s="137"/>
      <c r="K57" s="128" t="s">
        <v>80</v>
      </c>
    </row>
    <row r="58" spans="1:12" s="3" customFormat="1" ht="6.6" customHeight="1" thickBot="1">
      <c r="A58" s="52"/>
      <c r="B58" s="87"/>
      <c r="C58" s="87"/>
      <c r="D58" s="87"/>
      <c r="E58" s="87"/>
      <c r="F58" s="87"/>
      <c r="G58" s="87"/>
      <c r="H58" s="87"/>
      <c r="I58" s="87"/>
      <c r="J58" s="87"/>
      <c r="K58" s="87"/>
      <c r="L58" s="87"/>
    </row>
    <row r="59" spans="1:12" s="60" customFormat="1" ht="6.6" customHeight="1">
      <c r="A59" s="77"/>
      <c r="B59" s="103"/>
      <c r="C59" s="103"/>
      <c r="D59" s="103"/>
      <c r="E59" s="103"/>
      <c r="F59" s="103"/>
      <c r="G59" s="103"/>
      <c r="H59" s="103"/>
      <c r="I59" s="103"/>
      <c r="J59" s="103"/>
    </row>
    <row r="60" spans="1:12" s="60" customFormat="1" ht="11.4">
      <c r="A60" s="17" t="s">
        <v>105</v>
      </c>
      <c r="B60" s="104"/>
      <c r="C60" s="104"/>
      <c r="D60" s="104"/>
      <c r="E60" s="104"/>
      <c r="F60" s="104"/>
      <c r="G60" s="104"/>
      <c r="H60" s="104"/>
      <c r="I60" s="104"/>
      <c r="J60" s="104"/>
    </row>
    <row r="61" spans="1:12" s="60" customFormat="1" ht="11.4">
      <c r="A61" s="17" t="s">
        <v>106</v>
      </c>
      <c r="B61" s="104"/>
      <c r="C61" s="104"/>
      <c r="D61" s="104"/>
      <c r="E61" s="104"/>
      <c r="F61" s="104"/>
      <c r="G61" s="104"/>
      <c r="H61" s="104"/>
      <c r="I61" s="104"/>
      <c r="J61" s="104"/>
    </row>
    <row r="62" spans="1:12" s="60" customFormat="1" ht="11.4">
      <c r="A62" s="17" t="s">
        <v>107</v>
      </c>
      <c r="B62" s="104"/>
      <c r="C62" s="104"/>
      <c r="D62" s="104"/>
      <c r="E62" s="104"/>
      <c r="F62" s="104"/>
      <c r="G62" s="104"/>
      <c r="H62" s="104"/>
      <c r="I62" s="104"/>
      <c r="J62" s="104"/>
    </row>
    <row r="63" spans="1:12" s="60" customFormat="1" ht="11.25" customHeight="1">
      <c r="A63" s="316" t="s">
        <v>151</v>
      </c>
      <c r="B63" s="316"/>
      <c r="C63" s="316"/>
      <c r="D63" s="316"/>
      <c r="E63" s="316"/>
      <c r="F63" s="316"/>
      <c r="G63" s="316"/>
      <c r="H63" s="316"/>
      <c r="I63" s="316"/>
      <c r="J63" s="316"/>
    </row>
    <row r="64" spans="1:12" s="60" customFormat="1" ht="10.199999999999999">
      <c r="A64" s="61" t="s">
        <v>79</v>
      </c>
      <c r="B64" s="104"/>
      <c r="C64" s="104"/>
      <c r="D64" s="104"/>
      <c r="E64" s="104"/>
      <c r="F64" s="104"/>
      <c r="G64" s="104"/>
      <c r="H64" s="104"/>
      <c r="I64" s="104"/>
      <c r="J64" s="104"/>
    </row>
    <row r="65" spans="1:13" s="60" customFormat="1" ht="10.199999999999999">
      <c r="A65" s="60" t="s">
        <v>119</v>
      </c>
      <c r="B65" s="151"/>
      <c r="C65" s="151"/>
      <c r="D65" s="151"/>
      <c r="E65" s="151"/>
      <c r="F65" s="151"/>
      <c r="G65" s="151"/>
      <c r="H65" s="151"/>
      <c r="I65" s="151"/>
      <c r="J65" s="151"/>
    </row>
    <row r="66" spans="1:13">
      <c r="A66" s="61" t="s">
        <v>205</v>
      </c>
    </row>
    <row r="67" spans="1:13">
      <c r="A67" s="60" t="s">
        <v>169</v>
      </c>
    </row>
    <row r="69" spans="1:13" ht="14.4">
      <c r="A69" s="303" t="s">
        <v>206</v>
      </c>
      <c r="B69" s="157"/>
      <c r="C69" s="157"/>
      <c r="D69" s="157"/>
      <c r="E69" s="157"/>
      <c r="F69" s="157"/>
      <c r="G69" s="157"/>
      <c r="H69" s="157"/>
      <c r="I69" s="157"/>
      <c r="J69" s="157"/>
      <c r="K69" s="157"/>
      <c r="L69" s="146"/>
      <c r="M69" s="146"/>
    </row>
    <row r="70" spans="1:13">
      <c r="A70" s="315" t="s">
        <v>207</v>
      </c>
      <c r="B70" s="315"/>
      <c r="C70" s="315"/>
      <c r="D70" s="315"/>
      <c r="E70" s="315"/>
      <c r="F70" s="315"/>
      <c r="G70" s="315"/>
      <c r="H70" s="315"/>
      <c r="I70" s="315"/>
      <c r="J70" s="315"/>
      <c r="K70" s="315"/>
      <c r="L70" s="315"/>
      <c r="M70" s="315"/>
    </row>
    <row r="71" spans="1:13">
      <c r="A71" s="315"/>
      <c r="B71" s="315"/>
      <c r="C71" s="315"/>
      <c r="D71" s="315"/>
      <c r="E71" s="315"/>
      <c r="F71" s="315"/>
      <c r="G71" s="315"/>
      <c r="H71" s="315"/>
      <c r="I71" s="315"/>
      <c r="J71" s="315"/>
      <c r="K71" s="315"/>
      <c r="L71" s="315"/>
      <c r="M71" s="315"/>
    </row>
    <row r="72" spans="1:13">
      <c r="A72" s="315"/>
      <c r="B72" s="315"/>
      <c r="C72" s="315"/>
      <c r="D72" s="315"/>
      <c r="E72" s="315"/>
      <c r="F72" s="315"/>
      <c r="G72" s="315"/>
      <c r="H72" s="315"/>
      <c r="I72" s="315"/>
      <c r="J72" s="315"/>
      <c r="K72" s="315"/>
      <c r="L72" s="315"/>
      <c r="M72" s="315"/>
    </row>
    <row r="73" spans="1:13">
      <c r="A73" s="315"/>
      <c r="B73" s="315"/>
      <c r="C73" s="315"/>
      <c r="D73" s="315"/>
      <c r="E73" s="315"/>
      <c r="F73" s="315"/>
      <c r="G73" s="315"/>
      <c r="H73" s="315"/>
      <c r="I73" s="315"/>
      <c r="J73" s="315"/>
      <c r="K73" s="315"/>
      <c r="L73" s="315"/>
      <c r="M73" s="315"/>
    </row>
  </sheetData>
  <mergeCells count="12">
    <mergeCell ref="A70:M73"/>
    <mergeCell ref="N13:T24"/>
    <mergeCell ref="A1:J1"/>
    <mergeCell ref="H6:I8"/>
    <mergeCell ref="B4:L4"/>
    <mergeCell ref="A63:J63"/>
    <mergeCell ref="A4:A10"/>
    <mergeCell ref="K6:L8"/>
    <mergeCell ref="E6:F8"/>
    <mergeCell ref="C10:F10"/>
    <mergeCell ref="B6:D8"/>
    <mergeCell ref="H10:L10"/>
  </mergeCells>
  <phoneticPr fontId="8" type="noConversion"/>
  <printOptions horizontalCentered="1"/>
  <pageMargins left="0.78740157480314965" right="0.78740157480314965" top="0.78740157480314965" bottom="0.78740157480314965" header="0.39370078740157483" footer="0.39370078740157483"/>
  <pageSetup scale="5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R46"/>
  <sheetViews>
    <sheetView showGridLines="0" zoomScaleNormal="100" workbookViewId="0">
      <pane xSplit="1" ySplit="11" topLeftCell="B12" activePane="bottomRight" state="frozen"/>
      <selection activeCell="B13" sqref="B13"/>
      <selection pane="topRight" activeCell="B13" sqref="B13"/>
      <selection pane="bottomLeft" activeCell="B13" sqref="B13"/>
      <selection pane="bottomRight" sqref="A1:J1"/>
    </sheetView>
  </sheetViews>
  <sheetFormatPr defaultColWidth="11.44140625" defaultRowHeight="13.2"/>
  <cols>
    <col min="1" max="1" width="30.6640625" customWidth="1"/>
    <col min="2" max="2" width="1.77734375" style="106" customWidth="1"/>
    <col min="3" max="3" width="16.21875" style="106" customWidth="1"/>
    <col min="4" max="4" width="2.6640625" style="106" customWidth="1"/>
    <col min="5" max="5" width="16.44140625" style="106" bestFit="1" customWidth="1"/>
    <col min="6" max="6" width="1.33203125" style="106" customWidth="1"/>
    <col min="7" max="7" width="15" style="106" customWidth="1"/>
    <col min="8" max="8" width="1.44140625" style="106" bestFit="1" customWidth="1"/>
    <col min="9" max="9" width="14.21875" customWidth="1"/>
    <col min="10" max="10" width="3.5546875" customWidth="1"/>
    <col min="11" max="11" width="6.33203125" customWidth="1"/>
  </cols>
  <sheetData>
    <row r="1" spans="1:18" ht="25.5" customHeight="1">
      <c r="A1" s="318" t="s">
        <v>196</v>
      </c>
      <c r="B1" s="318"/>
      <c r="C1" s="318"/>
      <c r="D1" s="318"/>
      <c r="E1" s="318"/>
      <c r="F1" s="318"/>
      <c r="G1" s="318"/>
      <c r="H1" s="318"/>
      <c r="I1" s="318"/>
      <c r="J1" s="318"/>
    </row>
    <row r="2" spans="1:18" s="3" customFormat="1" ht="4.5" customHeight="1" thickBot="1">
      <c r="A2" s="75"/>
      <c r="B2" s="102"/>
      <c r="C2" s="102"/>
      <c r="D2" s="102"/>
      <c r="E2" s="102"/>
      <c r="F2" s="102"/>
      <c r="G2" s="102"/>
      <c r="H2" s="102"/>
      <c r="I2" s="33"/>
      <c r="J2" s="33"/>
    </row>
    <row r="3" spans="1:18" s="3" customFormat="1" ht="6.6" customHeight="1">
      <c r="A3" s="254"/>
      <c r="B3" s="260"/>
      <c r="C3" s="260"/>
      <c r="D3" s="260"/>
      <c r="E3" s="260"/>
      <c r="F3" s="260"/>
      <c r="G3" s="260"/>
      <c r="H3" s="260"/>
      <c r="I3" s="260"/>
      <c r="J3" s="260"/>
    </row>
    <row r="4" spans="1:18" s="3" customFormat="1" ht="12">
      <c r="A4" s="319" t="s">
        <v>68</v>
      </c>
      <c r="B4" s="314" t="s">
        <v>172</v>
      </c>
      <c r="C4" s="314"/>
      <c r="D4" s="314"/>
      <c r="E4" s="314"/>
      <c r="F4" s="314"/>
      <c r="G4" s="314"/>
      <c r="H4" s="314"/>
      <c r="I4" s="314"/>
      <c r="J4" s="314"/>
      <c r="K4" s="290"/>
    </row>
    <row r="5" spans="1:18" s="3" customFormat="1" ht="6.6" customHeight="1">
      <c r="A5" s="319"/>
      <c r="B5" s="181"/>
      <c r="C5" s="181"/>
      <c r="D5" s="181"/>
      <c r="E5" s="181"/>
      <c r="F5" s="181"/>
      <c r="G5" s="181"/>
      <c r="H5" s="181"/>
      <c r="I5" s="221"/>
      <c r="J5" s="221"/>
    </row>
    <row r="6" spans="1:18" s="3" customFormat="1" ht="6.6" customHeight="1">
      <c r="A6" s="319"/>
      <c r="B6" s="282"/>
      <c r="C6" s="311" t="s">
        <v>177</v>
      </c>
      <c r="D6" s="282"/>
      <c r="E6" s="311" t="s">
        <v>185</v>
      </c>
      <c r="F6" s="311"/>
      <c r="G6" s="311" t="s">
        <v>186</v>
      </c>
      <c r="H6" s="311"/>
      <c r="I6" s="311" t="s">
        <v>179</v>
      </c>
      <c r="J6" s="311"/>
    </row>
    <row r="7" spans="1:18" s="3" customFormat="1" ht="12" customHeight="1">
      <c r="A7" s="319"/>
      <c r="B7" s="263"/>
      <c r="C7" s="312"/>
      <c r="D7" s="263"/>
      <c r="E7" s="312"/>
      <c r="F7" s="312"/>
      <c r="G7" s="312"/>
      <c r="H7" s="312"/>
      <c r="I7" s="312"/>
      <c r="J7" s="312"/>
    </row>
    <row r="8" spans="1:18" s="3" customFormat="1" ht="16.8" customHeight="1">
      <c r="A8" s="319"/>
      <c r="B8" s="184"/>
      <c r="C8" s="313"/>
      <c r="D8" s="184"/>
      <c r="E8" s="313"/>
      <c r="F8" s="313"/>
      <c r="G8" s="313"/>
      <c r="H8" s="313"/>
      <c r="I8" s="313"/>
      <c r="J8" s="313"/>
    </row>
    <row r="9" spans="1:18" s="3" customFormat="1" ht="6.6" customHeight="1">
      <c r="A9" s="319"/>
      <c r="B9" s="186"/>
      <c r="C9" s="186"/>
      <c r="D9" s="186"/>
      <c r="E9" s="186"/>
      <c r="F9" s="186"/>
      <c r="G9" s="186"/>
      <c r="H9" s="186"/>
      <c r="I9" s="186"/>
      <c r="J9" s="186"/>
    </row>
    <row r="10" spans="1:18" s="3" customFormat="1" ht="12">
      <c r="A10" s="319"/>
      <c r="B10" s="262"/>
      <c r="C10" s="314" t="s">
        <v>175</v>
      </c>
      <c r="D10" s="314"/>
      <c r="E10" s="314"/>
      <c r="F10" s="258"/>
      <c r="G10" s="314" t="s">
        <v>191</v>
      </c>
      <c r="H10" s="314"/>
      <c r="I10" s="314"/>
      <c r="J10" s="314"/>
    </row>
    <row r="11" spans="1:18" s="3" customFormat="1" ht="6.6" customHeight="1">
      <c r="A11" s="187"/>
      <c r="B11" s="185"/>
      <c r="C11" s="185"/>
      <c r="D11" s="185"/>
      <c r="E11" s="185"/>
      <c r="F11" s="185"/>
      <c r="G11" s="185"/>
      <c r="H11" s="185"/>
      <c r="I11" s="185"/>
      <c r="J11" s="185"/>
    </row>
    <row r="12" spans="1:18" s="15" customFormat="1" ht="6.6" customHeight="1">
      <c r="A12" s="67"/>
      <c r="B12" s="79"/>
      <c r="C12" s="79"/>
      <c r="D12" s="79"/>
      <c r="G12" s="79"/>
      <c r="H12" s="79"/>
    </row>
    <row r="13" spans="1:18" s="2" customFormat="1" ht="24">
      <c r="A13" s="195" t="s">
        <v>108</v>
      </c>
      <c r="B13" s="191"/>
      <c r="C13" s="191">
        <f>C14+C15+C18</f>
        <v>248443.11360860369</v>
      </c>
      <c r="D13" s="190"/>
      <c r="E13" s="206">
        <f>E14+E15</f>
        <v>100</v>
      </c>
      <c r="F13" s="222"/>
      <c r="G13" s="191">
        <f>G14+G15+G18</f>
        <v>346452.28883607953</v>
      </c>
      <c r="H13" s="190"/>
      <c r="I13" s="206">
        <f>I14+I15</f>
        <v>100</v>
      </c>
      <c r="J13" s="222"/>
      <c r="L13" s="305"/>
      <c r="M13" s="305"/>
      <c r="N13" s="305"/>
      <c r="O13" s="305"/>
      <c r="P13" s="305"/>
      <c r="Q13" s="305"/>
      <c r="R13" s="305"/>
    </row>
    <row r="14" spans="1:18" s="15" customFormat="1" ht="11.4" customHeight="1">
      <c r="A14" s="200" t="s">
        <v>96</v>
      </c>
      <c r="B14" s="202"/>
      <c r="C14" s="201">
        <v>131035.68344877227</v>
      </c>
      <c r="D14" s="202"/>
      <c r="E14" s="207">
        <f>C14/SUM($C$14:$C$15)*100</f>
        <v>52.742731140942531</v>
      </c>
      <c r="F14" s="218"/>
      <c r="G14" s="201">
        <v>182728.39923245527</v>
      </c>
      <c r="H14" s="202"/>
      <c r="I14" s="207">
        <f>G14/SUM($G$14:$G$15)*100</f>
        <v>52.742731140942588</v>
      </c>
      <c r="J14" s="218"/>
      <c r="L14" s="305"/>
      <c r="M14" s="305"/>
      <c r="N14" s="305"/>
      <c r="O14" s="305"/>
      <c r="P14" s="305"/>
      <c r="Q14" s="305"/>
      <c r="R14" s="305"/>
    </row>
    <row r="15" spans="1:18" s="15" customFormat="1" ht="11.4" customHeight="1">
      <c r="A15" s="203" t="s">
        <v>97</v>
      </c>
      <c r="B15" s="201"/>
      <c r="C15" s="201">
        <f>SUM(C16:C17)</f>
        <v>117407.43015983142</v>
      </c>
      <c r="D15" s="202"/>
      <c r="E15" s="207">
        <f>C15/SUM($C$14:$C$15)*100</f>
        <v>47.257268859057461</v>
      </c>
      <c r="F15" s="218"/>
      <c r="G15" s="201">
        <f>SUM(G16:G17)</f>
        <v>163723.88960362429</v>
      </c>
      <c r="H15" s="202"/>
      <c r="I15" s="207">
        <f>G15/SUM($G$14:$G$15)*100</f>
        <v>47.257268859057419</v>
      </c>
      <c r="J15" s="218"/>
      <c r="L15" s="305"/>
      <c r="M15" s="305"/>
      <c r="N15" s="305"/>
      <c r="O15" s="305"/>
      <c r="P15" s="305"/>
      <c r="Q15" s="305"/>
      <c r="R15" s="305"/>
    </row>
    <row r="16" spans="1:18" s="3" customFormat="1">
      <c r="A16" s="204" t="s">
        <v>120</v>
      </c>
      <c r="B16" s="205"/>
      <c r="C16" s="201">
        <v>26536.262617139822</v>
      </c>
      <c r="D16" s="205"/>
      <c r="E16" s="207">
        <f>C16/SUM($C$14:$C$15)*100</f>
        <v>10.681021595529087</v>
      </c>
      <c r="F16" s="218"/>
      <c r="G16" s="201">
        <v>37004.643788786401</v>
      </c>
      <c r="H16" s="205"/>
      <c r="I16" s="207">
        <f>G16/SUM($G$14:$G$15)*100</f>
        <v>10.681021595529069</v>
      </c>
      <c r="J16" s="218"/>
      <c r="L16" s="305"/>
      <c r="M16" s="305"/>
      <c r="N16" s="305"/>
      <c r="O16" s="305"/>
      <c r="P16" s="305"/>
      <c r="Q16" s="305"/>
      <c r="R16" s="305"/>
    </row>
    <row r="17" spans="1:18" s="3" customFormat="1">
      <c r="A17" s="204" t="s">
        <v>155</v>
      </c>
      <c r="B17" s="205"/>
      <c r="C17" s="201">
        <v>90871.167542691604</v>
      </c>
      <c r="D17" s="205"/>
      <c r="E17" s="207">
        <f>C17/SUM($C$14:$C$15)*100</f>
        <v>36.57624726352838</v>
      </c>
      <c r="F17" s="218"/>
      <c r="G17" s="201">
        <v>126719.24581483789</v>
      </c>
      <c r="H17" s="205"/>
      <c r="I17" s="207">
        <f>G17/SUM($G$14:$G$15)*100</f>
        <v>36.576247263528359</v>
      </c>
      <c r="J17" s="218"/>
      <c r="L17" s="305"/>
      <c r="M17" s="305"/>
      <c r="N17" s="305"/>
      <c r="O17" s="305"/>
      <c r="P17" s="305"/>
      <c r="Q17" s="305"/>
      <c r="R17" s="305"/>
    </row>
    <row r="18" spans="1:18" s="3" customFormat="1" ht="11.4" customHeight="1">
      <c r="A18" s="204" t="s">
        <v>3</v>
      </c>
      <c r="B18" s="205"/>
      <c r="C18" s="201">
        <v>0</v>
      </c>
      <c r="D18" s="205"/>
      <c r="E18" s="207">
        <v>0</v>
      </c>
      <c r="F18" s="218"/>
      <c r="G18" s="201">
        <v>0</v>
      </c>
      <c r="H18" s="205"/>
      <c r="I18" s="207">
        <v>0</v>
      </c>
      <c r="J18" s="218"/>
      <c r="L18" s="305"/>
      <c r="M18" s="305"/>
      <c r="N18" s="305"/>
      <c r="O18" s="305"/>
      <c r="P18" s="305"/>
      <c r="Q18" s="305"/>
      <c r="R18" s="305"/>
    </row>
    <row r="19" spans="1:18" s="3" customFormat="1" ht="6.6" customHeight="1">
      <c r="A19" s="4"/>
      <c r="B19" s="99"/>
      <c r="C19" s="99"/>
      <c r="D19" s="99"/>
      <c r="G19" s="99"/>
      <c r="H19" s="99"/>
      <c r="L19" s="305"/>
      <c r="M19" s="305"/>
      <c r="N19" s="305"/>
      <c r="O19" s="305"/>
      <c r="P19" s="305"/>
      <c r="Q19" s="305"/>
      <c r="R19" s="305"/>
    </row>
    <row r="20" spans="1:18" s="3" customFormat="1" ht="24">
      <c r="A20" s="195" t="s">
        <v>111</v>
      </c>
      <c r="B20" s="196"/>
      <c r="C20" s="196">
        <f t="shared" ref="C20:G20" si="0">C22</f>
        <v>26536.262617139793</v>
      </c>
      <c r="D20" s="196"/>
      <c r="E20" s="218"/>
      <c r="F20" s="218"/>
      <c r="G20" s="196">
        <f t="shared" si="0"/>
        <v>37004.643788786365</v>
      </c>
      <c r="H20" s="196"/>
      <c r="I20" s="218"/>
      <c r="J20" s="218"/>
      <c r="L20" s="305"/>
      <c r="M20" s="305"/>
      <c r="N20" s="305"/>
      <c r="O20" s="305"/>
      <c r="P20" s="305"/>
      <c r="Q20" s="305"/>
      <c r="R20" s="305"/>
    </row>
    <row r="21" spans="1:18" s="15" customFormat="1" ht="6.6" customHeight="1">
      <c r="A21" s="78"/>
      <c r="B21" s="105"/>
      <c r="C21" s="105"/>
      <c r="D21" s="105"/>
      <c r="G21" s="105"/>
      <c r="H21" s="105"/>
      <c r="L21" s="305"/>
      <c r="M21" s="305"/>
      <c r="N21" s="305"/>
      <c r="O21" s="305"/>
      <c r="P21" s="305"/>
      <c r="Q21" s="305"/>
      <c r="R21" s="305"/>
    </row>
    <row r="22" spans="1:18" s="25" customFormat="1" ht="12" customHeight="1">
      <c r="A22" s="32" t="s">
        <v>154</v>
      </c>
      <c r="B22" s="125"/>
      <c r="C22" s="125">
        <f t="shared" ref="C22:G22" si="1">SUM(C23:C31)</f>
        <v>26536.262617139793</v>
      </c>
      <c r="E22" s="132">
        <f>SUM(E23:E30)</f>
        <v>99.999999999999972</v>
      </c>
      <c r="G22" s="125">
        <f t="shared" si="1"/>
        <v>37004.643788786365</v>
      </c>
      <c r="I22" s="132">
        <f>SUM(I23:I30)</f>
        <v>100</v>
      </c>
      <c r="L22" s="305"/>
      <c r="M22" s="305"/>
      <c r="N22" s="305"/>
      <c r="O22" s="305"/>
      <c r="P22" s="305"/>
      <c r="Q22" s="305"/>
      <c r="R22" s="305"/>
    </row>
    <row r="23" spans="1:18" s="3" customFormat="1" ht="11.4" customHeight="1">
      <c r="A23" s="69" t="s">
        <v>11</v>
      </c>
      <c r="C23" s="120">
        <v>19182.530601755388</v>
      </c>
      <c r="D23" s="120"/>
      <c r="E23" s="130">
        <f t="shared" ref="E23:E30" si="2">C23/SUM($C$23:$C$30)*100</f>
        <v>74.855579390557892</v>
      </c>
      <c r="G23" s="120">
        <v>26749.91283161948</v>
      </c>
      <c r="I23" s="130">
        <f t="shared" ref="I23:I30" si="3">G23/SUM($G$23:$G$30)*100</f>
        <v>74.855579390557921</v>
      </c>
      <c r="L23" s="305"/>
      <c r="M23" s="305"/>
      <c r="N23" s="305"/>
      <c r="O23" s="305"/>
      <c r="P23" s="305"/>
      <c r="Q23" s="305"/>
      <c r="R23" s="305"/>
    </row>
    <row r="24" spans="1:18" s="3" customFormat="1" ht="11.4" customHeight="1">
      <c r="A24" s="69" t="s">
        <v>12</v>
      </c>
      <c r="C24" s="120">
        <v>372.23633593473193</v>
      </c>
      <c r="D24" s="120" t="s">
        <v>71</v>
      </c>
      <c r="E24" s="130">
        <f t="shared" si="2"/>
        <v>1.4525699020161023</v>
      </c>
      <c r="G24" s="120">
        <v>519.08112363987675</v>
      </c>
      <c r="H24" s="3" t="s">
        <v>71</v>
      </c>
      <c r="I24" s="130">
        <f t="shared" si="3"/>
        <v>1.4525699020161031</v>
      </c>
      <c r="L24" s="305"/>
      <c r="M24" s="305"/>
      <c r="N24" s="305"/>
      <c r="O24" s="305"/>
      <c r="P24" s="305"/>
      <c r="Q24" s="305"/>
      <c r="R24" s="305"/>
    </row>
    <row r="25" spans="1:18" s="3" customFormat="1" ht="11.4">
      <c r="A25" s="69" t="s">
        <v>13</v>
      </c>
      <c r="C25" s="120">
        <v>5093.1111120259684</v>
      </c>
      <c r="D25" s="120"/>
      <c r="E25" s="130">
        <f t="shared" si="2"/>
        <v>19.874738693564478</v>
      </c>
      <c r="G25" s="120">
        <v>7102.3099671729378</v>
      </c>
      <c r="I25" s="130">
        <f t="shared" si="3"/>
        <v>19.874738693564478</v>
      </c>
    </row>
    <row r="26" spans="1:18" s="3" customFormat="1" ht="11.4">
      <c r="A26" s="69" t="s">
        <v>14</v>
      </c>
      <c r="C26" s="120">
        <v>683.03425751603868</v>
      </c>
      <c r="D26" s="120" t="s">
        <v>71</v>
      </c>
      <c r="E26" s="130">
        <f t="shared" si="2"/>
        <v>2.6653899921464901</v>
      </c>
      <c r="G26" s="120">
        <v>952.48678231703104</v>
      </c>
      <c r="H26" s="3" t="s">
        <v>71</v>
      </c>
      <c r="I26" s="130">
        <f t="shared" si="3"/>
        <v>2.6653899921464914</v>
      </c>
    </row>
    <row r="27" spans="1:18" s="3" customFormat="1">
      <c r="A27" s="50" t="s">
        <v>156</v>
      </c>
      <c r="C27" s="120">
        <v>0</v>
      </c>
      <c r="D27" s="120"/>
      <c r="E27" s="130">
        <f t="shared" si="2"/>
        <v>0</v>
      </c>
      <c r="G27" s="120">
        <v>0</v>
      </c>
      <c r="I27" s="130">
        <f t="shared" si="3"/>
        <v>0</v>
      </c>
    </row>
    <row r="28" spans="1:18" s="3" customFormat="1" ht="11.4">
      <c r="A28" s="171" t="s">
        <v>69</v>
      </c>
      <c r="C28" s="120">
        <v>198.64758880863769</v>
      </c>
      <c r="D28" s="120" t="s">
        <v>71</v>
      </c>
      <c r="E28" s="130">
        <f t="shared" si="2"/>
        <v>0.77517824230381471</v>
      </c>
      <c r="G28" s="120">
        <v>277.01275682344976</v>
      </c>
      <c r="H28" s="3" t="s">
        <v>71</v>
      </c>
      <c r="I28" s="130">
        <f t="shared" si="3"/>
        <v>0.77517824230381505</v>
      </c>
    </row>
    <row r="29" spans="1:18" s="3" customFormat="1" ht="11.4">
      <c r="A29" s="171" t="s">
        <v>70</v>
      </c>
      <c r="C29" s="120">
        <v>96.493309253138648</v>
      </c>
      <c r="D29" s="120" t="s">
        <v>71</v>
      </c>
      <c r="E29" s="130">
        <f t="shared" si="2"/>
        <v>0.37654377941119999</v>
      </c>
      <c r="G29" s="120">
        <v>134.55928547403212</v>
      </c>
      <c r="H29" s="3" t="s">
        <v>71</v>
      </c>
      <c r="I29" s="130">
        <f t="shared" si="3"/>
        <v>0.37654377941120021</v>
      </c>
    </row>
    <row r="30" spans="1:18" s="3" customFormat="1" ht="11.4">
      <c r="A30" s="171" t="s">
        <v>123</v>
      </c>
      <c r="C30" s="120">
        <v>0</v>
      </c>
      <c r="D30" s="120"/>
      <c r="E30" s="130">
        <f t="shared" si="2"/>
        <v>0</v>
      </c>
      <c r="G30" s="120">
        <v>0</v>
      </c>
      <c r="I30" s="130">
        <f t="shared" si="3"/>
        <v>0</v>
      </c>
    </row>
    <row r="31" spans="1:18" s="2" customFormat="1" ht="11.4">
      <c r="A31" s="171" t="s">
        <v>3</v>
      </c>
      <c r="B31" s="3"/>
      <c r="C31" s="120">
        <v>910.20941184588605</v>
      </c>
      <c r="D31" s="120" t="s">
        <v>71</v>
      </c>
      <c r="E31" s="131" t="s">
        <v>80</v>
      </c>
      <c r="G31" s="120">
        <v>1269.2810417395613</v>
      </c>
      <c r="H31" s="3" t="s">
        <v>71</v>
      </c>
      <c r="I31" s="131" t="s">
        <v>80</v>
      </c>
    </row>
    <row r="32" spans="1:18" s="3" customFormat="1" ht="6.6" customHeight="1" thickBot="1">
      <c r="A32" s="53"/>
      <c r="B32" s="87"/>
      <c r="C32" s="87"/>
      <c r="D32" s="87"/>
      <c r="E32" s="87"/>
      <c r="F32" s="87"/>
      <c r="G32" s="87"/>
      <c r="H32" s="87"/>
      <c r="I32" s="87"/>
      <c r="J32" s="87"/>
    </row>
    <row r="33" spans="1:13" s="60" customFormat="1" ht="6.6" customHeight="1">
      <c r="B33" s="94"/>
      <c r="C33" s="94"/>
      <c r="D33" s="94"/>
      <c r="E33" s="94"/>
      <c r="F33" s="94"/>
      <c r="G33" s="94"/>
      <c r="H33" s="94"/>
    </row>
    <row r="34" spans="1:13" s="60" customFormat="1" ht="11.4">
      <c r="A34" s="19" t="s">
        <v>141</v>
      </c>
      <c r="B34" s="94"/>
      <c r="C34" s="94"/>
      <c r="D34" s="94"/>
      <c r="E34" s="94"/>
      <c r="F34" s="94"/>
      <c r="G34" s="94"/>
      <c r="H34" s="94"/>
    </row>
    <row r="35" spans="1:13" s="60" customFormat="1" ht="11.4">
      <c r="A35" s="19" t="s">
        <v>158</v>
      </c>
      <c r="B35" s="94"/>
      <c r="C35" s="94"/>
      <c r="D35" s="94"/>
      <c r="E35" s="94"/>
      <c r="F35" s="94"/>
      <c r="G35" s="94"/>
      <c r="H35" s="94"/>
    </row>
    <row r="36" spans="1:13" s="60" customFormat="1" ht="11.25" customHeight="1">
      <c r="A36" s="316" t="s">
        <v>151</v>
      </c>
      <c r="B36" s="316"/>
      <c r="C36" s="316"/>
      <c r="D36" s="316"/>
      <c r="E36" s="316"/>
      <c r="F36" s="316"/>
      <c r="G36" s="316"/>
      <c r="H36" s="316"/>
    </row>
    <row r="37" spans="1:13" s="60" customFormat="1" ht="10.199999999999999">
      <c r="A37" s="61" t="s">
        <v>79</v>
      </c>
      <c r="B37" s="94"/>
      <c r="C37" s="94"/>
      <c r="D37" s="94"/>
      <c r="E37" s="94"/>
      <c r="F37" s="94"/>
      <c r="G37" s="94"/>
      <c r="H37" s="94"/>
    </row>
    <row r="38" spans="1:13" s="60" customFormat="1" ht="10.199999999999999">
      <c r="A38" s="60" t="s">
        <v>119</v>
      </c>
      <c r="B38" s="95"/>
      <c r="C38" s="95"/>
      <c r="D38" s="95"/>
      <c r="E38" s="95"/>
      <c r="F38" s="95"/>
      <c r="G38" s="95"/>
      <c r="H38" s="95"/>
    </row>
    <row r="39" spans="1:13" s="60" customFormat="1" ht="10.199999999999999">
      <c r="A39" s="61" t="s">
        <v>205</v>
      </c>
      <c r="B39" s="94"/>
      <c r="C39" s="94"/>
      <c r="D39" s="94"/>
      <c r="E39" s="94"/>
      <c r="F39" s="94"/>
      <c r="G39" s="94"/>
      <c r="H39" s="94"/>
    </row>
    <row r="40" spans="1:13">
      <c r="A40" s="60" t="s">
        <v>169</v>
      </c>
    </row>
    <row r="42" spans="1:13" ht="14.4">
      <c r="A42" s="303" t="s">
        <v>206</v>
      </c>
      <c r="B42" s="157"/>
      <c r="C42" s="157"/>
      <c r="D42" s="157"/>
      <c r="E42" s="157"/>
      <c r="F42" s="157"/>
      <c r="G42" s="157"/>
      <c r="H42" s="157"/>
      <c r="I42" s="157"/>
      <c r="J42" s="157"/>
      <c r="K42" s="157"/>
      <c r="L42" s="146"/>
      <c r="M42" s="146"/>
    </row>
    <row r="43" spans="1:13">
      <c r="A43" s="315" t="s">
        <v>207</v>
      </c>
      <c r="B43" s="315"/>
      <c r="C43" s="315"/>
      <c r="D43" s="315"/>
      <c r="E43" s="315"/>
      <c r="F43" s="315"/>
      <c r="G43" s="315"/>
      <c r="H43" s="315"/>
      <c r="I43" s="315"/>
      <c r="J43" s="315"/>
      <c r="K43" s="315"/>
      <c r="L43" s="315"/>
      <c r="M43" s="315"/>
    </row>
    <row r="44" spans="1:13">
      <c r="A44" s="315"/>
      <c r="B44" s="315"/>
      <c r="C44" s="315"/>
      <c r="D44" s="315"/>
      <c r="E44" s="315"/>
      <c r="F44" s="315"/>
      <c r="G44" s="315"/>
      <c r="H44" s="315"/>
      <c r="I44" s="315"/>
      <c r="J44" s="315"/>
      <c r="K44" s="315"/>
      <c r="L44" s="315"/>
      <c r="M44" s="315"/>
    </row>
    <row r="45" spans="1:13">
      <c r="A45" s="315"/>
      <c r="B45" s="315"/>
      <c r="C45" s="315"/>
      <c r="D45" s="315"/>
      <c r="E45" s="315"/>
      <c r="F45" s="315"/>
      <c r="G45" s="315"/>
      <c r="H45" s="315"/>
      <c r="I45" s="315"/>
      <c r="J45" s="315"/>
      <c r="K45" s="315"/>
      <c r="L45" s="315"/>
      <c r="M45" s="315"/>
    </row>
    <row r="46" spans="1:13">
      <c r="A46" s="315"/>
      <c r="B46" s="315"/>
      <c r="C46" s="315"/>
      <c r="D46" s="315"/>
      <c r="E46" s="315"/>
      <c r="F46" s="315"/>
      <c r="G46" s="315"/>
      <c r="H46" s="315"/>
      <c r="I46" s="315"/>
      <c r="J46" s="315"/>
      <c r="K46" s="315"/>
      <c r="L46" s="315"/>
      <c r="M46" s="315"/>
    </row>
  </sheetData>
  <mergeCells count="11">
    <mergeCell ref="A43:M46"/>
    <mergeCell ref="A36:H36"/>
    <mergeCell ref="A4:A10"/>
    <mergeCell ref="C10:E10"/>
    <mergeCell ref="G10:J10"/>
    <mergeCell ref="A1:J1"/>
    <mergeCell ref="B4:J4"/>
    <mergeCell ref="C6:C8"/>
    <mergeCell ref="G6:H8"/>
    <mergeCell ref="E6:F8"/>
    <mergeCell ref="I6:J8"/>
  </mergeCells>
  <phoneticPr fontId="8" type="noConversion"/>
  <printOptions horizontalCentered="1"/>
  <pageMargins left="0.78740157480314965" right="0.78740157480314965" top="0.78740157480314965" bottom="0.78740157480314965" header="0.39370078740157483" footer="0.39370078740157483"/>
  <pageSetup scale="5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S68"/>
  <sheetViews>
    <sheetView showGridLines="0" zoomScaleNormal="100" workbookViewId="0">
      <pane xSplit="1" ySplit="11" topLeftCell="B12" activePane="bottomRight" state="frozen"/>
      <selection activeCell="B13" sqref="B13"/>
      <selection pane="topRight" activeCell="B13" sqref="B13"/>
      <selection pane="bottomLeft" activeCell="B13" sqref="B13"/>
      <selection pane="bottomRight" sqref="A1:K1"/>
    </sheetView>
  </sheetViews>
  <sheetFormatPr defaultColWidth="11.44140625" defaultRowHeight="13.2"/>
  <cols>
    <col min="1" max="1" width="35.6640625" style="1" customWidth="1"/>
    <col min="2" max="2" width="16.44140625" style="1" customWidth="1"/>
    <col min="3" max="3" width="2" style="1" customWidth="1"/>
    <col min="4" max="4" width="14.33203125" style="1" customWidth="1"/>
    <col min="5" max="5" width="0.5546875" style="1" customWidth="1"/>
    <col min="6" max="7" width="4.77734375" style="1" customWidth="1"/>
    <col min="8" max="8" width="12.5546875" style="1" customWidth="1"/>
    <col min="9" max="9" width="5.33203125" style="1" customWidth="1"/>
    <col min="10" max="10" width="9.6640625" style="1" customWidth="1"/>
    <col min="11" max="11" width="6.5546875" style="1" customWidth="1"/>
    <col min="12" max="12" width="4.5546875" style="1" customWidth="1"/>
    <col min="13" max="16384" width="11.44140625" style="1"/>
  </cols>
  <sheetData>
    <row r="1" spans="1:19" ht="25.5" customHeight="1">
      <c r="A1" s="306" t="s">
        <v>197</v>
      </c>
      <c r="B1" s="306"/>
      <c r="C1" s="306"/>
      <c r="D1" s="306"/>
      <c r="E1" s="306"/>
      <c r="F1" s="306"/>
      <c r="G1" s="306"/>
      <c r="H1" s="306"/>
      <c r="I1" s="306"/>
      <c r="J1" s="306"/>
      <c r="K1" s="306"/>
    </row>
    <row r="2" spans="1:19" s="3" customFormat="1" ht="4.5" customHeight="1" thickBot="1">
      <c r="A2" s="75"/>
      <c r="B2" s="76"/>
      <c r="C2" s="76"/>
      <c r="D2" s="76"/>
      <c r="E2" s="76"/>
      <c r="F2" s="76"/>
      <c r="G2" s="76"/>
      <c r="H2" s="76"/>
      <c r="I2" s="76"/>
      <c r="J2" s="33"/>
      <c r="K2" s="33"/>
    </row>
    <row r="3" spans="1:19" s="3" customFormat="1" ht="6.6" customHeight="1">
      <c r="A3" s="176"/>
      <c r="B3" s="178"/>
      <c r="C3" s="178"/>
      <c r="D3" s="178"/>
      <c r="E3" s="178"/>
      <c r="F3" s="178"/>
      <c r="G3" s="178"/>
      <c r="H3" s="178"/>
      <c r="I3" s="178"/>
      <c r="J3" s="261"/>
      <c r="K3" s="261"/>
    </row>
    <row r="4" spans="1:19" s="3" customFormat="1" ht="12">
      <c r="A4" s="319" t="s">
        <v>68</v>
      </c>
      <c r="B4" s="314" t="s">
        <v>172</v>
      </c>
      <c r="C4" s="314"/>
      <c r="D4" s="314"/>
      <c r="E4" s="314"/>
      <c r="F4" s="314"/>
      <c r="G4" s="314"/>
      <c r="H4" s="314"/>
      <c r="I4" s="314"/>
      <c r="J4" s="314"/>
      <c r="K4" s="314"/>
    </row>
    <row r="5" spans="1:19" s="3" customFormat="1" ht="6.6" customHeight="1">
      <c r="A5" s="319"/>
      <c r="B5" s="179"/>
      <c r="C5" s="179"/>
      <c r="D5" s="179"/>
      <c r="E5" s="179"/>
      <c r="F5" s="179"/>
      <c r="G5" s="179"/>
      <c r="H5" s="179"/>
      <c r="I5" s="179"/>
      <c r="J5" s="179"/>
      <c r="K5" s="179"/>
    </row>
    <row r="6" spans="1:19" s="3" customFormat="1" ht="6.6" customHeight="1">
      <c r="A6" s="319"/>
      <c r="B6" s="311" t="s">
        <v>177</v>
      </c>
      <c r="C6" s="182"/>
      <c r="D6" s="311" t="s">
        <v>182</v>
      </c>
      <c r="E6" s="219"/>
      <c r="F6" s="182"/>
      <c r="G6" s="182"/>
      <c r="H6" s="311" t="s">
        <v>183</v>
      </c>
      <c r="I6" s="311"/>
      <c r="J6" s="311" t="s">
        <v>187</v>
      </c>
      <c r="K6" s="311"/>
    </row>
    <row r="7" spans="1:19" s="3" customFormat="1" ht="12" customHeight="1">
      <c r="A7" s="319"/>
      <c r="B7" s="312"/>
      <c r="C7" s="263"/>
      <c r="D7" s="312"/>
      <c r="E7" s="263"/>
      <c r="F7" s="263"/>
      <c r="G7" s="263"/>
      <c r="H7" s="312"/>
      <c r="I7" s="312"/>
      <c r="J7" s="312"/>
      <c r="K7" s="312"/>
    </row>
    <row r="8" spans="1:19" s="3" customFormat="1" ht="25.2" customHeight="1">
      <c r="A8" s="319"/>
      <c r="B8" s="313"/>
      <c r="C8" s="184"/>
      <c r="D8" s="313"/>
      <c r="E8" s="179"/>
      <c r="F8" s="184"/>
      <c r="G8" s="184"/>
      <c r="H8" s="313"/>
      <c r="I8" s="313"/>
      <c r="J8" s="313"/>
      <c r="K8" s="313"/>
    </row>
    <row r="9" spans="1:19" s="3" customFormat="1" ht="6.6" customHeight="1">
      <c r="A9" s="319"/>
      <c r="B9" s="186"/>
      <c r="C9" s="186"/>
      <c r="D9" s="186"/>
      <c r="E9" s="186"/>
      <c r="F9" s="186"/>
      <c r="G9" s="186"/>
      <c r="H9" s="186"/>
      <c r="I9" s="186"/>
      <c r="J9" s="186"/>
      <c r="K9" s="186"/>
    </row>
    <row r="10" spans="1:19" s="3" customFormat="1" ht="12">
      <c r="A10" s="319"/>
      <c r="B10" s="314" t="s">
        <v>175</v>
      </c>
      <c r="C10" s="314"/>
      <c r="D10" s="314"/>
      <c r="E10" s="314"/>
      <c r="F10" s="294"/>
      <c r="G10" s="294"/>
      <c r="H10" s="314" t="s">
        <v>191</v>
      </c>
      <c r="I10" s="314"/>
      <c r="J10" s="314"/>
      <c r="K10" s="314"/>
    </row>
    <row r="11" spans="1:19" s="3" customFormat="1" ht="6.6" customHeight="1">
      <c r="A11" s="187"/>
      <c r="B11" s="188"/>
      <c r="C11" s="188"/>
      <c r="D11" s="188"/>
      <c r="E11" s="188"/>
      <c r="F11" s="188"/>
      <c r="G11" s="188"/>
      <c r="H11" s="188"/>
      <c r="I11" s="188"/>
      <c r="J11" s="188"/>
      <c r="K11" s="188"/>
    </row>
    <row r="12" spans="1:19" s="15" customFormat="1" ht="6.6" customHeight="1">
      <c r="A12" s="67"/>
      <c r="B12" s="68"/>
      <c r="C12" s="68"/>
      <c r="F12" s="68"/>
      <c r="G12" s="68"/>
      <c r="H12" s="68"/>
      <c r="I12" s="68"/>
    </row>
    <row r="13" spans="1:19" s="25" customFormat="1" ht="12" customHeight="1">
      <c r="A13" s="194" t="s">
        <v>104</v>
      </c>
      <c r="B13" s="191">
        <f t="shared" ref="B13:H13" si="0">B15</f>
        <v>248443.11360860389</v>
      </c>
      <c r="C13" s="193"/>
      <c r="D13" s="197"/>
      <c r="E13" s="197"/>
      <c r="F13" s="193"/>
      <c r="G13" s="193"/>
      <c r="H13" s="191">
        <f t="shared" si="0"/>
        <v>346452.28883607895</v>
      </c>
      <c r="I13" s="193"/>
      <c r="J13" s="197"/>
      <c r="K13" s="197"/>
      <c r="M13" s="305"/>
      <c r="N13" s="305"/>
      <c r="O13" s="305"/>
      <c r="P13" s="305"/>
      <c r="Q13" s="305"/>
      <c r="R13" s="305"/>
      <c r="S13" s="305"/>
    </row>
    <row r="14" spans="1:19" s="3" customFormat="1" ht="6.6" customHeight="1">
      <c r="B14" s="12"/>
      <c r="C14" s="12"/>
      <c r="F14" s="12"/>
      <c r="G14" s="12"/>
      <c r="H14" s="12"/>
      <c r="I14" s="12"/>
      <c r="M14" s="305"/>
      <c r="N14" s="305"/>
      <c r="O14" s="305"/>
      <c r="P14" s="305"/>
      <c r="Q14" s="305"/>
      <c r="R14" s="305"/>
      <c r="S14" s="305"/>
    </row>
    <row r="15" spans="1:19" s="25" customFormat="1" ht="24">
      <c r="A15" s="32" t="s">
        <v>77</v>
      </c>
      <c r="B15" s="122">
        <f t="shared" ref="B15:H15" si="1">B16+B21</f>
        <v>248443.11360860389</v>
      </c>
      <c r="C15" s="45"/>
      <c r="D15" s="132">
        <f>D16+D21</f>
        <v>100</v>
      </c>
      <c r="F15" s="45"/>
      <c r="G15" s="45"/>
      <c r="H15" s="122">
        <f t="shared" si="1"/>
        <v>346452.28883607895</v>
      </c>
      <c r="I15" s="45"/>
      <c r="J15" s="132">
        <f>J16+J21</f>
        <v>100</v>
      </c>
      <c r="M15" s="305"/>
      <c r="N15" s="305"/>
      <c r="O15" s="305"/>
      <c r="P15" s="305"/>
      <c r="Q15" s="305"/>
      <c r="R15" s="305"/>
      <c r="S15" s="305"/>
    </row>
    <row r="16" spans="1:19" s="3" customFormat="1" ht="11.4" customHeight="1">
      <c r="A16" s="69" t="s">
        <v>66</v>
      </c>
      <c r="B16" s="121">
        <f>SUM(B17:B20)</f>
        <v>214379.36795691503</v>
      </c>
      <c r="C16" s="5"/>
      <c r="D16" s="130">
        <f>SUM(D17:D19)</f>
        <v>86.235762719962594</v>
      </c>
      <c r="F16" s="5"/>
      <c r="G16" s="5"/>
      <c r="H16" s="121">
        <f>SUM(H17:H20)</f>
        <v>298950.61943601811</v>
      </c>
      <c r="I16" s="5"/>
      <c r="J16" s="130">
        <f>SUM(J17:J19)</f>
        <v>86.235762719962565</v>
      </c>
      <c r="L16" s="223"/>
      <c r="M16" s="305"/>
      <c r="N16" s="305"/>
      <c r="O16" s="305"/>
      <c r="P16" s="305"/>
      <c r="Q16" s="305"/>
      <c r="R16" s="305"/>
      <c r="S16" s="305"/>
    </row>
    <row r="17" spans="1:19" s="3" customFormat="1" ht="11.4" customHeight="1">
      <c r="A17" s="142" t="s">
        <v>44</v>
      </c>
      <c r="B17" s="121">
        <v>50212.513715201159</v>
      </c>
      <c r="C17" s="43"/>
      <c r="D17" s="130">
        <f>B17/($B$15-$B$20)*100</f>
        <v>20.289517197263795</v>
      </c>
      <c r="F17" s="43"/>
      <c r="G17" s="43"/>
      <c r="H17" s="121">
        <v>70021.020313931513</v>
      </c>
      <c r="I17" s="43"/>
      <c r="J17" s="130">
        <f>H17/($H$15-$H$20)*100</f>
        <v>20.289517197263795</v>
      </c>
      <c r="L17" s="223"/>
      <c r="M17" s="305"/>
      <c r="N17" s="305"/>
      <c r="O17" s="305"/>
      <c r="P17" s="305"/>
      <c r="Q17" s="305"/>
      <c r="R17" s="305"/>
      <c r="S17" s="305"/>
    </row>
    <row r="18" spans="1:19" s="3" customFormat="1" ht="11.4" customHeight="1">
      <c r="A18" s="142" t="s">
        <v>16</v>
      </c>
      <c r="B18" s="121">
        <v>33883.74495624713</v>
      </c>
      <c r="C18" s="43"/>
      <c r="D18" s="130">
        <f>B18/($B$15-$B$20)*100</f>
        <v>13.691503872855302</v>
      </c>
      <c r="F18" s="43"/>
      <c r="G18" s="43"/>
      <c r="H18" s="121">
        <v>47250.65961346589</v>
      </c>
      <c r="I18" s="43"/>
      <c r="J18" s="130">
        <f>H18/($H$15-$H$20)*100</f>
        <v>13.691503872855314</v>
      </c>
      <c r="L18" s="223"/>
      <c r="M18" s="305"/>
      <c r="N18" s="305"/>
      <c r="O18" s="305"/>
      <c r="P18" s="305"/>
      <c r="Q18" s="305"/>
      <c r="R18" s="305"/>
      <c r="S18" s="305"/>
    </row>
    <row r="19" spans="1:19" s="3" customFormat="1" ht="11.4" customHeight="1">
      <c r="A19" s="142" t="s">
        <v>17</v>
      </c>
      <c r="B19" s="121">
        <v>129320.07727275573</v>
      </c>
      <c r="C19" s="43"/>
      <c r="D19" s="130">
        <f>B19/($B$15-$B$20)*100</f>
        <v>52.254741649843503</v>
      </c>
      <c r="F19" s="43"/>
      <c r="G19" s="43"/>
      <c r="H19" s="121">
        <v>180335.9976971935</v>
      </c>
      <c r="I19" s="43"/>
      <c r="J19" s="130">
        <f>H19/($H$15-$H$20)*100</f>
        <v>52.25474164984346</v>
      </c>
      <c r="L19" s="223"/>
      <c r="M19" s="305"/>
      <c r="N19" s="305"/>
      <c r="O19" s="305"/>
      <c r="P19" s="305"/>
      <c r="Q19" s="305"/>
      <c r="R19" s="305"/>
      <c r="S19" s="305"/>
    </row>
    <row r="20" spans="1:19" s="3" customFormat="1" ht="11.4" customHeight="1">
      <c r="A20" s="142" t="s">
        <v>3</v>
      </c>
      <c r="B20" s="121">
        <v>963.03201271102705</v>
      </c>
      <c r="C20" s="57" t="s">
        <v>71</v>
      </c>
      <c r="D20" s="225" t="s">
        <v>80</v>
      </c>
      <c r="F20" s="57"/>
      <c r="G20" s="57"/>
      <c r="H20" s="121">
        <v>1342.9418114271984</v>
      </c>
      <c r="I20" s="57" t="s">
        <v>71</v>
      </c>
      <c r="J20" s="225" t="s">
        <v>80</v>
      </c>
      <c r="L20" s="223"/>
      <c r="M20" s="305"/>
      <c r="N20" s="305"/>
      <c r="O20" s="305"/>
      <c r="P20" s="305"/>
      <c r="Q20" s="305"/>
      <c r="R20" s="305"/>
      <c r="S20" s="305"/>
    </row>
    <row r="21" spans="1:19" s="3" customFormat="1" ht="11.4" customHeight="1">
      <c r="A21" s="69" t="s">
        <v>65</v>
      </c>
      <c r="B21" s="121">
        <v>34063.745651688878</v>
      </c>
      <c r="C21" s="43"/>
      <c r="D21" s="130">
        <f>B21/($B$15-$B$20)*100</f>
        <v>13.764237280037406</v>
      </c>
      <c r="F21" s="43"/>
      <c r="G21" s="43"/>
      <c r="H21" s="121">
        <v>47501.669400060862</v>
      </c>
      <c r="I21" s="43"/>
      <c r="J21" s="130">
        <f>H21/($H$15-$H$20)*100</f>
        <v>13.764237280037431</v>
      </c>
      <c r="L21" s="223"/>
      <c r="M21" s="305"/>
      <c r="N21" s="305"/>
      <c r="O21" s="305"/>
      <c r="P21" s="305"/>
      <c r="Q21" s="305"/>
      <c r="R21" s="305"/>
      <c r="S21" s="305"/>
    </row>
    <row r="22" spans="1:19" s="3" customFormat="1" ht="6.6" customHeight="1">
      <c r="A22" s="46"/>
      <c r="B22" s="57"/>
      <c r="C22" s="57"/>
      <c r="F22" s="57"/>
      <c r="G22" s="57"/>
      <c r="H22" s="57"/>
      <c r="I22" s="57"/>
      <c r="M22" s="305"/>
      <c r="N22" s="305"/>
      <c r="O22" s="305"/>
      <c r="P22" s="305"/>
      <c r="Q22" s="305"/>
      <c r="R22" s="305"/>
      <c r="S22" s="305"/>
    </row>
    <row r="23" spans="1:19" s="25" customFormat="1" ht="25.8">
      <c r="A23" s="194" t="s">
        <v>136</v>
      </c>
      <c r="B23" s="211">
        <f t="shared" ref="B23:H23" si="2">B25</f>
        <v>214379.36795691587</v>
      </c>
      <c r="C23" s="193"/>
      <c r="D23" s="197"/>
      <c r="E23" s="197"/>
      <c r="F23" s="193"/>
      <c r="G23" s="193"/>
      <c r="H23" s="211">
        <f t="shared" si="2"/>
        <v>298950.61943601794</v>
      </c>
      <c r="I23" s="193"/>
      <c r="J23" s="197"/>
      <c r="K23" s="197"/>
      <c r="M23" s="305"/>
      <c r="N23" s="305"/>
      <c r="O23" s="305"/>
      <c r="P23" s="305"/>
      <c r="Q23" s="305"/>
      <c r="R23" s="305"/>
      <c r="S23" s="305"/>
    </row>
    <row r="24" spans="1:19" s="29" customFormat="1" ht="6.6" customHeight="1">
      <c r="B24" s="65"/>
      <c r="C24" s="65"/>
      <c r="F24" s="65"/>
      <c r="G24" s="65"/>
      <c r="H24" s="65"/>
      <c r="I24" s="65"/>
      <c r="M24" s="305"/>
      <c r="N24" s="305"/>
      <c r="O24" s="305"/>
      <c r="P24" s="305"/>
      <c r="Q24" s="305"/>
      <c r="R24" s="305"/>
      <c r="S24" s="305"/>
    </row>
    <row r="25" spans="1:19" s="27" customFormat="1" ht="24">
      <c r="A25" s="70" t="s">
        <v>117</v>
      </c>
      <c r="B25" s="123">
        <f t="shared" ref="B25:H25" si="3">SUM(B26:B28)</f>
        <v>214379.36795691587</v>
      </c>
      <c r="C25" s="23"/>
      <c r="D25" s="132">
        <f t="shared" ref="D25" si="4">SUM(D26:D27)</f>
        <v>100</v>
      </c>
      <c r="F25" s="23"/>
      <c r="G25" s="23"/>
      <c r="H25" s="123">
        <f t="shared" si="3"/>
        <v>298950.61943601794</v>
      </c>
      <c r="I25" s="23"/>
      <c r="J25" s="132">
        <f t="shared" ref="J25" si="5">SUM(J26:J27)</f>
        <v>99.999999999999986</v>
      </c>
    </row>
    <row r="26" spans="1:19" s="3" customFormat="1" ht="11.4">
      <c r="A26" s="69" t="s">
        <v>43</v>
      </c>
      <c r="B26" s="121">
        <v>189308.96914877556</v>
      </c>
      <c r="C26" s="57"/>
      <c r="D26" s="130">
        <f>B26/SUM($B$26:$B$27)*100</f>
        <v>90.284042509140406</v>
      </c>
      <c r="F26" s="57"/>
      <c r="G26" s="57"/>
      <c r="H26" s="121">
        <v>263990.11309331877</v>
      </c>
      <c r="I26" s="57"/>
      <c r="J26" s="130">
        <f>H26/SUM($H$26:$H$27)*100</f>
        <v>90.284042509140335</v>
      </c>
    </row>
    <row r="27" spans="1:19" s="3" customFormat="1" ht="11.4">
      <c r="A27" s="69" t="s">
        <v>4</v>
      </c>
      <c r="B27" s="121">
        <v>20372.569124845519</v>
      </c>
      <c r="D27" s="130">
        <f>B27/SUM($B$26:$B$27)*100</f>
        <v>9.715957490859596</v>
      </c>
      <c r="H27" s="121">
        <v>28409.413729588425</v>
      </c>
      <c r="J27" s="130">
        <f>H27/SUM($H$26:$H$27)*100</f>
        <v>9.7159574908596511</v>
      </c>
    </row>
    <row r="28" spans="1:19" s="3" customFormat="1">
      <c r="A28" s="50" t="s">
        <v>124</v>
      </c>
      <c r="B28" s="121">
        <v>4697.8296832947772</v>
      </c>
      <c r="C28" s="57"/>
      <c r="D28" s="134" t="s">
        <v>80</v>
      </c>
      <c r="F28" s="57"/>
      <c r="G28" s="57"/>
      <c r="H28" s="121">
        <v>6551.092613110708</v>
      </c>
      <c r="I28" s="57"/>
      <c r="J28" s="134" t="s">
        <v>80</v>
      </c>
    </row>
    <row r="29" spans="1:19" s="3" customFormat="1" ht="6.6" customHeight="1">
      <c r="A29" s="16"/>
      <c r="B29" s="36"/>
      <c r="C29" s="36"/>
      <c r="F29" s="36"/>
      <c r="G29" s="36"/>
      <c r="H29" s="36"/>
      <c r="I29" s="36"/>
    </row>
    <row r="30" spans="1:19" s="25" customFormat="1" ht="24">
      <c r="A30" s="194" t="s">
        <v>109</v>
      </c>
      <c r="B30" s="211">
        <f t="shared" ref="B30:H30" si="6">B32</f>
        <v>189308.96914877449</v>
      </c>
      <c r="C30" s="193"/>
      <c r="D30" s="197"/>
      <c r="E30" s="197"/>
      <c r="F30" s="193"/>
      <c r="G30" s="193"/>
      <c r="H30" s="211">
        <f t="shared" si="6"/>
        <v>263990.11309331917</v>
      </c>
      <c r="I30" s="193"/>
      <c r="J30" s="197"/>
      <c r="K30" s="197"/>
    </row>
    <row r="31" spans="1:19" s="27" customFormat="1" ht="6.6" customHeight="1">
      <c r="A31" s="80"/>
      <c r="B31" s="24"/>
      <c r="C31" s="24"/>
      <c r="F31" s="24"/>
      <c r="G31" s="24"/>
      <c r="H31" s="24"/>
      <c r="I31" s="24"/>
    </row>
    <row r="32" spans="1:19" s="25" customFormat="1" ht="12">
      <c r="A32" s="32" t="s">
        <v>137</v>
      </c>
      <c r="B32" s="122">
        <f t="shared" ref="B32:H32" si="7">SUM(B33:B41)</f>
        <v>189308.96914877449</v>
      </c>
      <c r="C32" s="24"/>
      <c r="D32" s="126">
        <f>SUM(D33:D40)</f>
        <v>100</v>
      </c>
      <c r="F32" s="24"/>
      <c r="G32" s="24"/>
      <c r="H32" s="122">
        <f t="shared" si="7"/>
        <v>263990.11309331917</v>
      </c>
      <c r="I32" s="24"/>
      <c r="J32" s="126">
        <f t="shared" ref="J32" si="8">SUM(J33:J40)</f>
        <v>100.00000000000003</v>
      </c>
    </row>
    <row r="33" spans="1:10" s="3" customFormat="1" ht="11.4">
      <c r="A33" s="69" t="s">
        <v>11</v>
      </c>
      <c r="B33" s="121">
        <v>116879.08887168228</v>
      </c>
      <c r="C33" s="11"/>
      <c r="D33" s="130">
        <f t="shared" ref="D33:D40" si="9">B33/SUM($B$33:$B$40)*100</f>
        <v>64.222378426959068</v>
      </c>
      <c r="F33" s="11"/>
      <c r="G33" s="11"/>
      <c r="H33" s="121">
        <v>162987.12115024624</v>
      </c>
      <c r="I33" s="11"/>
      <c r="J33" s="130">
        <f t="shared" ref="J33:J40" si="10">H33/SUM($H$33:$H$40)*100</f>
        <v>64.222378426959125</v>
      </c>
    </row>
    <row r="34" spans="1:10" s="3" customFormat="1" ht="11.4">
      <c r="A34" s="69" t="s">
        <v>12</v>
      </c>
      <c r="B34" s="121">
        <v>2276.4261080323067</v>
      </c>
      <c r="C34" s="11" t="s">
        <v>71</v>
      </c>
      <c r="D34" s="130">
        <f t="shared" si="9"/>
        <v>1.2508439309581363</v>
      </c>
      <c r="F34" s="11"/>
      <c r="G34" s="11"/>
      <c r="H34" s="121">
        <v>3174.4612440193155</v>
      </c>
      <c r="I34" s="11" t="s">
        <v>71</v>
      </c>
      <c r="J34" s="130">
        <f t="shared" si="10"/>
        <v>1.2508439309581358</v>
      </c>
    </row>
    <row r="35" spans="1:10" s="3" customFormat="1" ht="11.4">
      <c r="A35" s="69" t="s">
        <v>13</v>
      </c>
      <c r="B35" s="121">
        <v>29513.273906343115</v>
      </c>
      <c r="C35" s="11"/>
      <c r="D35" s="130">
        <f t="shared" si="9"/>
        <v>16.216867052348221</v>
      </c>
      <c r="F35" s="11"/>
      <c r="G35" s="11"/>
      <c r="H35" s="121">
        <v>41156.066462792063</v>
      </c>
      <c r="I35" s="11"/>
      <c r="J35" s="130">
        <f t="shared" si="10"/>
        <v>16.216867052348203</v>
      </c>
    </row>
    <row r="36" spans="1:10" s="3" customFormat="1" ht="11.4">
      <c r="A36" s="69" t="s">
        <v>14</v>
      </c>
      <c r="B36" s="121">
        <v>18352.880662141291</v>
      </c>
      <c r="C36" s="82"/>
      <c r="D36" s="130">
        <f t="shared" si="9"/>
        <v>10.084486955599694</v>
      </c>
      <c r="F36" s="82"/>
      <c r="G36" s="82"/>
      <c r="H36" s="121">
        <v>25592.971444365583</v>
      </c>
      <c r="I36" s="82"/>
      <c r="J36" s="130">
        <f t="shared" si="10"/>
        <v>10.084486955599695</v>
      </c>
    </row>
    <row r="37" spans="1:10" s="3" customFormat="1">
      <c r="A37" s="50" t="s">
        <v>157</v>
      </c>
      <c r="B37" s="121">
        <v>2844.6030206135993</v>
      </c>
      <c r="C37" s="82"/>
      <c r="D37" s="130">
        <f t="shared" si="9"/>
        <v>1.5630441118931349</v>
      </c>
      <c r="F37" s="82"/>
      <c r="G37" s="82"/>
      <c r="H37" s="121">
        <v>3966.780213816628</v>
      </c>
      <c r="I37" s="82"/>
      <c r="J37" s="130">
        <f t="shared" si="10"/>
        <v>1.5630441118931342</v>
      </c>
    </row>
    <row r="38" spans="1:10" s="3" customFormat="1" ht="11.4">
      <c r="A38" s="69" t="s">
        <v>69</v>
      </c>
      <c r="B38" s="121">
        <v>6872.5467869912591</v>
      </c>
      <c r="C38" s="82"/>
      <c r="D38" s="130">
        <f t="shared" si="9"/>
        <v>3.7763068207667274</v>
      </c>
      <c r="F38" s="82"/>
      <c r="G38" s="82"/>
      <c r="H38" s="121">
        <v>9583.7213191475166</v>
      </c>
      <c r="I38" s="82"/>
      <c r="J38" s="130">
        <f t="shared" si="10"/>
        <v>3.776306820766727</v>
      </c>
    </row>
    <row r="39" spans="1:10" s="3" customFormat="1" ht="11.4">
      <c r="A39" s="69" t="s">
        <v>70</v>
      </c>
      <c r="B39" s="121">
        <v>5222.0493807291668</v>
      </c>
      <c r="C39" s="82"/>
      <c r="D39" s="130">
        <f t="shared" si="9"/>
        <v>2.869396354224238</v>
      </c>
      <c r="F39" s="82"/>
      <c r="G39" s="82"/>
      <c r="H39" s="121">
        <v>7282.1135353296258</v>
      </c>
      <c r="I39" s="82"/>
      <c r="J39" s="130">
        <f t="shared" si="10"/>
        <v>2.8693963542242362</v>
      </c>
    </row>
    <row r="40" spans="1:10" s="3" customFormat="1" ht="11.4">
      <c r="A40" s="69" t="s">
        <v>123</v>
      </c>
      <c r="B40" s="121">
        <v>30.349487516941288</v>
      </c>
      <c r="C40" s="3" t="s">
        <v>71</v>
      </c>
      <c r="D40" s="130">
        <f t="shared" si="9"/>
        <v>1.6676347250765656E-2</v>
      </c>
      <c r="H40" s="121">
        <v>42.32216084608833</v>
      </c>
      <c r="I40" s="3" t="s">
        <v>71</v>
      </c>
      <c r="J40" s="130">
        <f t="shared" si="10"/>
        <v>1.6676347250765652E-2</v>
      </c>
    </row>
    <row r="41" spans="1:10" s="2" customFormat="1">
      <c r="A41" s="50" t="s">
        <v>124</v>
      </c>
      <c r="B41" s="121">
        <v>7317.7509247244998</v>
      </c>
      <c r="C41" s="56"/>
      <c r="D41" s="128" t="s">
        <v>80</v>
      </c>
      <c r="F41" s="56"/>
      <c r="G41" s="56"/>
      <c r="H41" s="121">
        <v>10204.555562756155</v>
      </c>
      <c r="I41" s="56"/>
      <c r="J41" s="128" t="s">
        <v>80</v>
      </c>
    </row>
    <row r="42" spans="1:10" s="3" customFormat="1" ht="6.6" customHeight="1">
      <c r="A42" s="16"/>
      <c r="B42" s="36"/>
      <c r="C42" s="36"/>
      <c r="F42" s="36"/>
      <c r="G42" s="36"/>
      <c r="H42" s="36"/>
      <c r="I42" s="36"/>
    </row>
    <row r="43" spans="1:10" s="25" customFormat="1" ht="12">
      <c r="A43" s="32" t="s">
        <v>138</v>
      </c>
      <c r="B43" s="122">
        <f t="shared" ref="B43:H43" si="11">SUM(B44:B52)</f>
        <v>189308.96914877463</v>
      </c>
      <c r="C43" s="122"/>
      <c r="D43" s="126">
        <f t="shared" ref="D43" si="12">SUM(D44:D51)</f>
        <v>100.00000000000001</v>
      </c>
      <c r="F43" s="122"/>
      <c r="G43" s="122"/>
      <c r="H43" s="122">
        <f t="shared" si="11"/>
        <v>263990.11309331923</v>
      </c>
      <c r="I43" s="122"/>
      <c r="J43" s="126">
        <f t="shared" ref="J43" si="13">SUM(J44:J51)</f>
        <v>99.999999999999972</v>
      </c>
    </row>
    <row r="44" spans="1:10" s="3" customFormat="1" ht="11.4">
      <c r="A44" s="172" t="s">
        <v>8</v>
      </c>
      <c r="B44" s="121">
        <v>119112.5697243305</v>
      </c>
      <c r="C44" s="56"/>
      <c r="D44" s="130">
        <f t="shared" ref="D44:D51" si="14">B44/SUM($B$44:$B$51)*100</f>
        <v>63.465632287014358</v>
      </c>
      <c r="F44" s="56"/>
      <c r="G44" s="56"/>
      <c r="H44" s="121">
        <v>166101.69551792421</v>
      </c>
      <c r="I44" s="56"/>
      <c r="J44" s="130">
        <f>H44/SUM($H$44:$H$51)*100</f>
        <v>63.465632287014337</v>
      </c>
    </row>
    <row r="45" spans="1:10" s="3" customFormat="1" ht="11.4">
      <c r="A45" s="172" t="s">
        <v>9</v>
      </c>
      <c r="B45" s="121">
        <v>2778.2222459095296</v>
      </c>
      <c r="C45" s="56"/>
      <c r="D45" s="130">
        <f t="shared" si="14"/>
        <v>1.4802940770950481</v>
      </c>
      <c r="F45" s="56"/>
      <c r="G45" s="56"/>
      <c r="H45" s="121">
        <v>3874.2126598325508</v>
      </c>
      <c r="I45" s="56"/>
      <c r="J45" s="130">
        <f t="shared" ref="J45:J50" si="15">H45/SUM($H$44:$H$51)*100</f>
        <v>1.480294077095049</v>
      </c>
    </row>
    <row r="46" spans="1:10" s="3" customFormat="1" ht="11.4">
      <c r="A46" s="172" t="s">
        <v>10</v>
      </c>
      <c r="B46" s="121">
        <v>29735.574065734385</v>
      </c>
      <c r="C46" s="56"/>
      <c r="D46" s="130">
        <f t="shared" si="14"/>
        <v>15.843726769280616</v>
      </c>
      <c r="F46" s="56"/>
      <c r="G46" s="56"/>
      <c r="H46" s="121">
        <v>41466.062573817559</v>
      </c>
      <c r="I46" s="56"/>
      <c r="J46" s="130">
        <f t="shared" si="15"/>
        <v>15.843726769280607</v>
      </c>
    </row>
    <row r="47" spans="1:10" s="3" customFormat="1" ht="11.4">
      <c r="A47" s="161" t="s">
        <v>5</v>
      </c>
      <c r="B47" s="121">
        <v>11787.398517520191</v>
      </c>
      <c r="C47" s="5"/>
      <c r="D47" s="130">
        <f t="shared" si="14"/>
        <v>6.2805688909642017</v>
      </c>
      <c r="F47" s="5"/>
      <c r="G47" s="5"/>
      <c r="H47" s="121">
        <v>16437.449750575222</v>
      </c>
      <c r="I47" s="5"/>
      <c r="J47" s="130">
        <f t="shared" si="15"/>
        <v>6.2805688909642017</v>
      </c>
    </row>
    <row r="48" spans="1:10" s="3" customFormat="1" ht="11.4">
      <c r="A48" s="172" t="s">
        <v>6</v>
      </c>
      <c r="B48" s="121">
        <v>8774.6774205620568</v>
      </c>
      <c r="C48" s="5"/>
      <c r="D48" s="130">
        <f t="shared" si="14"/>
        <v>4.6753289925606065</v>
      </c>
      <c r="F48" s="5"/>
      <c r="G48" s="5"/>
      <c r="H48" s="121">
        <v>12236.229984386706</v>
      </c>
      <c r="I48" s="5"/>
      <c r="J48" s="130">
        <f t="shared" si="15"/>
        <v>4.675328992560611</v>
      </c>
    </row>
    <row r="49" spans="1:13" s="3" customFormat="1" ht="11.4">
      <c r="A49" s="172" t="s">
        <v>7</v>
      </c>
      <c r="B49" s="121">
        <v>4806.5630114205114</v>
      </c>
      <c r="C49" s="56"/>
      <c r="D49" s="130">
        <f t="shared" si="14"/>
        <v>2.5610358449421256</v>
      </c>
      <c r="F49" s="56"/>
      <c r="G49" s="56"/>
      <c r="H49" s="121">
        <v>6702.7205244452589</v>
      </c>
      <c r="I49" s="56"/>
      <c r="J49" s="130">
        <f t="shared" si="15"/>
        <v>2.5610358449421256</v>
      </c>
    </row>
    <row r="50" spans="1:13" s="3" customFormat="1" ht="11.4">
      <c r="A50" s="172" t="s">
        <v>121</v>
      </c>
      <c r="B50" s="121">
        <v>8549.201683570036</v>
      </c>
      <c r="C50" s="5"/>
      <c r="D50" s="130">
        <f t="shared" si="14"/>
        <v>4.5551908724050465</v>
      </c>
      <c r="F50" s="5"/>
      <c r="G50" s="5"/>
      <c r="H50" s="121">
        <v>11921.805551271002</v>
      </c>
      <c r="I50" s="5"/>
      <c r="J50" s="130">
        <f t="shared" si="15"/>
        <v>4.5551908724050527</v>
      </c>
    </row>
    <row r="51" spans="1:13" s="3" customFormat="1" ht="22.8">
      <c r="A51" s="172" t="s">
        <v>110</v>
      </c>
      <c r="B51" s="121">
        <v>2136.2204094395024</v>
      </c>
      <c r="C51" s="5" t="s">
        <v>71</v>
      </c>
      <c r="D51" s="130">
        <f t="shared" si="14"/>
        <v>1.1382222657379979</v>
      </c>
      <c r="F51" s="5"/>
      <c r="G51" s="5"/>
      <c r="H51" s="121">
        <v>2978.9453189457686</v>
      </c>
      <c r="I51" s="5" t="s">
        <v>71</v>
      </c>
      <c r="J51" s="130">
        <f>H51/SUM($H$44:$H$51)*100</f>
        <v>1.1382222657379983</v>
      </c>
    </row>
    <row r="52" spans="1:13" s="3" customFormat="1">
      <c r="A52" s="81" t="s">
        <v>124</v>
      </c>
      <c r="B52" s="121">
        <v>1628.5420702879114</v>
      </c>
      <c r="C52" s="56" t="s">
        <v>71</v>
      </c>
      <c r="D52" s="128" t="s">
        <v>80</v>
      </c>
      <c r="F52" s="56"/>
      <c r="G52" s="56"/>
      <c r="H52" s="121">
        <v>2270.9912121209018</v>
      </c>
      <c r="I52" s="56" t="s">
        <v>71</v>
      </c>
      <c r="J52" s="128" t="s">
        <v>80</v>
      </c>
    </row>
    <row r="53" spans="1:13" s="3" customFormat="1" ht="6.6" customHeight="1" thickBot="1">
      <c r="A53" s="54"/>
      <c r="B53" s="58"/>
      <c r="C53" s="58"/>
      <c r="D53" s="58"/>
      <c r="E53" s="58"/>
      <c r="F53" s="58"/>
      <c r="G53" s="58"/>
      <c r="H53" s="58"/>
      <c r="I53" s="58"/>
      <c r="J53" s="58"/>
      <c r="K53" s="58"/>
    </row>
    <row r="54" spans="1:13" ht="6.6" customHeight="1">
      <c r="A54" s="59"/>
      <c r="B54" s="59"/>
      <c r="C54" s="59"/>
      <c r="D54" s="59"/>
      <c r="E54" s="59"/>
      <c r="F54" s="59"/>
      <c r="G54" s="59"/>
      <c r="H54" s="59"/>
      <c r="I54" s="59"/>
    </row>
    <row r="55" spans="1:13" s="60" customFormat="1" ht="11.4">
      <c r="A55" s="18" t="s">
        <v>166</v>
      </c>
    </row>
    <row r="56" spans="1:13" s="60" customFormat="1" ht="11.4">
      <c r="A56" s="19" t="s">
        <v>100</v>
      </c>
      <c r="B56" s="72"/>
      <c r="C56" s="72"/>
      <c r="D56" s="72"/>
      <c r="E56" s="72"/>
      <c r="F56" s="72"/>
      <c r="G56" s="72"/>
      <c r="H56" s="72"/>
      <c r="I56" s="72"/>
    </row>
    <row r="57" spans="1:13" s="60" customFormat="1" ht="11.4">
      <c r="A57" s="19" t="s">
        <v>159</v>
      </c>
      <c r="B57" s="72"/>
      <c r="C57" s="72"/>
      <c r="D57" s="72"/>
      <c r="E57" s="72"/>
      <c r="F57" s="72"/>
      <c r="G57" s="72"/>
      <c r="H57" s="72"/>
      <c r="I57" s="72"/>
    </row>
    <row r="58" spans="1:13" s="60" customFormat="1" ht="11.25" customHeight="1">
      <c r="A58" s="316" t="s">
        <v>151</v>
      </c>
      <c r="B58" s="316"/>
      <c r="C58" s="316"/>
      <c r="D58" s="316"/>
      <c r="E58" s="316"/>
      <c r="F58" s="316"/>
      <c r="G58" s="316"/>
      <c r="H58" s="316"/>
      <c r="I58" s="316"/>
    </row>
    <row r="59" spans="1:13" s="60" customFormat="1" ht="10.199999999999999">
      <c r="A59" s="61" t="s">
        <v>79</v>
      </c>
      <c r="B59" s="71"/>
      <c r="C59" s="71"/>
      <c r="D59" s="71"/>
      <c r="E59" s="71"/>
      <c r="F59" s="71"/>
      <c r="G59" s="71"/>
      <c r="H59" s="71"/>
      <c r="I59" s="71"/>
    </row>
    <row r="60" spans="1:13" s="60" customFormat="1" ht="10.199999999999999">
      <c r="A60" s="60" t="s">
        <v>119</v>
      </c>
      <c r="B60" s="62"/>
      <c r="C60" s="62"/>
      <c r="D60" s="62"/>
      <c r="E60" s="62"/>
      <c r="F60" s="62"/>
      <c r="G60" s="62"/>
      <c r="H60" s="62"/>
      <c r="I60" s="62"/>
    </row>
    <row r="61" spans="1:13">
      <c r="A61" s="61" t="s">
        <v>205</v>
      </c>
    </row>
    <row r="62" spans="1:13">
      <c r="A62" s="60" t="s">
        <v>169</v>
      </c>
    </row>
    <row r="64" spans="1:13" ht="14.4">
      <c r="A64" s="303" t="s">
        <v>206</v>
      </c>
      <c r="B64" s="157"/>
      <c r="C64" s="157"/>
      <c r="D64" s="157"/>
      <c r="E64" s="157"/>
      <c r="F64" s="157"/>
      <c r="G64" s="157"/>
      <c r="H64" s="157"/>
      <c r="I64" s="157"/>
      <c r="J64" s="157"/>
      <c r="K64" s="157"/>
      <c r="L64" s="146"/>
      <c r="M64" s="146"/>
    </row>
    <row r="65" spans="1:13">
      <c r="A65" s="315" t="s">
        <v>207</v>
      </c>
      <c r="B65" s="315"/>
      <c r="C65" s="315"/>
      <c r="D65" s="315"/>
      <c r="E65" s="315"/>
      <c r="F65" s="315"/>
      <c r="G65" s="315"/>
      <c r="H65" s="315"/>
      <c r="I65" s="315"/>
      <c r="J65" s="315"/>
      <c r="K65" s="315"/>
      <c r="L65" s="315"/>
      <c r="M65" s="315"/>
    </row>
    <row r="66" spans="1:13">
      <c r="A66" s="315"/>
      <c r="B66" s="315"/>
      <c r="C66" s="315"/>
      <c r="D66" s="315"/>
      <c r="E66" s="315"/>
      <c r="F66" s="315"/>
      <c r="G66" s="315"/>
      <c r="H66" s="315"/>
      <c r="I66" s="315"/>
      <c r="J66" s="315"/>
      <c r="K66" s="315"/>
      <c r="L66" s="315"/>
      <c r="M66" s="315"/>
    </row>
    <row r="67" spans="1:13">
      <c r="A67" s="315"/>
      <c r="B67" s="315"/>
      <c r="C67" s="315"/>
      <c r="D67" s="315"/>
      <c r="E67" s="315"/>
      <c r="F67" s="315"/>
      <c r="G67" s="315"/>
      <c r="H67" s="315"/>
      <c r="I67" s="315"/>
      <c r="J67" s="315"/>
      <c r="K67" s="315"/>
      <c r="L67" s="315"/>
      <c r="M67" s="315"/>
    </row>
    <row r="68" spans="1:13">
      <c r="A68" s="315"/>
      <c r="B68" s="315"/>
      <c r="C68" s="315"/>
      <c r="D68" s="315"/>
      <c r="E68" s="315"/>
      <c r="F68" s="315"/>
      <c r="G68" s="315"/>
      <c r="H68" s="315"/>
      <c r="I68" s="315"/>
      <c r="J68" s="315"/>
      <c r="K68" s="315"/>
      <c r="L68" s="315"/>
      <c r="M68" s="315"/>
    </row>
  </sheetData>
  <mergeCells count="11">
    <mergeCell ref="A65:M68"/>
    <mergeCell ref="A1:K1"/>
    <mergeCell ref="A58:I58"/>
    <mergeCell ref="A4:A10"/>
    <mergeCell ref="B4:K4"/>
    <mergeCell ref="B6:B8"/>
    <mergeCell ref="H6:I8"/>
    <mergeCell ref="J6:K8"/>
    <mergeCell ref="D6:D8"/>
    <mergeCell ref="B10:E10"/>
    <mergeCell ref="H10:K10"/>
  </mergeCells>
  <phoneticPr fontId="8" type="noConversion"/>
  <printOptions horizontalCentered="1"/>
  <pageMargins left="0.78740157480314965" right="0.78740157480314965" top="0.78740157480314965" bottom="0.78740157480314965" header="0.39370078740157483" footer="0.39370078740157483"/>
  <pageSetup scale="5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S147"/>
  <sheetViews>
    <sheetView showGridLines="0" zoomScaleNormal="100" workbookViewId="0">
      <pane xSplit="1" ySplit="11" topLeftCell="B63" activePane="bottomRight" state="frozen"/>
      <selection activeCell="B13" sqref="B13"/>
      <selection pane="topRight" activeCell="B13" sqref="B13"/>
      <selection pane="bottomLeft" activeCell="B13" sqref="B13"/>
      <selection pane="bottomRight" sqref="A1:K1"/>
    </sheetView>
  </sheetViews>
  <sheetFormatPr defaultColWidth="11.44140625" defaultRowHeight="13.2"/>
  <cols>
    <col min="1" max="1" width="30.6640625" style="1" customWidth="1"/>
    <col min="2" max="2" width="2.6640625" style="39" customWidth="1"/>
    <col min="3" max="3" width="11.44140625" style="39" customWidth="1"/>
    <col min="4" max="5" width="2.6640625" style="39" customWidth="1"/>
    <col min="6" max="6" width="16.109375" style="39" bestFit="1" customWidth="1"/>
    <col min="7" max="7" width="2.6640625" style="39" customWidth="1"/>
    <col min="8" max="8" width="17" style="39" customWidth="1"/>
    <col min="9" max="9" width="1.88671875" style="39" bestFit="1" customWidth="1"/>
    <col min="10" max="10" width="16.77734375" style="1" customWidth="1"/>
    <col min="11" max="11" width="1.6640625" style="1" customWidth="1"/>
    <col min="12" max="12" width="5.77734375" style="1" customWidth="1"/>
    <col min="13" max="16384" width="11.44140625" style="1"/>
  </cols>
  <sheetData>
    <row r="1" spans="1:19" ht="25.5" customHeight="1">
      <c r="A1" s="306" t="s">
        <v>198</v>
      </c>
      <c r="B1" s="306"/>
      <c r="C1" s="306"/>
      <c r="D1" s="306"/>
      <c r="E1" s="306"/>
      <c r="F1" s="306"/>
      <c r="G1" s="306"/>
      <c r="H1" s="306"/>
      <c r="I1" s="306"/>
      <c r="J1" s="306"/>
      <c r="K1" s="306"/>
    </row>
    <row r="2" spans="1:19" s="3" customFormat="1" ht="6.6" customHeight="1" thickBot="1">
      <c r="A2" s="63"/>
      <c r="B2" s="64"/>
      <c r="C2" s="64"/>
      <c r="D2" s="64"/>
      <c r="E2" s="64"/>
      <c r="F2" s="64"/>
      <c r="G2" s="64"/>
      <c r="H2" s="64"/>
      <c r="I2" s="64"/>
      <c r="J2" s="33"/>
      <c r="K2" s="33"/>
    </row>
    <row r="3" spans="1:19" s="3" customFormat="1" ht="6.6" customHeight="1">
      <c r="A3" s="176"/>
      <c r="B3" s="178"/>
      <c r="C3" s="178"/>
      <c r="D3" s="178"/>
      <c r="E3" s="178"/>
      <c r="F3" s="178"/>
      <c r="G3" s="178"/>
      <c r="H3" s="178"/>
      <c r="I3" s="178"/>
      <c r="J3" s="260"/>
      <c r="K3" s="260"/>
    </row>
    <row r="4" spans="1:19" s="3" customFormat="1" ht="12">
      <c r="A4" s="319" t="s">
        <v>68</v>
      </c>
      <c r="B4" s="314" t="s">
        <v>173</v>
      </c>
      <c r="C4" s="314"/>
      <c r="D4" s="314"/>
      <c r="E4" s="314"/>
      <c r="F4" s="314"/>
      <c r="G4" s="314"/>
      <c r="H4" s="314"/>
      <c r="I4" s="314"/>
      <c r="J4" s="314"/>
      <c r="K4" s="314"/>
    </row>
    <row r="5" spans="1:19" s="3" customFormat="1" ht="6.6" customHeight="1">
      <c r="A5" s="319"/>
      <c r="B5" s="179"/>
      <c r="C5" s="179"/>
      <c r="D5" s="179"/>
      <c r="E5" s="179"/>
      <c r="F5" s="179"/>
      <c r="G5" s="179"/>
      <c r="H5" s="179"/>
      <c r="I5" s="179"/>
      <c r="J5" s="221"/>
      <c r="K5" s="221"/>
    </row>
    <row r="6" spans="1:19" s="3" customFormat="1" ht="6.6" customHeight="1">
      <c r="A6" s="319"/>
      <c r="B6" s="299"/>
      <c r="C6" s="299"/>
      <c r="D6" s="299"/>
      <c r="E6" s="299"/>
      <c r="F6" s="220"/>
      <c r="G6" s="220"/>
      <c r="H6" s="299"/>
      <c r="I6" s="299"/>
      <c r="J6" s="220"/>
      <c r="K6" s="220"/>
    </row>
    <row r="7" spans="1:19" s="3" customFormat="1" ht="12" customHeight="1">
      <c r="A7" s="319"/>
      <c r="B7" s="263"/>
      <c r="C7" s="263" t="s">
        <v>170</v>
      </c>
      <c r="D7" s="263"/>
      <c r="E7" s="263"/>
      <c r="F7" s="312" t="s">
        <v>171</v>
      </c>
      <c r="G7" s="312"/>
      <c r="H7" s="312" t="s">
        <v>170</v>
      </c>
      <c r="I7" s="312"/>
      <c r="J7" s="312" t="s">
        <v>171</v>
      </c>
      <c r="K7" s="312"/>
    </row>
    <row r="8" spans="1:19" s="3" customFormat="1" ht="17.399999999999999" customHeight="1">
      <c r="A8" s="319"/>
      <c r="B8" s="184"/>
      <c r="C8" s="296"/>
      <c r="D8" s="184"/>
      <c r="E8" s="184"/>
      <c r="F8" s="291"/>
      <c r="G8" s="221"/>
      <c r="H8" s="320"/>
      <c r="I8" s="320"/>
      <c r="J8" s="320"/>
      <c r="K8" s="320"/>
    </row>
    <row r="9" spans="1:19" s="3" customFormat="1" ht="6.6" customHeight="1">
      <c r="A9" s="319"/>
      <c r="B9" s="186"/>
      <c r="C9" s="186"/>
      <c r="D9" s="186"/>
      <c r="E9" s="186"/>
      <c r="F9" s="186"/>
      <c r="G9" s="186"/>
      <c r="H9" s="186"/>
      <c r="I9" s="186"/>
      <c r="J9" s="186"/>
      <c r="K9" s="186"/>
    </row>
    <row r="10" spans="1:19" s="3" customFormat="1" ht="12">
      <c r="A10" s="319"/>
      <c r="B10" s="314" t="s">
        <v>175</v>
      </c>
      <c r="C10" s="314"/>
      <c r="D10" s="314"/>
      <c r="E10" s="314"/>
      <c r="F10" s="314"/>
      <c r="G10" s="314"/>
      <c r="H10" s="314" t="s">
        <v>191</v>
      </c>
      <c r="I10" s="314"/>
      <c r="J10" s="314"/>
      <c r="K10" s="314"/>
    </row>
    <row r="11" spans="1:19" s="3" customFormat="1" ht="6.6" customHeight="1">
      <c r="A11" s="187"/>
      <c r="B11" s="188"/>
      <c r="C11" s="188"/>
      <c r="D11" s="188"/>
      <c r="E11" s="188"/>
      <c r="F11" s="188"/>
      <c r="G11" s="188"/>
      <c r="H11" s="188"/>
      <c r="I11" s="188"/>
      <c r="J11" s="188"/>
      <c r="K11" s="188"/>
    </row>
    <row r="12" spans="1:19" s="15" customFormat="1" ht="6.6" customHeight="1">
      <c r="A12" s="67"/>
      <c r="B12" s="68"/>
      <c r="C12" s="68"/>
      <c r="D12" s="68"/>
      <c r="E12" s="68"/>
      <c r="H12" s="68"/>
      <c r="I12" s="68"/>
    </row>
    <row r="13" spans="1:19" s="25" customFormat="1" ht="12">
      <c r="A13" s="194" t="s">
        <v>104</v>
      </c>
      <c r="B13" s="212"/>
      <c r="C13" s="212">
        <f t="shared" ref="C13" si="0">C15</f>
        <v>64527.031215015697</v>
      </c>
      <c r="D13" s="253"/>
      <c r="E13" s="253"/>
      <c r="F13" s="197"/>
      <c r="G13" s="197"/>
      <c r="H13" s="212">
        <v>89982.520873805042</v>
      </c>
      <c r="I13" s="253"/>
      <c r="J13" s="197"/>
      <c r="K13" s="197"/>
      <c r="M13" s="317"/>
      <c r="N13" s="317"/>
      <c r="O13" s="317"/>
      <c r="P13" s="317"/>
      <c r="Q13" s="317"/>
      <c r="R13" s="317"/>
      <c r="S13" s="317"/>
    </row>
    <row r="14" spans="1:19" s="3" customFormat="1" ht="6.6" customHeight="1">
      <c r="B14" s="244"/>
      <c r="C14" s="244"/>
      <c r="D14" s="244"/>
      <c r="E14" s="244"/>
      <c r="H14" s="244"/>
      <c r="I14" s="244"/>
      <c r="M14" s="317"/>
      <c r="N14" s="317"/>
      <c r="O14" s="317"/>
      <c r="P14" s="317"/>
      <c r="Q14" s="317"/>
      <c r="R14" s="317"/>
      <c r="S14" s="317"/>
    </row>
    <row r="15" spans="1:19" s="25" customFormat="1" ht="12">
      <c r="A15" s="32" t="s">
        <v>72</v>
      </c>
      <c r="B15" s="140"/>
      <c r="C15" s="140">
        <f t="shared" ref="C15" si="1">SUM(C16:C19)</f>
        <v>64527.031215015697</v>
      </c>
      <c r="D15" s="235"/>
      <c r="E15" s="235"/>
      <c r="F15" s="126">
        <f>SUM(F16:F19)</f>
        <v>100</v>
      </c>
      <c r="H15" s="301">
        <f>H13</f>
        <v>89982.520873805042</v>
      </c>
      <c r="I15" s="235"/>
      <c r="J15" s="300" t="s">
        <v>189</v>
      </c>
      <c r="M15" s="317"/>
      <c r="N15" s="317"/>
      <c r="O15" s="317"/>
      <c r="P15" s="317"/>
      <c r="Q15" s="317"/>
      <c r="R15" s="317"/>
      <c r="S15" s="317"/>
    </row>
    <row r="16" spans="1:19" s="3" customFormat="1" ht="11.4">
      <c r="A16" s="48" t="s">
        <v>112</v>
      </c>
      <c r="B16" s="236"/>
      <c r="C16" s="10">
        <v>21550.014630916125</v>
      </c>
      <c r="D16" s="236"/>
      <c r="E16" s="236"/>
      <c r="F16" s="129">
        <f>C16/SUM($C$16:$C$19)*100</f>
        <v>33.396879145280359</v>
      </c>
      <c r="G16" s="129"/>
      <c r="H16" s="300" t="s">
        <v>189</v>
      </c>
      <c r="I16" s="236"/>
      <c r="J16" s="300" t="s">
        <v>189</v>
      </c>
      <c r="K16" s="129"/>
      <c r="M16" s="317"/>
      <c r="N16" s="317"/>
      <c r="O16" s="317"/>
      <c r="P16" s="317"/>
      <c r="Q16" s="317"/>
      <c r="R16" s="317"/>
      <c r="S16" s="317"/>
    </row>
    <row r="17" spans="1:19" s="3" customFormat="1" ht="11.4">
      <c r="A17" s="48" t="s">
        <v>113</v>
      </c>
      <c r="B17" s="236"/>
      <c r="C17" s="10">
        <v>17848.761223662448</v>
      </c>
      <c r="D17" s="236"/>
      <c r="E17" s="236"/>
      <c r="F17" s="129">
        <f>C17/SUM($C$16:$C$19)*100</f>
        <v>27.66090565082277</v>
      </c>
      <c r="H17" s="300" t="s">
        <v>189</v>
      </c>
      <c r="I17" s="236"/>
      <c r="J17" s="300" t="s">
        <v>189</v>
      </c>
      <c r="M17" s="317"/>
      <c r="N17" s="317"/>
      <c r="O17" s="317"/>
      <c r="P17" s="317"/>
      <c r="Q17" s="317"/>
      <c r="R17" s="317"/>
      <c r="S17" s="317"/>
    </row>
    <row r="18" spans="1:19" s="3" customFormat="1" ht="11.4">
      <c r="A18" s="48" t="s">
        <v>114</v>
      </c>
      <c r="B18" s="236"/>
      <c r="C18" s="10">
        <v>25128.255360437117</v>
      </c>
      <c r="D18" s="236"/>
      <c r="E18" s="236"/>
      <c r="F18" s="129">
        <f>C18/SUM($C$16:$C$19)*100</f>
        <v>38.942215203896865</v>
      </c>
      <c r="H18" s="300" t="s">
        <v>189</v>
      </c>
      <c r="I18" s="236"/>
      <c r="J18" s="300" t="s">
        <v>189</v>
      </c>
      <c r="M18" s="317"/>
      <c r="N18" s="317"/>
      <c r="O18" s="317"/>
      <c r="P18" s="317"/>
      <c r="Q18" s="317"/>
      <c r="R18" s="317"/>
      <c r="S18" s="317"/>
    </row>
    <row r="19" spans="1:19" s="3" customFormat="1" ht="11.4">
      <c r="A19" s="48" t="s">
        <v>115</v>
      </c>
      <c r="B19" s="236"/>
      <c r="C19" s="129">
        <v>0</v>
      </c>
      <c r="D19" s="236"/>
      <c r="E19" s="236"/>
      <c r="F19" s="129">
        <f>C19/SUM($C$16:$C$19)*100</f>
        <v>0</v>
      </c>
      <c r="H19" s="300" t="s">
        <v>189</v>
      </c>
      <c r="I19" s="236"/>
      <c r="J19" s="300" t="s">
        <v>189</v>
      </c>
      <c r="M19" s="317"/>
      <c r="N19" s="317"/>
      <c r="O19" s="317"/>
      <c r="P19" s="317"/>
      <c r="Q19" s="317"/>
      <c r="R19" s="317"/>
      <c r="S19" s="317"/>
    </row>
    <row r="20" spans="1:19" s="3" customFormat="1" ht="6.6" customHeight="1">
      <c r="A20" s="36"/>
      <c r="B20" s="236"/>
      <c r="C20" s="236"/>
      <c r="D20" s="236"/>
      <c r="E20" s="236"/>
      <c r="H20" s="236"/>
      <c r="I20" s="236"/>
      <c r="M20" s="317"/>
      <c r="N20" s="317"/>
      <c r="O20" s="317"/>
      <c r="P20" s="317"/>
      <c r="Q20" s="317"/>
      <c r="R20" s="317"/>
      <c r="S20" s="317"/>
    </row>
    <row r="21" spans="1:19" s="25" customFormat="1" ht="24">
      <c r="A21" s="32" t="s">
        <v>139</v>
      </c>
      <c r="B21" s="141"/>
      <c r="C21" s="141">
        <f t="shared" ref="C21" si="2">SUM(C22:C24)</f>
        <v>64527.031215015646</v>
      </c>
      <c r="D21" s="235"/>
      <c r="E21" s="235"/>
      <c r="F21" s="126">
        <f t="shared" ref="F21" si="3">SUM(F22:F24)</f>
        <v>100</v>
      </c>
      <c r="H21" s="141">
        <f>SUM(H22:H24)</f>
        <v>89982.520873805115</v>
      </c>
      <c r="I21" s="235"/>
      <c r="J21" s="126">
        <f>SUM(J22:J24)</f>
        <v>99.999999999999986</v>
      </c>
      <c r="M21" s="317"/>
      <c r="N21" s="317"/>
      <c r="O21" s="317"/>
      <c r="P21" s="317"/>
      <c r="Q21" s="317"/>
      <c r="R21" s="317"/>
      <c r="S21" s="317"/>
    </row>
    <row r="22" spans="1:19" s="3" customFormat="1" ht="11.4">
      <c r="A22" s="81" t="s">
        <v>125</v>
      </c>
      <c r="B22" s="237"/>
      <c r="C22" s="10">
        <v>6266.6446905566881</v>
      </c>
      <c r="D22" s="237"/>
      <c r="E22" s="237"/>
      <c r="F22" s="129">
        <f>C22/SUM($C$22:$C$24)*100</f>
        <v>9.7116581571451874</v>
      </c>
      <c r="H22" s="10">
        <v>8738.7948284457634</v>
      </c>
      <c r="I22" s="237"/>
      <c r="J22" s="129">
        <f>H22/SUM($H$22:$H$24)*100</f>
        <v>9.7116581571451857</v>
      </c>
      <c r="M22" s="317"/>
      <c r="N22" s="317"/>
      <c r="O22" s="317"/>
      <c r="P22" s="317"/>
      <c r="Q22" s="317"/>
      <c r="R22" s="317"/>
      <c r="S22" s="317"/>
    </row>
    <row r="23" spans="1:19" s="3" customFormat="1" ht="11.4">
      <c r="A23" s="48" t="s">
        <v>126</v>
      </c>
      <c r="B23" s="237"/>
      <c r="C23" s="10">
        <v>57869.274169603734</v>
      </c>
      <c r="D23" s="237"/>
      <c r="E23" s="237"/>
      <c r="F23" s="129">
        <f>C23/SUM($C$22:$C$24)*100</f>
        <v>89.682220117601446</v>
      </c>
      <c r="H23" s="10">
        <v>80698.322437412586</v>
      </c>
      <c r="I23" s="237"/>
      <c r="J23" s="129">
        <f>H23/SUM($H$22:$H$24)*100</f>
        <v>89.68222011760146</v>
      </c>
      <c r="M23" s="317"/>
      <c r="N23" s="317"/>
      <c r="O23" s="317"/>
      <c r="P23" s="317"/>
      <c r="Q23" s="317"/>
      <c r="R23" s="317"/>
      <c r="S23" s="317"/>
    </row>
    <row r="24" spans="1:19" s="3" customFormat="1" ht="11.4">
      <c r="A24" s="48" t="s">
        <v>127</v>
      </c>
      <c r="B24" s="237"/>
      <c r="C24" s="10">
        <v>391.11235485522235</v>
      </c>
      <c r="D24" s="237" t="s">
        <v>71</v>
      </c>
      <c r="E24" s="237"/>
      <c r="F24" s="129">
        <f>C24/SUM($C$22:$C$24)*100</f>
        <v>0.60612172525335284</v>
      </c>
      <c r="H24" s="10">
        <v>545.40360794676531</v>
      </c>
      <c r="I24" s="237" t="s">
        <v>71</v>
      </c>
      <c r="J24" s="129">
        <f>H24/SUM($H$22:$H$24)*100</f>
        <v>0.60612172525335217</v>
      </c>
      <c r="M24" s="317"/>
      <c r="N24" s="317"/>
      <c r="O24" s="317"/>
      <c r="P24" s="317"/>
      <c r="Q24" s="317"/>
      <c r="R24" s="317"/>
      <c r="S24" s="317"/>
    </row>
    <row r="25" spans="1:19" s="3" customFormat="1" ht="6.6" customHeight="1">
      <c r="A25" s="37"/>
      <c r="B25" s="236"/>
      <c r="C25" s="236"/>
      <c r="D25" s="236"/>
      <c r="E25" s="236"/>
      <c r="H25" s="236"/>
      <c r="I25" s="236"/>
    </row>
    <row r="26" spans="1:19" s="25" customFormat="1" ht="24">
      <c r="A26" s="160" t="s">
        <v>81</v>
      </c>
      <c r="B26" s="140"/>
      <c r="C26" s="140">
        <f t="shared" ref="C26" si="4">C27+C35</f>
        <v>64527.031215015704</v>
      </c>
      <c r="D26" s="235"/>
      <c r="E26" s="235"/>
      <c r="F26" s="127">
        <f>F27+F35</f>
        <v>100</v>
      </c>
      <c r="H26" s="140">
        <f>H27+H35</f>
        <v>89982.52087380513</v>
      </c>
      <c r="I26" s="235"/>
      <c r="J26" s="127">
        <f>J27+J35</f>
        <v>100</v>
      </c>
    </row>
    <row r="27" spans="1:19" s="3" customFormat="1" ht="22.8">
      <c r="A27" s="161" t="s">
        <v>89</v>
      </c>
      <c r="B27" s="121"/>
      <c r="C27" s="137">
        <f>SUM(C28:C34)</f>
        <v>64208.065189311186</v>
      </c>
      <c r="D27" s="238"/>
      <c r="E27" s="238"/>
      <c r="F27" s="130">
        <f t="shared" ref="F27:F44" si="5">C27/SUM($C$27+$C$35)*100</f>
        <v>99.505686191199985</v>
      </c>
      <c r="H27" s="137">
        <f>SUM(H28:H34)</f>
        <v>89537.724847619553</v>
      </c>
      <c r="I27" s="238"/>
      <c r="J27" s="130">
        <f t="shared" ref="J27:J44" si="6">H27/SUM($H$27+$H$35)*100</f>
        <v>99.505686191199985</v>
      </c>
    </row>
    <row r="28" spans="1:19" s="3" customFormat="1" ht="11.4">
      <c r="A28" s="47" t="s">
        <v>18</v>
      </c>
      <c r="B28" s="238"/>
      <c r="C28" s="10">
        <v>62641.731222296468</v>
      </c>
      <c r="D28" s="238"/>
      <c r="E28" s="238"/>
      <c r="F28" s="130">
        <f t="shared" si="5"/>
        <v>97.078278734942757</v>
      </c>
      <c r="H28" s="10">
        <v>87353.482426600589</v>
      </c>
      <c r="I28" s="238"/>
      <c r="J28" s="130">
        <f t="shared" si="6"/>
        <v>97.078278734942757</v>
      </c>
    </row>
    <row r="29" spans="1:19" s="3" customFormat="1" ht="11.4">
      <c r="A29" s="47" t="s">
        <v>21</v>
      </c>
      <c r="B29" s="239"/>
      <c r="C29" s="10">
        <v>391.11235485522235</v>
      </c>
      <c r="D29" s="239" t="s">
        <v>71</v>
      </c>
      <c r="E29" s="239"/>
      <c r="F29" s="130">
        <f t="shared" si="5"/>
        <v>0.60612172525335228</v>
      </c>
      <c r="H29" s="10">
        <v>545.40360794676531</v>
      </c>
      <c r="I29" s="239" t="s">
        <v>71</v>
      </c>
      <c r="J29" s="130">
        <f t="shared" si="6"/>
        <v>0.60612172525335206</v>
      </c>
    </row>
    <row r="30" spans="1:19" s="3" customFormat="1" ht="11.4">
      <c r="A30" s="47" t="s">
        <v>19</v>
      </c>
      <c r="B30" s="238"/>
      <c r="C30" s="10">
        <v>1125.2337671030391</v>
      </c>
      <c r="D30" s="238"/>
      <c r="E30" s="238"/>
      <c r="F30" s="130">
        <f t="shared" si="5"/>
        <v>1.7438176620175772</v>
      </c>
      <c r="H30" s="10">
        <v>1569.1310917260657</v>
      </c>
      <c r="I30" s="238"/>
      <c r="J30" s="130">
        <f t="shared" si="6"/>
        <v>1.7438176620175758</v>
      </c>
    </row>
    <row r="31" spans="1:19" s="3" customFormat="1" ht="11.4">
      <c r="A31" s="47" t="s">
        <v>20</v>
      </c>
      <c r="B31" s="239"/>
      <c r="C31" s="10">
        <v>49.987845056455456</v>
      </c>
      <c r="D31" s="239" t="s">
        <v>71</v>
      </c>
      <c r="E31" s="239"/>
      <c r="F31" s="130">
        <f t="shared" si="5"/>
        <v>7.7468068986293423E-2</v>
      </c>
      <c r="H31" s="10">
        <v>69.707721346125226</v>
      </c>
      <c r="I31" s="239" t="s">
        <v>71</v>
      </c>
      <c r="J31" s="130">
        <f t="shared" si="6"/>
        <v>7.7468068986293409E-2</v>
      </c>
    </row>
    <row r="32" spans="1:19" s="25" customFormat="1" ht="12">
      <c r="A32" s="47" t="s">
        <v>90</v>
      </c>
      <c r="B32" s="240"/>
      <c r="C32" s="10">
        <v>0</v>
      </c>
      <c r="D32" s="239"/>
      <c r="E32" s="239"/>
      <c r="F32" s="130">
        <f t="shared" si="5"/>
        <v>0</v>
      </c>
      <c r="H32" s="10">
        <v>0</v>
      </c>
      <c r="I32" s="239"/>
      <c r="J32" s="130">
        <f t="shared" si="6"/>
        <v>0</v>
      </c>
    </row>
    <row r="33" spans="1:10" s="25" customFormat="1" ht="12">
      <c r="A33" s="47" t="s">
        <v>22</v>
      </c>
      <c r="B33" s="239"/>
      <c r="C33" s="10">
        <v>0</v>
      </c>
      <c r="D33" s="239"/>
      <c r="E33" s="239"/>
      <c r="F33" s="130">
        <f t="shared" si="5"/>
        <v>0</v>
      </c>
      <c r="H33" s="10">
        <v>0</v>
      </c>
      <c r="I33" s="239"/>
      <c r="J33" s="130">
        <f t="shared" si="6"/>
        <v>0</v>
      </c>
    </row>
    <row r="34" spans="1:10" s="25" customFormat="1" ht="12">
      <c r="A34" s="47" t="s">
        <v>102</v>
      </c>
      <c r="B34" s="239"/>
      <c r="C34" s="10">
        <v>0</v>
      </c>
      <c r="D34" s="239"/>
      <c r="E34" s="239"/>
      <c r="F34" s="130">
        <f t="shared" si="5"/>
        <v>0</v>
      </c>
      <c r="H34" s="10">
        <v>0</v>
      </c>
      <c r="I34" s="239"/>
      <c r="J34" s="130">
        <f t="shared" si="6"/>
        <v>0</v>
      </c>
    </row>
    <row r="35" spans="1:10" s="3" customFormat="1" ht="11.4">
      <c r="A35" s="69" t="s">
        <v>91</v>
      </c>
      <c r="B35" s="121"/>
      <c r="C35" s="10">
        <f>SUM(C36:C44)</f>
        <v>318.9660257045208</v>
      </c>
      <c r="D35" s="239" t="s">
        <v>71</v>
      </c>
      <c r="E35" s="239"/>
      <c r="F35" s="130">
        <f t="shared" si="5"/>
        <v>0.49431380880001824</v>
      </c>
      <c r="H35" s="10">
        <f>SUM(H36:H44)</f>
        <v>444.79602618557743</v>
      </c>
      <c r="I35" s="239" t="s">
        <v>71</v>
      </c>
      <c r="J35" s="130">
        <f t="shared" si="6"/>
        <v>0.49431380880001807</v>
      </c>
    </row>
    <row r="36" spans="1:10" s="25" customFormat="1" ht="12">
      <c r="A36" s="47" t="s">
        <v>87</v>
      </c>
      <c r="B36" s="239"/>
      <c r="C36" s="10">
        <v>55.75327707340152</v>
      </c>
      <c r="D36" s="239" t="s">
        <v>71</v>
      </c>
      <c r="E36" s="239"/>
      <c r="F36" s="130">
        <f t="shared" si="5"/>
        <v>8.6402978757261509E-2</v>
      </c>
      <c r="H36" s="10">
        <v>77.747578395842226</v>
      </c>
      <c r="I36" s="239" t="s">
        <v>71</v>
      </c>
      <c r="J36" s="130">
        <f t="shared" si="6"/>
        <v>8.6402978757261481E-2</v>
      </c>
    </row>
    <row r="37" spans="1:10" s="25" customFormat="1" ht="12">
      <c r="A37" s="47" t="s">
        <v>23</v>
      </c>
      <c r="B37" s="239"/>
      <c r="C37" s="10">
        <v>144.58780028880119</v>
      </c>
      <c r="D37" s="239"/>
      <c r="E37" s="239"/>
      <c r="F37" s="130">
        <f t="shared" si="5"/>
        <v>0.2240732256951487</v>
      </c>
      <c r="H37" s="10">
        <v>201.62673708374561</v>
      </c>
      <c r="I37" s="239" t="s">
        <v>71</v>
      </c>
      <c r="J37" s="130">
        <f t="shared" si="6"/>
        <v>0.22407322569514865</v>
      </c>
    </row>
    <row r="38" spans="1:10" s="25" customFormat="1" ht="12">
      <c r="A38" s="47" t="s">
        <v>92</v>
      </c>
      <c r="B38" s="239"/>
      <c r="C38" s="10">
        <v>0</v>
      </c>
      <c r="D38" s="239"/>
      <c r="E38" s="239"/>
      <c r="F38" s="130">
        <f t="shared" si="5"/>
        <v>0</v>
      </c>
      <c r="H38" s="10">
        <v>0</v>
      </c>
      <c r="I38" s="239"/>
      <c r="J38" s="130">
        <f t="shared" si="6"/>
        <v>0</v>
      </c>
    </row>
    <row r="39" spans="1:10" s="25" customFormat="1" ht="12">
      <c r="A39" s="47" t="s">
        <v>24</v>
      </c>
      <c r="B39" s="239"/>
      <c r="C39" s="10">
        <v>37.041138778253327</v>
      </c>
      <c r="D39" s="239" t="s">
        <v>71</v>
      </c>
      <c r="E39" s="239"/>
      <c r="F39" s="130">
        <f t="shared" si="5"/>
        <v>5.7404064747416592E-2</v>
      </c>
      <c r="H39" s="10">
        <v>51.653624543756735</v>
      </c>
      <c r="I39" s="239" t="s">
        <v>71</v>
      </c>
      <c r="J39" s="130">
        <f t="shared" si="6"/>
        <v>5.7404064747416578E-2</v>
      </c>
    </row>
    <row r="40" spans="1:10" s="25" customFormat="1" ht="12">
      <c r="A40" s="47" t="s">
        <v>88</v>
      </c>
      <c r="B40" s="238"/>
      <c r="C40" s="10">
        <v>0</v>
      </c>
      <c r="D40" s="239"/>
      <c r="E40" s="239"/>
      <c r="F40" s="130">
        <f t="shared" si="5"/>
        <v>0</v>
      </c>
      <c r="H40" s="10">
        <v>0</v>
      </c>
      <c r="I40" s="239"/>
      <c r="J40" s="130">
        <f t="shared" si="6"/>
        <v>0</v>
      </c>
    </row>
    <row r="41" spans="1:10" s="25" customFormat="1" ht="12">
      <c r="A41" s="47" t="s">
        <v>144</v>
      </c>
      <c r="B41" s="238"/>
      <c r="C41" s="10">
        <v>0</v>
      </c>
      <c r="D41" s="239"/>
      <c r="E41" s="239"/>
      <c r="F41" s="130">
        <f t="shared" si="5"/>
        <v>0</v>
      </c>
      <c r="H41" s="10">
        <v>0</v>
      </c>
      <c r="I41" s="239"/>
      <c r="J41" s="130">
        <f t="shared" si="6"/>
        <v>0</v>
      </c>
    </row>
    <row r="42" spans="1:10" s="25" customFormat="1" ht="12">
      <c r="A42" s="47" t="s">
        <v>103</v>
      </c>
      <c r="B42" s="238"/>
      <c r="C42" s="10">
        <v>0</v>
      </c>
      <c r="D42" s="239"/>
      <c r="E42" s="239"/>
      <c r="F42" s="130">
        <f t="shared" si="5"/>
        <v>0</v>
      </c>
      <c r="H42" s="10">
        <v>0</v>
      </c>
      <c r="I42" s="239"/>
      <c r="J42" s="130">
        <f t="shared" si="6"/>
        <v>0</v>
      </c>
    </row>
    <row r="43" spans="1:10" s="25" customFormat="1" ht="12">
      <c r="A43" s="47" t="s">
        <v>26</v>
      </c>
      <c r="B43" s="238"/>
      <c r="C43" s="10">
        <v>0</v>
      </c>
      <c r="D43" s="239"/>
      <c r="E43" s="239"/>
      <c r="F43" s="130">
        <f t="shared" si="5"/>
        <v>0</v>
      </c>
      <c r="H43" s="10">
        <v>0</v>
      </c>
      <c r="I43" s="239"/>
      <c r="J43" s="130">
        <f t="shared" si="6"/>
        <v>0</v>
      </c>
    </row>
    <row r="44" spans="1:10" s="25" customFormat="1" ht="12">
      <c r="A44" s="47" t="s">
        <v>30</v>
      </c>
      <c r="B44" s="238"/>
      <c r="C44" s="10">
        <v>81.583809564064751</v>
      </c>
      <c r="D44" s="239" t="s">
        <v>71</v>
      </c>
      <c r="E44" s="239"/>
      <c r="F44" s="130">
        <f t="shared" si="5"/>
        <v>0.12643353960019141</v>
      </c>
      <c r="H44" s="10">
        <v>113.76808616223286</v>
      </c>
      <c r="I44" s="239" t="s">
        <v>71</v>
      </c>
      <c r="J44" s="130">
        <f t="shared" si="6"/>
        <v>0.12643353960019138</v>
      </c>
    </row>
    <row r="45" spans="1:10" s="3" customFormat="1" ht="6.6" customHeight="1">
      <c r="B45" s="241"/>
      <c r="C45" s="241"/>
      <c r="D45" s="241"/>
      <c r="E45" s="241"/>
      <c r="H45" s="241"/>
      <c r="I45" s="241"/>
    </row>
    <row r="46" spans="1:10" s="25" customFormat="1" ht="24">
      <c r="A46" s="30" t="s">
        <v>73</v>
      </c>
      <c r="B46" s="141"/>
      <c r="C46" s="141">
        <f t="shared" ref="C46" si="7">SUM(C47:C49)</f>
        <v>64527.031215015711</v>
      </c>
      <c r="D46" s="242"/>
      <c r="E46" s="242"/>
      <c r="F46" s="126">
        <f t="shared" ref="F46" si="8">SUM(F47:F48)</f>
        <v>100</v>
      </c>
      <c r="H46" s="141">
        <f>SUM(H47:H49)</f>
        <v>89982.520873805086</v>
      </c>
      <c r="I46" s="242"/>
      <c r="J46" s="126">
        <f>SUM(J47:J48)</f>
        <v>100</v>
      </c>
    </row>
    <row r="47" spans="1:10" s="3" customFormat="1" ht="11.4">
      <c r="A47" s="50" t="s">
        <v>41</v>
      </c>
      <c r="B47" s="243"/>
      <c r="C47" s="10">
        <v>14487.972522289907</v>
      </c>
      <c r="D47" s="243"/>
      <c r="E47" s="243"/>
      <c r="F47" s="129">
        <f>C47/SUM($C$47:$C$48)*100</f>
        <v>26.170412902529872</v>
      </c>
      <c r="H47" s="10">
        <v>20203.382448543474</v>
      </c>
      <c r="I47" s="243"/>
      <c r="J47" s="129">
        <f>H47/SUM($H$47:$H$48)*100</f>
        <v>26.170412902529861</v>
      </c>
    </row>
    <row r="48" spans="1:10" s="3" customFormat="1" ht="11.4">
      <c r="A48" s="50" t="s">
        <v>42</v>
      </c>
      <c r="B48" s="244"/>
      <c r="C48" s="10">
        <v>40872.149521827196</v>
      </c>
      <c r="D48" s="244"/>
      <c r="E48" s="244"/>
      <c r="F48" s="129">
        <f>C48/SUM($C$47:$C$48)*100</f>
        <v>73.829587097470124</v>
      </c>
      <c r="H48" s="10">
        <v>56995.943843287547</v>
      </c>
      <c r="I48" s="244"/>
      <c r="J48" s="129">
        <f>H48/SUM($H$47:$H$48)*100</f>
        <v>73.829587097470139</v>
      </c>
    </row>
    <row r="49" spans="1:11" s="3" customFormat="1" ht="11.4">
      <c r="A49" s="50" t="s">
        <v>3</v>
      </c>
      <c r="B49" s="239"/>
      <c r="C49" s="10">
        <v>9166.9091708986089</v>
      </c>
      <c r="D49" s="239"/>
      <c r="E49" s="239"/>
      <c r="F49" s="128" t="s">
        <v>80</v>
      </c>
      <c r="H49" s="10">
        <v>12783.194581974059</v>
      </c>
      <c r="I49" s="239"/>
      <c r="J49" s="128" t="s">
        <v>80</v>
      </c>
    </row>
    <row r="50" spans="1:11" s="3" customFormat="1" ht="6.6" customHeight="1">
      <c r="A50" s="37"/>
      <c r="B50" s="244"/>
      <c r="C50" s="244"/>
      <c r="D50" s="244"/>
      <c r="E50" s="244"/>
      <c r="H50" s="244"/>
      <c r="I50" s="244"/>
    </row>
    <row r="51" spans="1:11" s="3" customFormat="1" ht="24">
      <c r="A51" s="30" t="s">
        <v>101</v>
      </c>
      <c r="B51" s="123"/>
      <c r="C51" s="123">
        <f t="shared" ref="C51" si="9">SUM(C52:C55)</f>
        <v>64527.031215015646</v>
      </c>
      <c r="D51" s="244"/>
      <c r="E51" s="244"/>
      <c r="F51" s="126">
        <f t="shared" ref="F51" si="10">SUM(F52:F55)</f>
        <v>100</v>
      </c>
      <c r="G51" s="126"/>
      <c r="H51" s="123">
        <f>SUM(H52:H55)</f>
        <v>89982.520873805115</v>
      </c>
      <c r="I51" s="244"/>
      <c r="J51" s="126">
        <f>SUM(J52:J55)</f>
        <v>99.999999999999986</v>
      </c>
      <c r="K51" s="126"/>
    </row>
    <row r="52" spans="1:11" s="3" customFormat="1" ht="11.4">
      <c r="A52" s="81" t="s">
        <v>125</v>
      </c>
      <c r="B52" s="244"/>
      <c r="C52" s="10">
        <v>6266.6446905566881</v>
      </c>
      <c r="D52" s="244"/>
      <c r="E52" s="244"/>
      <c r="F52" s="129">
        <f>C52/SUM($C$52:$C$55)*100</f>
        <v>9.7116581571451874</v>
      </c>
      <c r="H52" s="10">
        <v>8738.7948284457634</v>
      </c>
      <c r="I52" s="244"/>
      <c r="J52" s="129">
        <f>H52/SUM($H$52:$H$55)*100</f>
        <v>9.7116581571451857</v>
      </c>
    </row>
    <row r="53" spans="1:11" s="3" customFormat="1" ht="11.4">
      <c r="A53" s="48" t="s">
        <v>126</v>
      </c>
      <c r="B53" s="244"/>
      <c r="C53" s="10">
        <v>57869.274169603734</v>
      </c>
      <c r="D53" s="244"/>
      <c r="E53" s="244"/>
      <c r="F53" s="129">
        <f>C53/SUM($C$52:$C$55)*100</f>
        <v>89.682220117601446</v>
      </c>
      <c r="H53" s="10">
        <v>80698.322437412586</v>
      </c>
      <c r="I53" s="244"/>
      <c r="J53" s="129">
        <f>H53/SUM($H$52:$H$55)*100</f>
        <v>89.68222011760146</v>
      </c>
    </row>
    <row r="54" spans="1:11" s="3" customFormat="1" ht="11.4">
      <c r="A54" s="48" t="s">
        <v>127</v>
      </c>
      <c r="B54" s="244"/>
      <c r="C54" s="10">
        <v>391.11235485522235</v>
      </c>
      <c r="D54" s="244" t="s">
        <v>71</v>
      </c>
      <c r="E54" s="244"/>
      <c r="F54" s="129">
        <f>C54/SUM($C$52:$C$55)*100</f>
        <v>0.60612172525335284</v>
      </c>
      <c r="H54" s="10">
        <v>545.40360794676531</v>
      </c>
      <c r="I54" s="244" t="s">
        <v>71</v>
      </c>
      <c r="J54" s="129">
        <f>H54/SUM($H$52:$H$55)*100</f>
        <v>0.60612172525335217</v>
      </c>
    </row>
    <row r="55" spans="1:11" s="3" customFormat="1" ht="11.4">
      <c r="A55" s="48" t="s">
        <v>118</v>
      </c>
      <c r="B55" s="239"/>
      <c r="C55" s="129">
        <v>0</v>
      </c>
      <c r="D55" s="239"/>
      <c r="E55" s="239"/>
      <c r="F55" s="129">
        <f>C55/SUM($C$52:$C$55)*100</f>
        <v>0</v>
      </c>
      <c r="H55" s="12">
        <v>0</v>
      </c>
      <c r="I55" s="239"/>
      <c r="J55" s="129">
        <f>H55/SUM($C$52:$C$55)*100</f>
        <v>0</v>
      </c>
    </row>
    <row r="56" spans="1:11" s="3" customFormat="1" ht="6" customHeight="1">
      <c r="A56" s="37"/>
      <c r="B56" s="244"/>
      <c r="C56" s="244"/>
      <c r="D56" s="244"/>
      <c r="E56" s="244"/>
      <c r="H56" s="244"/>
      <c r="I56" s="244"/>
    </row>
    <row r="57" spans="1:11" s="25" customFormat="1" ht="25.8">
      <c r="A57" s="32" t="s">
        <v>142</v>
      </c>
      <c r="B57" s="141"/>
      <c r="C57" s="141">
        <f t="shared" ref="C57" si="11">SUM(C58:C59)</f>
        <v>64527.031215015697</v>
      </c>
      <c r="D57" s="235"/>
      <c r="E57" s="235"/>
      <c r="F57" s="126">
        <f t="shared" ref="F57" si="12">SUM(F58:F59)</f>
        <v>100</v>
      </c>
      <c r="H57" s="141">
        <f>SUM(H58:H59)</f>
        <v>89982.520873805071</v>
      </c>
      <c r="I57" s="235"/>
      <c r="J57" s="126">
        <f>SUM(J58:J59)</f>
        <v>100</v>
      </c>
    </row>
    <row r="58" spans="1:11" s="3" customFormat="1" ht="11.4">
      <c r="A58" s="48" t="s">
        <v>67</v>
      </c>
      <c r="B58" s="245"/>
      <c r="C58" s="10">
        <v>60382.974764940525</v>
      </c>
      <c r="D58" s="245"/>
      <c r="E58" s="245"/>
      <c r="F58" s="224">
        <f>C58/SUM($C$58:$C$59)*100</f>
        <v>93.57779775073422</v>
      </c>
      <c r="H58" s="10">
        <v>84203.661394301511</v>
      </c>
      <c r="I58" s="245"/>
      <c r="J58" s="224">
        <f>H58/SUM($H$58:$H$59)*100</f>
        <v>93.57779775073422</v>
      </c>
    </row>
    <row r="59" spans="1:11" s="3" customFormat="1" ht="11.4">
      <c r="A59" s="48" t="s">
        <v>15</v>
      </c>
      <c r="B59" s="245"/>
      <c r="C59" s="10">
        <v>4144.0564500751716</v>
      </c>
      <c r="D59" s="245"/>
      <c r="E59" s="245"/>
      <c r="F59" s="224">
        <f>C59/SUM($C$58:$C$59)*100</f>
        <v>6.4222022492657818</v>
      </c>
      <c r="H59" s="10">
        <v>5778.8594795035597</v>
      </c>
      <c r="I59" s="245"/>
      <c r="J59" s="224">
        <f>H59/SUM($H$58:$H$59)*100</f>
        <v>6.4222022492657809</v>
      </c>
    </row>
    <row r="60" spans="1:11" s="3" customFormat="1" ht="6.6" customHeight="1">
      <c r="A60" s="9"/>
      <c r="B60" s="244"/>
      <c r="C60" s="10"/>
      <c r="D60" s="244"/>
      <c r="E60" s="244"/>
      <c r="H60" s="244"/>
      <c r="I60" s="244"/>
    </row>
    <row r="61" spans="1:11" s="25" customFormat="1" ht="12">
      <c r="A61" s="31" t="s">
        <v>39</v>
      </c>
      <c r="B61" s="141"/>
      <c r="C61" s="141">
        <f t="shared" ref="C61" si="13">SUM(C62:C67)</f>
        <v>64527.031215015704</v>
      </c>
      <c r="D61" s="246"/>
      <c r="E61" s="246"/>
      <c r="F61" s="126">
        <f t="shared" ref="F61" si="14">SUM(F62:F66)</f>
        <v>100.00000000000001</v>
      </c>
      <c r="H61" s="141">
        <f>SUM(H62:H67)</f>
        <v>89982.520873805101</v>
      </c>
      <c r="I61" s="246"/>
      <c r="J61" s="126">
        <f t="shared" ref="J61" si="15">SUM(J62:J66)</f>
        <v>100.00000000000001</v>
      </c>
    </row>
    <row r="62" spans="1:11" s="3" customFormat="1" ht="11.4">
      <c r="A62" s="50" t="s">
        <v>61</v>
      </c>
      <c r="B62" s="236"/>
      <c r="C62" s="10">
        <v>38125.593124721119</v>
      </c>
      <c r="D62" s="236"/>
      <c r="E62" s="236"/>
      <c r="F62" s="129">
        <f t="shared" ref="F62:F67" si="16">C62/SUM($C$62:$C$66)*100</f>
        <v>59.084684986792226</v>
      </c>
      <c r="H62" s="10">
        <v>53165.889001462325</v>
      </c>
      <c r="I62" s="236"/>
      <c r="J62" s="129">
        <f>H62/SUM($H$62:$H$66)*100</f>
        <v>59.084684986792247</v>
      </c>
    </row>
    <row r="63" spans="1:11" s="3" customFormat="1" ht="11.4">
      <c r="A63" s="50" t="s">
        <v>62</v>
      </c>
      <c r="B63" s="236"/>
      <c r="C63" s="10">
        <v>22671.472665868609</v>
      </c>
      <c r="D63" s="236"/>
      <c r="E63" s="236"/>
      <c r="F63" s="129">
        <f t="shared" si="16"/>
        <v>35.134845411255903</v>
      </c>
      <c r="H63" s="10">
        <v>31615.219606162482</v>
      </c>
      <c r="I63" s="236"/>
      <c r="J63" s="129">
        <f>H63/SUM($H$62:$H$66)*100</f>
        <v>35.134845411255888</v>
      </c>
    </row>
    <row r="64" spans="1:11" s="3" customFormat="1" ht="11.4">
      <c r="A64" s="50" t="s">
        <v>63</v>
      </c>
      <c r="B64" s="236"/>
      <c r="C64" s="10">
        <v>3674.5377957879778</v>
      </c>
      <c r="D64" s="236"/>
      <c r="E64" s="236"/>
      <c r="F64" s="129">
        <f t="shared" si="16"/>
        <v>5.6945712929884458</v>
      </c>
      <c r="H64" s="10">
        <v>5124.1188023870409</v>
      </c>
      <c r="I64" s="236"/>
      <c r="J64" s="129">
        <f>H64/SUM($H$62:$H$66)*100</f>
        <v>5.6945712929884458</v>
      </c>
    </row>
    <row r="65" spans="1:10" s="3" customFormat="1" ht="11.4">
      <c r="A65" s="50" t="s">
        <v>64</v>
      </c>
      <c r="B65" s="239"/>
      <c r="C65" s="129">
        <v>0</v>
      </c>
      <c r="D65" s="239"/>
      <c r="E65" s="239"/>
      <c r="F65" s="129">
        <f t="shared" si="16"/>
        <v>0</v>
      </c>
      <c r="H65" s="10">
        <v>0</v>
      </c>
      <c r="I65" s="239"/>
      <c r="J65" s="129">
        <f>H65/SUM($H$62:$H$66)*100</f>
        <v>0</v>
      </c>
    </row>
    <row r="66" spans="1:10" s="3" customFormat="1" ht="11.4">
      <c r="A66" s="50" t="s">
        <v>128</v>
      </c>
      <c r="B66" s="247"/>
      <c r="C66" s="10">
        <v>55.427628638005601</v>
      </c>
      <c r="D66" s="247" t="s">
        <v>71</v>
      </c>
      <c r="E66" s="247"/>
      <c r="F66" s="129">
        <f t="shared" si="16"/>
        <v>8.5898308963433853E-2</v>
      </c>
      <c r="H66" s="10">
        <v>77.293463793267478</v>
      </c>
      <c r="I66" s="247" t="s">
        <v>71</v>
      </c>
      <c r="J66" s="129">
        <f>H66/SUM($H$62:$H$66)*100</f>
        <v>8.5898308963433867E-2</v>
      </c>
    </row>
    <row r="67" spans="1:10" s="3" customFormat="1" ht="11.4">
      <c r="A67" s="50" t="s">
        <v>3</v>
      </c>
      <c r="B67" s="247"/>
      <c r="C67" s="129">
        <v>0</v>
      </c>
      <c r="D67" s="247"/>
      <c r="E67" s="247"/>
      <c r="F67" s="129">
        <f t="shared" si="16"/>
        <v>0</v>
      </c>
      <c r="H67" s="137">
        <v>0</v>
      </c>
      <c r="I67" s="247"/>
      <c r="J67" s="129">
        <f>H67/SUM($C$62:$C$66)*100</f>
        <v>0</v>
      </c>
    </row>
    <row r="68" spans="1:10" s="3" customFormat="1" ht="6.6" customHeight="1">
      <c r="A68" s="14"/>
      <c r="B68" s="247"/>
      <c r="C68" s="247"/>
      <c r="D68" s="247"/>
      <c r="E68" s="247"/>
      <c r="H68" s="247"/>
      <c r="I68" s="247"/>
    </row>
    <row r="69" spans="1:10" s="25" customFormat="1" ht="12">
      <c r="A69" s="31" t="s">
        <v>40</v>
      </c>
      <c r="B69" s="140"/>
      <c r="C69" s="140">
        <f>C70</f>
        <v>64527.031215015711</v>
      </c>
      <c r="D69" s="268"/>
      <c r="E69" s="268"/>
      <c r="F69" s="279">
        <f>F70</f>
        <v>100</v>
      </c>
      <c r="G69" s="21"/>
      <c r="H69" s="140">
        <f>H70</f>
        <v>89982.520873805144</v>
      </c>
      <c r="I69" s="268"/>
      <c r="J69" s="279">
        <f>J70</f>
        <v>100</v>
      </c>
    </row>
    <row r="70" spans="1:10" s="40" customFormat="1" ht="11.4">
      <c r="A70" s="85" t="s">
        <v>75</v>
      </c>
      <c r="B70" s="138"/>
      <c r="C70" s="267">
        <f>C71+C72</f>
        <v>64527.031215015711</v>
      </c>
      <c r="D70" s="269"/>
      <c r="E70" s="269"/>
      <c r="F70" s="280">
        <f t="shared" ref="F70:F80" si="17">C70/SUM($C$70)*100</f>
        <v>100</v>
      </c>
      <c r="G70" s="270"/>
      <c r="H70" s="267">
        <f>H71+H72</f>
        <v>89982.520873805144</v>
      </c>
      <c r="I70" s="269"/>
      <c r="J70" s="280">
        <f t="shared" ref="J70:J80" si="18">H70/SUM($H$70)*100</f>
        <v>100</v>
      </c>
    </row>
    <row r="71" spans="1:10" s="3" customFormat="1" ht="11.4">
      <c r="A71" s="81" t="s">
        <v>143</v>
      </c>
      <c r="B71" s="243"/>
      <c r="C71" s="271">
        <v>3056.3063781761889</v>
      </c>
      <c r="D71" s="243"/>
      <c r="E71" s="243"/>
      <c r="F71" s="128">
        <f t="shared" si="17"/>
        <v>4.7364744985586338</v>
      </c>
      <c r="G71" s="15"/>
      <c r="H71" s="271">
        <v>4261.9991543479791</v>
      </c>
      <c r="I71" s="243"/>
      <c r="J71" s="128">
        <f t="shared" si="18"/>
        <v>4.7364744985586329</v>
      </c>
    </row>
    <row r="72" spans="1:10" s="3" customFormat="1" ht="11.4">
      <c r="A72" s="50" t="s">
        <v>76</v>
      </c>
      <c r="B72" s="118"/>
      <c r="C72" s="137">
        <f>C73+C82</f>
        <v>61470.724836839523</v>
      </c>
      <c r="D72" s="243"/>
      <c r="E72" s="243"/>
      <c r="F72" s="128">
        <f t="shared" si="17"/>
        <v>95.263525501441364</v>
      </c>
      <c r="G72" s="15"/>
      <c r="H72" s="271">
        <f>H73+H82</f>
        <v>85720.52171945716</v>
      </c>
      <c r="I72" s="243"/>
      <c r="J72" s="128">
        <f t="shared" si="18"/>
        <v>95.263525501441364</v>
      </c>
    </row>
    <row r="73" spans="1:10" s="3" customFormat="1" ht="11.4">
      <c r="A73" s="162" t="s">
        <v>50</v>
      </c>
      <c r="B73" s="121"/>
      <c r="C73" s="137">
        <f t="shared" ref="C73" si="19">SUM(C74:C80)</f>
        <v>61428.352194546031</v>
      </c>
      <c r="D73" s="248"/>
      <c r="E73" s="248"/>
      <c r="F73" s="128">
        <f t="shared" si="17"/>
        <v>95.197859002463133</v>
      </c>
      <c r="G73" s="15"/>
      <c r="H73" s="271">
        <f>SUM(H74:H80)</f>
        <v>85661.433348306964</v>
      </c>
      <c r="I73" s="248"/>
      <c r="J73" s="128">
        <f t="shared" si="18"/>
        <v>95.197859002463119</v>
      </c>
    </row>
    <row r="74" spans="1:10" s="3" customFormat="1" ht="11.4">
      <c r="A74" s="86" t="s">
        <v>48</v>
      </c>
      <c r="B74" s="243"/>
      <c r="C74" s="271">
        <v>42453.292693056421</v>
      </c>
      <c r="D74" s="243"/>
      <c r="E74" s="243"/>
      <c r="F74" s="128">
        <f t="shared" si="17"/>
        <v>65.791485976775206</v>
      </c>
      <c r="G74" s="15"/>
      <c r="H74" s="271">
        <v>59200.837602238331</v>
      </c>
      <c r="I74" s="243"/>
      <c r="J74" s="128">
        <f t="shared" si="18"/>
        <v>65.791485976775192</v>
      </c>
    </row>
    <row r="75" spans="1:10" s="3" customFormat="1" ht="11.4">
      <c r="A75" s="86" t="s">
        <v>98</v>
      </c>
      <c r="B75" s="243"/>
      <c r="C75" s="271">
        <v>6001.5370340488125</v>
      </c>
      <c r="D75" s="243"/>
      <c r="E75" s="243"/>
      <c r="F75" s="128">
        <f t="shared" si="17"/>
        <v>9.3008107161332241</v>
      </c>
      <c r="G75" s="15"/>
      <c r="H75" s="271">
        <v>8369.1039440776858</v>
      </c>
      <c r="I75" s="243"/>
      <c r="J75" s="128">
        <f t="shared" si="18"/>
        <v>9.3008107161332259</v>
      </c>
    </row>
    <row r="76" spans="1:10" s="3" customFormat="1" ht="11.4">
      <c r="A76" s="86" t="s">
        <v>45</v>
      </c>
      <c r="B76" s="243"/>
      <c r="C76" s="271">
        <v>5463.7184563806895</v>
      </c>
      <c r="D76" s="243"/>
      <c r="E76" s="243"/>
      <c r="F76" s="128">
        <f t="shared" si="17"/>
        <v>8.4673327650463168</v>
      </c>
      <c r="G76" s="15"/>
      <c r="H76" s="271">
        <v>7619.1194727623415</v>
      </c>
      <c r="I76" s="243"/>
      <c r="J76" s="128">
        <f t="shared" si="18"/>
        <v>8.4673327650463133</v>
      </c>
    </row>
    <row r="77" spans="1:10" s="3" customFormat="1" ht="11.4">
      <c r="A77" s="86" t="s">
        <v>49</v>
      </c>
      <c r="B77" s="243"/>
      <c r="C77" s="271">
        <v>6664.6364960461997</v>
      </c>
      <c r="D77" s="243"/>
      <c r="E77" s="243"/>
      <c r="F77" s="128">
        <f t="shared" si="17"/>
        <v>10.328441229286419</v>
      </c>
      <c r="G77" s="15"/>
      <c r="H77" s="271">
        <v>9293.7917850813483</v>
      </c>
      <c r="I77" s="243"/>
      <c r="J77" s="128">
        <f t="shared" si="18"/>
        <v>10.328441229286419</v>
      </c>
    </row>
    <row r="78" spans="1:10" s="3" customFormat="1" ht="11.4">
      <c r="A78" s="86" t="s">
        <v>46</v>
      </c>
      <c r="B78" s="239"/>
      <c r="C78" s="271">
        <v>403.29145106861654</v>
      </c>
      <c r="D78" s="239"/>
      <c r="E78" s="239"/>
      <c r="F78" s="128">
        <f t="shared" si="17"/>
        <v>0.62499613491402806</v>
      </c>
      <c r="G78" s="15"/>
      <c r="H78" s="271">
        <v>562.38727755949049</v>
      </c>
      <c r="I78" s="239" t="s">
        <v>71</v>
      </c>
      <c r="J78" s="128">
        <f t="shared" si="18"/>
        <v>0.62499613491402783</v>
      </c>
    </row>
    <row r="79" spans="1:10" s="3" customFormat="1" ht="11.4">
      <c r="A79" s="86" t="s">
        <v>47</v>
      </c>
      <c r="B79" s="243"/>
      <c r="C79" s="137">
        <v>0</v>
      </c>
      <c r="D79" s="243"/>
      <c r="E79" s="243"/>
      <c r="F79" s="128">
        <f t="shared" si="17"/>
        <v>0</v>
      </c>
      <c r="G79" s="15"/>
      <c r="H79" s="271">
        <v>0</v>
      </c>
      <c r="I79" s="243"/>
      <c r="J79" s="128">
        <f t="shared" si="18"/>
        <v>0</v>
      </c>
    </row>
    <row r="80" spans="1:10" s="3" customFormat="1" ht="11.4">
      <c r="A80" s="86" t="s">
        <v>116</v>
      </c>
      <c r="B80" s="239"/>
      <c r="C80" s="271">
        <v>441.87606394528939</v>
      </c>
      <c r="D80" s="239"/>
      <c r="E80" s="239"/>
      <c r="F80" s="128">
        <f t="shared" si="17"/>
        <v>0.68479218030793731</v>
      </c>
      <c r="G80" s="15"/>
      <c r="H80" s="271">
        <v>616.19326658777493</v>
      </c>
      <c r="I80" s="239" t="s">
        <v>71</v>
      </c>
      <c r="J80" s="128">
        <f t="shared" si="18"/>
        <v>0.6847921803079372</v>
      </c>
    </row>
    <row r="81" spans="1:11" s="3" customFormat="1" ht="11.4">
      <c r="A81" s="162" t="s">
        <v>78</v>
      </c>
      <c r="B81" s="239"/>
      <c r="C81" s="20">
        <v>0</v>
      </c>
      <c r="D81" s="239"/>
      <c r="E81" s="239"/>
      <c r="F81" s="280">
        <f>C82/SUM($C$70)*100</f>
        <v>6.5666498978236371E-2</v>
      </c>
      <c r="G81" s="15"/>
      <c r="H81" s="271">
        <v>0</v>
      </c>
      <c r="I81" s="239"/>
      <c r="J81" s="280">
        <f>H82/SUM($H$70)*100</f>
        <v>6.5666498978236357E-2</v>
      </c>
    </row>
    <row r="82" spans="1:11" s="40" customFormat="1" ht="11.4">
      <c r="A82" s="266" t="s">
        <v>3</v>
      </c>
      <c r="B82" s="269"/>
      <c r="C82" s="271">
        <v>42.372642293494557</v>
      </c>
      <c r="D82" s="269"/>
      <c r="E82" s="269"/>
      <c r="F82" s="280" t="s">
        <v>80</v>
      </c>
      <c r="G82" s="270"/>
      <c r="H82" s="271">
        <v>59.088371150188571</v>
      </c>
      <c r="I82" s="269" t="s">
        <v>71</v>
      </c>
      <c r="J82" s="280" t="s">
        <v>80</v>
      </c>
    </row>
    <row r="83" spans="1:11" s="3" customFormat="1" ht="6.6" customHeight="1">
      <c r="A83" s="13"/>
      <c r="B83" s="243"/>
      <c r="C83" s="243"/>
      <c r="D83" s="243"/>
      <c r="E83" s="243"/>
      <c r="F83" s="15"/>
      <c r="G83" s="15"/>
      <c r="H83" s="243"/>
      <c r="I83" s="243"/>
      <c r="J83" s="15"/>
    </row>
    <row r="84" spans="1:11" s="25" customFormat="1" ht="24">
      <c r="A84" s="70" t="s">
        <v>161</v>
      </c>
      <c r="B84" s="141"/>
      <c r="C84" s="141">
        <f t="shared" ref="C84" si="20">SUM(C85:C86)</f>
        <v>64527.031215015726</v>
      </c>
      <c r="D84" s="249"/>
      <c r="E84" s="249"/>
      <c r="F84" s="126">
        <f>SUM(F85:F86)</f>
        <v>100</v>
      </c>
      <c r="H84" s="141">
        <f>SUM(H85:H86)</f>
        <v>89982.520873805101</v>
      </c>
      <c r="I84" s="249"/>
      <c r="J84" s="126">
        <f>SUM(J85:J86)</f>
        <v>100</v>
      </c>
    </row>
    <row r="85" spans="1:11" s="3" customFormat="1" ht="11.4">
      <c r="A85" s="164" t="s">
        <v>145</v>
      </c>
      <c r="B85" s="250"/>
      <c r="C85" s="10">
        <v>64527.031215015726</v>
      </c>
      <c r="D85" s="250"/>
      <c r="E85" s="250"/>
      <c r="F85" s="129">
        <f>C85/SUM($C$85:$C$86)*100</f>
        <v>100</v>
      </c>
      <c r="H85" s="271">
        <v>89982.520873805101</v>
      </c>
      <c r="I85" s="250"/>
      <c r="J85" s="129">
        <f>H85/SUM($H$85:$H$86)*100</f>
        <v>100</v>
      </c>
    </row>
    <row r="86" spans="1:11" s="3" customFormat="1" ht="11.4">
      <c r="A86" s="164" t="s">
        <v>146</v>
      </c>
      <c r="B86" s="250"/>
      <c r="C86" s="10">
        <v>0</v>
      </c>
      <c r="D86" s="250"/>
      <c r="E86" s="250"/>
      <c r="F86" s="129">
        <f>C86/SUM($C$85:$C$86)*100</f>
        <v>0</v>
      </c>
      <c r="H86" s="118">
        <v>0</v>
      </c>
      <c r="I86" s="250"/>
      <c r="J86" s="129">
        <f>H86/SUM($C$85:$C$86)*100</f>
        <v>0</v>
      </c>
    </row>
    <row r="87" spans="1:11" s="3" customFormat="1" ht="6.6" customHeight="1">
      <c r="A87" s="13"/>
      <c r="B87" s="250"/>
      <c r="C87" s="250"/>
      <c r="D87" s="250"/>
      <c r="E87" s="250"/>
      <c r="H87" s="250"/>
      <c r="I87" s="250"/>
    </row>
    <row r="88" spans="1:11" s="25" customFormat="1" ht="24">
      <c r="A88" s="195" t="s">
        <v>152</v>
      </c>
      <c r="B88" s="196"/>
      <c r="C88" s="196">
        <f t="shared" ref="C88" si="21">C90</f>
        <v>64527.031215015704</v>
      </c>
      <c r="D88" s="251"/>
      <c r="E88" s="251"/>
      <c r="F88" s="197"/>
      <c r="G88" s="197"/>
      <c r="H88" s="196">
        <f>H90</f>
        <v>89982.520873805042</v>
      </c>
      <c r="I88" s="251"/>
      <c r="J88" s="197"/>
      <c r="K88" s="197"/>
    </row>
    <row r="89" spans="1:11" s="3" customFormat="1" ht="6.6" customHeight="1">
      <c r="A89" s="13"/>
      <c r="B89" s="250"/>
      <c r="C89" s="250"/>
      <c r="D89" s="250"/>
      <c r="E89" s="250"/>
      <c r="H89" s="250"/>
      <c r="I89" s="250"/>
    </row>
    <row r="90" spans="1:11" s="27" customFormat="1" ht="24">
      <c r="A90" s="70" t="s">
        <v>153</v>
      </c>
      <c r="B90" s="122"/>
      <c r="C90" s="122">
        <f t="shared" ref="C90" si="22">SUM(C91:C96)</f>
        <v>64527.031215015704</v>
      </c>
      <c r="D90" s="252"/>
      <c r="E90" s="252"/>
      <c r="F90" s="126">
        <f>SUM(F91:F95)</f>
        <v>100</v>
      </c>
      <c r="H90" s="122">
        <f>SUM(H91:H96)</f>
        <v>89982.520873805042</v>
      </c>
      <c r="I90" s="252"/>
      <c r="J90" s="126">
        <f t="shared" ref="J90" si="23">SUM(J91:J95)</f>
        <v>100.00000000000001</v>
      </c>
    </row>
    <row r="91" spans="1:11" s="3" customFormat="1" ht="11.4">
      <c r="A91" s="48" t="s">
        <v>11</v>
      </c>
      <c r="B91" s="237"/>
      <c r="C91" s="271">
        <v>4484.0800868594843</v>
      </c>
      <c r="D91" s="271"/>
      <c r="E91" s="271"/>
      <c r="F91" s="135">
        <f>C91/SUM($C$91:$C$95)*100</f>
        <v>6.9491498406578174</v>
      </c>
      <c r="H91" s="271">
        <v>6253.0202059219127</v>
      </c>
      <c r="I91" s="237"/>
      <c r="J91" s="135">
        <f>H91/SUM($H$91:$H$95)*100</f>
        <v>6.94914984065782</v>
      </c>
    </row>
    <row r="92" spans="1:11" s="3" customFormat="1">
      <c r="A92" s="48" t="s">
        <v>150</v>
      </c>
      <c r="B92" s="237"/>
      <c r="C92" s="271">
        <v>26946.789229691145</v>
      </c>
      <c r="D92" s="271"/>
      <c r="E92" s="271"/>
      <c r="F92" s="135">
        <f>C92/SUM($C$91:$C$95)*100</f>
        <v>41.76046646234132</v>
      </c>
      <c r="H92" s="271">
        <v>37577.120451474577</v>
      </c>
      <c r="I92" s="237"/>
      <c r="J92" s="135">
        <f>H92/SUM($H$91:$H$95)*100</f>
        <v>41.760466462341256</v>
      </c>
    </row>
    <row r="93" spans="1:11" s="3" customFormat="1" ht="11.4">
      <c r="A93" s="48" t="s">
        <v>14</v>
      </c>
      <c r="B93" s="237"/>
      <c r="C93" s="271">
        <v>21916.129263127194</v>
      </c>
      <c r="D93" s="271"/>
      <c r="E93" s="271"/>
      <c r="F93" s="135">
        <f>C93/SUM($C$91:$C$95)*100</f>
        <v>33.964260946856051</v>
      </c>
      <c r="H93" s="271">
        <v>30561.898196138391</v>
      </c>
      <c r="I93" s="237"/>
      <c r="J93" s="135">
        <f>H93/SUM($H$91:$H$95)*100</f>
        <v>33.964260946856086</v>
      </c>
    </row>
    <row r="94" spans="1:11" s="3" customFormat="1">
      <c r="A94" s="48" t="s">
        <v>149</v>
      </c>
      <c r="B94" s="237"/>
      <c r="C94" s="271">
        <v>10524.903477576485</v>
      </c>
      <c r="D94" s="271"/>
      <c r="E94" s="271"/>
      <c r="F94" s="135">
        <f>C94/SUM($C$91:$C$95)*100</f>
        <v>16.310844121288657</v>
      </c>
      <c r="H94" s="271">
        <v>14676.908716132404</v>
      </c>
      <c r="I94" s="237"/>
      <c r="J94" s="135">
        <f>H94/SUM($H$91:$H$95)*100</f>
        <v>16.310844121288699</v>
      </c>
    </row>
    <row r="95" spans="1:11" s="3" customFormat="1" ht="11.4">
      <c r="A95" s="48" t="s">
        <v>123</v>
      </c>
      <c r="B95" s="239"/>
      <c r="C95" s="271">
        <v>655.12915776139448</v>
      </c>
      <c r="D95" s="271"/>
      <c r="E95" s="271"/>
      <c r="F95" s="135">
        <f>C95/SUM($C$91:$C$95)*100</f>
        <v>1.0152786288561548</v>
      </c>
      <c r="H95" s="271">
        <v>913.57330413777174</v>
      </c>
      <c r="I95" s="239" t="s">
        <v>71</v>
      </c>
      <c r="J95" s="135">
        <f>H95/SUM($H$91:$H$95)*100</f>
        <v>1.0152786288561555</v>
      </c>
    </row>
    <row r="96" spans="1:11" s="2" customFormat="1" ht="11.4">
      <c r="A96" s="50" t="s">
        <v>3</v>
      </c>
      <c r="B96" s="241"/>
      <c r="C96" s="271">
        <v>0</v>
      </c>
      <c r="D96" s="271"/>
      <c r="E96" s="271"/>
      <c r="F96" s="135">
        <v>0</v>
      </c>
      <c r="H96" s="271">
        <v>0</v>
      </c>
      <c r="I96" s="241"/>
      <c r="J96" s="135">
        <v>0</v>
      </c>
    </row>
    <row r="97" spans="1:13" s="3" customFormat="1" ht="6.6" customHeight="1" thickBot="1">
      <c r="A97" s="49"/>
      <c r="B97" s="66"/>
      <c r="C97" s="66"/>
      <c r="D97" s="66"/>
      <c r="E97" s="66"/>
      <c r="F97" s="87"/>
      <c r="G97" s="87"/>
      <c r="H97" s="66"/>
      <c r="I97" s="66"/>
      <c r="J97" s="87"/>
      <c r="K97" s="87"/>
    </row>
    <row r="98" spans="1:13" s="60" customFormat="1" ht="6.6" customHeight="1">
      <c r="A98" s="83"/>
      <c r="B98" s="72"/>
      <c r="C98" s="72"/>
      <c r="D98" s="72"/>
      <c r="E98" s="72"/>
      <c r="F98" s="72"/>
      <c r="G98" s="72"/>
      <c r="H98" s="72"/>
      <c r="I98" s="72"/>
    </row>
    <row r="99" spans="1:13" s="60" customFormat="1" ht="11.4">
      <c r="A99" s="73" t="s">
        <v>163</v>
      </c>
      <c r="B99" s="150"/>
      <c r="C99" s="150"/>
      <c r="D99" s="150"/>
      <c r="E99" s="150"/>
      <c r="F99" s="150"/>
      <c r="G99" s="150"/>
      <c r="H99" s="150"/>
      <c r="I99" s="150"/>
    </row>
    <row r="100" spans="1:13" s="60" customFormat="1" ht="11.4">
      <c r="A100" s="73" t="s">
        <v>164</v>
      </c>
      <c r="B100" s="150"/>
      <c r="C100" s="150"/>
      <c r="D100" s="150"/>
      <c r="E100" s="150"/>
      <c r="F100" s="150"/>
      <c r="G100" s="150"/>
      <c r="H100" s="150"/>
      <c r="I100" s="150"/>
    </row>
    <row r="101" spans="1:13" s="60" customFormat="1" ht="11.4">
      <c r="A101" s="44" t="s">
        <v>147</v>
      </c>
      <c r="B101" s="152"/>
      <c r="C101" s="152"/>
      <c r="D101" s="152"/>
      <c r="E101" s="152"/>
      <c r="F101" s="152"/>
      <c r="G101" s="152"/>
      <c r="H101" s="152"/>
      <c r="I101" s="152"/>
    </row>
    <row r="102" spans="1:13" s="60" customFormat="1" ht="11.4">
      <c r="A102" s="44" t="s">
        <v>148</v>
      </c>
      <c r="B102" s="151"/>
      <c r="C102" s="151"/>
      <c r="D102" s="151"/>
      <c r="E102" s="151"/>
      <c r="F102" s="151"/>
      <c r="G102" s="151"/>
      <c r="H102" s="151"/>
      <c r="I102" s="151"/>
    </row>
    <row r="103" spans="1:13" s="60" customFormat="1" ht="11.25" customHeight="1">
      <c r="A103" s="316" t="s">
        <v>151</v>
      </c>
      <c r="B103" s="316"/>
      <c r="C103" s="316"/>
      <c r="D103" s="316"/>
      <c r="E103" s="316"/>
      <c r="F103" s="316"/>
      <c r="G103" s="316"/>
      <c r="H103" s="316"/>
      <c r="I103" s="316"/>
    </row>
    <row r="104" spans="1:13" s="60" customFormat="1" ht="10.199999999999999">
      <c r="A104" s="61" t="s">
        <v>79</v>
      </c>
      <c r="B104" s="152"/>
      <c r="C104" s="152"/>
      <c r="D104" s="152"/>
      <c r="E104" s="152"/>
      <c r="F104" s="152"/>
      <c r="G104" s="152"/>
      <c r="H104" s="152"/>
      <c r="I104" s="152"/>
    </row>
    <row r="105" spans="1:13" s="60" customFormat="1" ht="10.199999999999999">
      <c r="A105" s="61" t="s">
        <v>205</v>
      </c>
      <c r="B105" s="152"/>
      <c r="C105" s="152"/>
      <c r="D105" s="152"/>
      <c r="E105" s="152"/>
      <c r="F105" s="152"/>
      <c r="G105" s="152"/>
      <c r="H105" s="152"/>
      <c r="I105" s="152"/>
    </row>
    <row r="106" spans="1:13" s="60" customFormat="1" ht="10.199999999999999">
      <c r="A106" s="60" t="s">
        <v>119</v>
      </c>
      <c r="B106" s="151"/>
      <c r="C106" s="151"/>
      <c r="D106" s="151"/>
      <c r="E106" s="151"/>
      <c r="F106" s="151"/>
      <c r="G106" s="151"/>
      <c r="H106" s="151"/>
      <c r="I106" s="151"/>
    </row>
    <row r="107" spans="1:13">
      <c r="A107" s="60" t="s">
        <v>169</v>
      </c>
    </row>
    <row r="108" spans="1:13">
      <c r="A108" s="59"/>
    </row>
    <row r="109" spans="1:13" ht="14.4">
      <c r="A109" s="303" t="s">
        <v>206</v>
      </c>
      <c r="B109" s="157"/>
      <c r="C109" s="157"/>
      <c r="D109" s="157"/>
      <c r="E109" s="157"/>
      <c r="F109" s="157"/>
      <c r="G109" s="157"/>
      <c r="H109" s="157"/>
      <c r="I109" s="157"/>
      <c r="J109" s="157"/>
      <c r="K109" s="157"/>
      <c r="L109" s="146"/>
      <c r="M109" s="146"/>
    </row>
    <row r="110" spans="1:13">
      <c r="A110" s="315" t="s">
        <v>207</v>
      </c>
      <c r="B110" s="315"/>
      <c r="C110" s="315"/>
      <c r="D110" s="315"/>
      <c r="E110" s="315"/>
      <c r="F110" s="315"/>
      <c r="G110" s="315"/>
      <c r="H110" s="315"/>
      <c r="I110" s="315"/>
      <c r="J110" s="315"/>
      <c r="K110" s="315"/>
      <c r="L110" s="315"/>
      <c r="M110" s="315"/>
    </row>
    <row r="111" spans="1:13">
      <c r="A111" s="315"/>
      <c r="B111" s="315"/>
      <c r="C111" s="315"/>
      <c r="D111" s="315"/>
      <c r="E111" s="315"/>
      <c r="F111" s="315"/>
      <c r="G111" s="315"/>
      <c r="H111" s="315"/>
      <c r="I111" s="315"/>
      <c r="J111" s="315"/>
      <c r="K111" s="315"/>
      <c r="L111" s="315"/>
      <c r="M111" s="315"/>
    </row>
    <row r="112" spans="1:13">
      <c r="A112" s="315"/>
      <c r="B112" s="315"/>
      <c r="C112" s="315"/>
      <c r="D112" s="315"/>
      <c r="E112" s="315"/>
      <c r="F112" s="315"/>
      <c r="G112" s="315"/>
      <c r="H112" s="315"/>
      <c r="I112" s="315"/>
      <c r="J112" s="315"/>
      <c r="K112" s="315"/>
      <c r="L112" s="315"/>
      <c r="M112" s="315"/>
    </row>
    <row r="113" spans="1:13">
      <c r="A113" s="315"/>
      <c r="B113" s="315"/>
      <c r="C113" s="315"/>
      <c r="D113" s="315"/>
      <c r="E113" s="315"/>
      <c r="F113" s="315"/>
      <c r="G113" s="315"/>
      <c r="H113" s="315"/>
      <c r="I113" s="315"/>
      <c r="J113" s="315"/>
      <c r="K113" s="315"/>
      <c r="L113" s="315"/>
      <c r="M113" s="315"/>
    </row>
    <row r="114" spans="1:13">
      <c r="A114" s="59"/>
    </row>
    <row r="115" spans="1:13">
      <c r="A115" s="59"/>
    </row>
    <row r="116" spans="1:13">
      <c r="A116" s="59"/>
    </row>
    <row r="117" spans="1:13">
      <c r="A117" s="59"/>
    </row>
    <row r="118" spans="1:13">
      <c r="A118" s="59"/>
    </row>
    <row r="119" spans="1:13">
      <c r="A119" s="59"/>
    </row>
    <row r="120" spans="1:13">
      <c r="A120" s="59"/>
    </row>
    <row r="121" spans="1:13">
      <c r="A121" s="59"/>
    </row>
    <row r="122" spans="1:13">
      <c r="A122" s="59"/>
    </row>
    <row r="123" spans="1:13">
      <c r="A123" s="59"/>
    </row>
    <row r="124" spans="1:13">
      <c r="A124" s="59"/>
    </row>
    <row r="125" spans="1:13">
      <c r="A125" s="59"/>
    </row>
    <row r="126" spans="1:13">
      <c r="A126" s="59"/>
    </row>
    <row r="127" spans="1:13">
      <c r="A127" s="59"/>
    </row>
    <row r="128" spans="1:13">
      <c r="A128" s="59"/>
    </row>
    <row r="129" spans="1:1">
      <c r="A129" s="59"/>
    </row>
    <row r="130" spans="1:1">
      <c r="A130" s="59"/>
    </row>
    <row r="131" spans="1:1">
      <c r="A131" s="59"/>
    </row>
    <row r="132" spans="1:1">
      <c r="A132" s="59"/>
    </row>
    <row r="133" spans="1:1">
      <c r="A133" s="59"/>
    </row>
    <row r="134" spans="1:1">
      <c r="A134" s="59"/>
    </row>
    <row r="135" spans="1:1">
      <c r="A135" s="59"/>
    </row>
    <row r="136" spans="1:1">
      <c r="A136" s="59"/>
    </row>
    <row r="137" spans="1:1">
      <c r="A137" s="59"/>
    </row>
    <row r="138" spans="1:1">
      <c r="A138" s="59"/>
    </row>
    <row r="139" spans="1:1">
      <c r="A139" s="59"/>
    </row>
    <row r="140" spans="1:1">
      <c r="A140" s="59"/>
    </row>
    <row r="141" spans="1:1">
      <c r="A141" s="59"/>
    </row>
    <row r="142" spans="1:1">
      <c r="A142" s="59"/>
    </row>
    <row r="143" spans="1:1">
      <c r="A143" s="59"/>
    </row>
    <row r="144" spans="1:1">
      <c r="A144" s="59"/>
    </row>
    <row r="145" spans="1:1">
      <c r="A145" s="59"/>
    </row>
    <row r="146" spans="1:1">
      <c r="A146" s="59"/>
    </row>
    <row r="147" spans="1:1">
      <c r="A147" s="59"/>
    </row>
  </sheetData>
  <mergeCells count="13">
    <mergeCell ref="A110:M113"/>
    <mergeCell ref="A103:I103"/>
    <mergeCell ref="A4:A10"/>
    <mergeCell ref="M13:S24"/>
    <mergeCell ref="A1:K1"/>
    <mergeCell ref="B4:K4"/>
    <mergeCell ref="H7:I7"/>
    <mergeCell ref="F7:G7"/>
    <mergeCell ref="H8:I8"/>
    <mergeCell ref="J8:K8"/>
    <mergeCell ref="B10:G10"/>
    <mergeCell ref="H10:K10"/>
    <mergeCell ref="J7:K7"/>
  </mergeCells>
  <phoneticPr fontId="8" type="noConversion"/>
  <printOptions horizontalCentered="1"/>
  <pageMargins left="0.78740157480314965" right="0.78740157480314965" top="0.78740157480314965" bottom="0.78740157480314965" header="0.39370078740157483" footer="0.39370078740157483"/>
  <pageSetup scale="56" orientation="landscape" r:id="rId1"/>
  <headerFooter alignWithMargins="0">
    <oddFooter>&amp;R&amp;P de &amp;N</oddFooter>
  </headerFooter>
  <rowBreaks count="1" manualBreakCount="1">
    <brk id="6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S70"/>
  <sheetViews>
    <sheetView showGridLines="0" zoomScaleNormal="100" workbookViewId="0">
      <pane xSplit="1" ySplit="11" topLeftCell="B12" activePane="bottomRight" state="frozen"/>
      <selection activeCell="B13" sqref="B13"/>
      <selection pane="topRight" activeCell="B13" sqref="B13"/>
      <selection pane="bottomLeft" activeCell="B13" sqref="B13"/>
      <selection pane="bottomRight" sqref="A1:K1"/>
    </sheetView>
  </sheetViews>
  <sheetFormatPr defaultColWidth="11.44140625" defaultRowHeight="13.2"/>
  <cols>
    <col min="1" max="1" width="30.6640625" customWidth="1"/>
    <col min="2" max="2" width="2.6640625" style="106" customWidth="1"/>
    <col min="3" max="3" width="11.6640625" style="106" customWidth="1"/>
    <col min="4" max="4" width="1.44140625" style="106" bestFit="1" customWidth="1"/>
    <col min="5" max="5" width="11.109375" style="106" customWidth="1"/>
    <col min="6" max="6" width="0.6640625" style="106" customWidth="1"/>
    <col min="7" max="7" width="6.5546875" style="106" customWidth="1"/>
    <col min="8" max="8" width="13.21875" style="106" customWidth="1"/>
    <col min="9" max="9" width="1.44140625" style="106" bestFit="1" customWidth="1"/>
    <col min="10" max="10" width="14.44140625" customWidth="1"/>
    <col min="11" max="11" width="1.6640625" customWidth="1"/>
    <col min="12" max="12" width="6.88671875" customWidth="1"/>
  </cols>
  <sheetData>
    <row r="1" spans="1:19" ht="25.5" customHeight="1">
      <c r="A1" s="306" t="s">
        <v>199</v>
      </c>
      <c r="B1" s="306"/>
      <c r="C1" s="306"/>
      <c r="D1" s="306"/>
      <c r="E1" s="306"/>
      <c r="F1" s="306"/>
      <c r="G1" s="306"/>
      <c r="H1" s="306"/>
      <c r="I1" s="306"/>
      <c r="J1" s="306"/>
      <c r="K1" s="306"/>
    </row>
    <row r="2" spans="1:19" s="3" customFormat="1" ht="6.6" customHeight="1" thickBot="1">
      <c r="A2" s="63"/>
      <c r="B2" s="96"/>
      <c r="C2" s="96"/>
      <c r="D2" s="96"/>
      <c r="E2" s="96"/>
      <c r="F2" s="96"/>
      <c r="G2" s="96"/>
      <c r="H2" s="96"/>
      <c r="I2" s="96"/>
      <c r="J2" s="33"/>
      <c r="K2" s="33"/>
    </row>
    <row r="3" spans="1:19" s="3" customFormat="1" ht="6.6" customHeight="1">
      <c r="A3" s="176"/>
      <c r="B3" s="177"/>
      <c r="C3" s="177"/>
      <c r="D3" s="177"/>
      <c r="E3" s="177"/>
      <c r="F3" s="177"/>
      <c r="G3" s="177"/>
      <c r="H3" s="177"/>
      <c r="I3" s="177"/>
      <c r="J3" s="260"/>
      <c r="K3" s="260"/>
    </row>
    <row r="4" spans="1:19" s="3" customFormat="1" ht="12">
      <c r="A4" s="319" t="s">
        <v>68</v>
      </c>
      <c r="B4" s="314" t="s">
        <v>173</v>
      </c>
      <c r="C4" s="314"/>
      <c r="D4" s="314"/>
      <c r="E4" s="314"/>
      <c r="F4" s="314"/>
      <c r="G4" s="314"/>
      <c r="H4" s="314"/>
      <c r="I4" s="314"/>
      <c r="J4" s="314"/>
      <c r="K4" s="314"/>
    </row>
    <row r="5" spans="1:19" s="3" customFormat="1" ht="6.6" customHeight="1">
      <c r="A5" s="319"/>
      <c r="B5" s="181"/>
      <c r="C5" s="181"/>
      <c r="D5" s="181"/>
      <c r="E5" s="181"/>
      <c r="F5" s="181"/>
      <c r="G5" s="181"/>
      <c r="H5" s="181"/>
      <c r="I5" s="181"/>
      <c r="J5" s="221"/>
      <c r="K5" s="221"/>
    </row>
    <row r="6" spans="1:19" s="3" customFormat="1" ht="6.6" customHeight="1">
      <c r="A6" s="319"/>
      <c r="B6" s="282"/>
      <c r="C6" s="282"/>
      <c r="D6" s="282"/>
      <c r="E6" s="220"/>
      <c r="F6" s="220"/>
      <c r="G6" s="282"/>
      <c r="H6" s="282"/>
      <c r="I6" s="282"/>
      <c r="J6" s="220"/>
      <c r="K6" s="220"/>
    </row>
    <row r="7" spans="1:19" s="3" customFormat="1" ht="12" customHeight="1">
      <c r="A7" s="319"/>
      <c r="B7" s="263"/>
      <c r="C7" s="312" t="s">
        <v>170</v>
      </c>
      <c r="D7" s="312"/>
      <c r="E7" s="321" t="s">
        <v>171</v>
      </c>
      <c r="F7" s="321"/>
      <c r="G7" s="293"/>
      <c r="H7" s="312" t="s">
        <v>170</v>
      </c>
      <c r="I7" s="312"/>
      <c r="J7" s="312" t="s">
        <v>171</v>
      </c>
      <c r="K7" s="312"/>
    </row>
    <row r="8" spans="1:19" s="3" customFormat="1" ht="15.6" customHeight="1">
      <c r="A8" s="319"/>
      <c r="B8" s="184"/>
      <c r="C8" s="320"/>
      <c r="D8" s="320"/>
      <c r="E8" s="320"/>
      <c r="F8" s="320"/>
      <c r="G8" s="296"/>
      <c r="H8" s="320"/>
      <c r="I8" s="320"/>
      <c r="J8" s="320"/>
      <c r="K8" s="320"/>
    </row>
    <row r="9" spans="1:19" s="3" customFormat="1" ht="6.6" customHeight="1">
      <c r="A9" s="319"/>
      <c r="B9" s="186"/>
      <c r="C9" s="186"/>
      <c r="D9" s="186"/>
      <c r="E9" s="186"/>
      <c r="F9" s="186"/>
      <c r="G9" s="186"/>
      <c r="H9" s="186"/>
      <c r="I9" s="186"/>
      <c r="J9" s="186"/>
      <c r="K9" s="186"/>
    </row>
    <row r="10" spans="1:19" s="3" customFormat="1" ht="12">
      <c r="A10" s="319"/>
      <c r="B10" s="262"/>
      <c r="C10" s="314" t="s">
        <v>175</v>
      </c>
      <c r="D10" s="314"/>
      <c r="E10" s="314"/>
      <c r="F10" s="314"/>
      <c r="G10" s="294"/>
      <c r="H10" s="314" t="s">
        <v>191</v>
      </c>
      <c r="I10" s="314"/>
      <c r="J10" s="314"/>
      <c r="K10" s="314"/>
    </row>
    <row r="11" spans="1:19" s="3" customFormat="1" ht="6.6" customHeight="1">
      <c r="A11" s="187"/>
      <c r="B11" s="185"/>
      <c r="C11" s="185"/>
      <c r="D11" s="185"/>
      <c r="E11" s="185"/>
      <c r="F11" s="185"/>
      <c r="G11" s="185"/>
      <c r="H11" s="185"/>
      <c r="I11" s="185"/>
      <c r="J11" s="185"/>
      <c r="K11" s="185"/>
    </row>
    <row r="12" spans="1:19" s="15" customFormat="1" ht="6.6" customHeight="1">
      <c r="A12" s="67"/>
      <c r="B12" s="79"/>
      <c r="C12" s="79"/>
      <c r="D12" s="79"/>
      <c r="G12" s="79"/>
      <c r="H12" s="79"/>
      <c r="I12" s="79"/>
    </row>
    <row r="13" spans="1:19" s="25" customFormat="1" ht="12">
      <c r="A13" s="194" t="s">
        <v>104</v>
      </c>
      <c r="B13" s="211"/>
      <c r="C13" s="211">
        <f t="shared" ref="C13:H13" si="0">C15</f>
        <v>64527.031215015697</v>
      </c>
      <c r="D13" s="199"/>
      <c r="E13" s="197"/>
      <c r="F13" s="197"/>
      <c r="G13" s="199"/>
      <c r="H13" s="211">
        <f t="shared" si="0"/>
        <v>89982.520873805071</v>
      </c>
      <c r="I13" s="199"/>
      <c r="J13" s="197"/>
      <c r="K13" s="197"/>
      <c r="M13" s="317"/>
      <c r="N13" s="317"/>
      <c r="O13" s="317"/>
      <c r="P13" s="317"/>
      <c r="Q13" s="317"/>
      <c r="R13" s="317"/>
      <c r="S13" s="317"/>
    </row>
    <row r="14" spans="1:19" s="3" customFormat="1" ht="6.6" customHeight="1">
      <c r="B14" s="97"/>
      <c r="C14" s="97"/>
      <c r="D14" s="97"/>
      <c r="G14" s="97"/>
      <c r="H14" s="97"/>
      <c r="I14" s="97"/>
      <c r="M14" s="317"/>
      <c r="N14" s="317"/>
      <c r="O14" s="317"/>
      <c r="P14" s="317"/>
      <c r="Q14" s="317"/>
      <c r="R14" s="317"/>
      <c r="S14" s="317"/>
    </row>
    <row r="15" spans="1:19" s="25" customFormat="1" ht="12">
      <c r="A15" s="31" t="s">
        <v>0</v>
      </c>
      <c r="B15" s="124"/>
      <c r="C15" s="124">
        <f t="shared" ref="C15:H15" si="1">SUM(C16:C17)</f>
        <v>64527.031215015697</v>
      </c>
      <c r="D15" s="98"/>
      <c r="E15" s="126">
        <f t="shared" ref="E15" si="2">SUM(E16:E17)</f>
        <v>100</v>
      </c>
      <c r="G15" s="98"/>
      <c r="H15" s="124">
        <f t="shared" si="1"/>
        <v>89982.520873805071</v>
      </c>
      <c r="I15" s="98"/>
      <c r="J15" s="126">
        <f>SUM(J16:J17)</f>
        <v>100</v>
      </c>
      <c r="M15" s="317"/>
      <c r="N15" s="317"/>
      <c r="O15" s="317"/>
      <c r="P15" s="317"/>
      <c r="Q15" s="317"/>
      <c r="R15" s="317"/>
      <c r="S15" s="317"/>
    </row>
    <row r="16" spans="1:19" s="3" customFormat="1" ht="11.4">
      <c r="A16" s="48" t="s">
        <v>82</v>
      </c>
      <c r="B16" s="99"/>
      <c r="C16" s="121">
        <v>49047.3314722164</v>
      </c>
      <c r="D16" s="99"/>
      <c r="E16" s="129">
        <f>C16/SUM($C$16:$C$17)*100</f>
        <v>76.010519233066603</v>
      </c>
      <c r="G16" s="99"/>
      <c r="H16" s="121">
        <v>68396.181335181769</v>
      </c>
      <c r="I16" s="99"/>
      <c r="J16" s="129">
        <f>H16/SUM($H$16:$H$17)*100</f>
        <v>76.010519233066603</v>
      </c>
      <c r="M16" s="317"/>
      <c r="N16" s="317"/>
      <c r="O16" s="317"/>
      <c r="P16" s="317"/>
      <c r="Q16" s="317"/>
      <c r="R16" s="317"/>
      <c r="S16" s="317"/>
    </row>
    <row r="17" spans="1:19" s="3" customFormat="1" ht="11.4">
      <c r="A17" s="48" t="s">
        <v>83</v>
      </c>
      <c r="B17" s="99"/>
      <c r="C17" s="121">
        <v>15479.699742799301</v>
      </c>
      <c r="D17" s="99"/>
      <c r="E17" s="129">
        <f>C17/SUM($C$16:$C$17)*100</f>
        <v>23.989480766933401</v>
      </c>
      <c r="G17" s="99"/>
      <c r="H17" s="121">
        <v>21586.339538623295</v>
      </c>
      <c r="I17" s="99"/>
      <c r="J17" s="129">
        <f>H17/SUM($H$16:$H$17)*100</f>
        <v>23.989480766933394</v>
      </c>
      <c r="M17" s="317"/>
      <c r="N17" s="317"/>
      <c r="O17" s="317"/>
      <c r="P17" s="317"/>
      <c r="Q17" s="317"/>
      <c r="R17" s="317"/>
      <c r="S17" s="317"/>
    </row>
    <row r="18" spans="1:19" s="3" customFormat="1" ht="6.6" customHeight="1">
      <c r="A18" s="15"/>
      <c r="B18" s="89"/>
      <c r="C18" s="231"/>
      <c r="D18" s="89"/>
      <c r="G18" s="89"/>
      <c r="H18" s="231"/>
      <c r="I18" s="89"/>
      <c r="M18" s="317"/>
      <c r="N18" s="317"/>
      <c r="O18" s="317"/>
      <c r="P18" s="317"/>
      <c r="Q18" s="317"/>
      <c r="R18" s="317"/>
      <c r="S18" s="317"/>
    </row>
    <row r="19" spans="1:19" s="25" customFormat="1" ht="12">
      <c r="A19" s="22" t="s">
        <v>51</v>
      </c>
      <c r="B19" s="122"/>
      <c r="C19" s="122">
        <f t="shared" ref="C19:H19" si="3">SUM(C20:C26)</f>
        <v>64527.03121501569</v>
      </c>
      <c r="D19" s="98"/>
      <c r="E19" s="126">
        <f t="shared" ref="E19" si="4">SUM(E20:E25)</f>
        <v>100.00000000000001</v>
      </c>
      <c r="G19" s="98"/>
      <c r="H19" s="122">
        <f t="shared" si="3"/>
        <v>89982.520873805086</v>
      </c>
      <c r="I19" s="98"/>
      <c r="J19" s="126">
        <f t="shared" ref="J19" si="5">SUM(J20:J25)</f>
        <v>99.999999999999986</v>
      </c>
      <c r="M19" s="317"/>
      <c r="N19" s="317"/>
      <c r="O19" s="317"/>
      <c r="P19" s="317"/>
      <c r="Q19" s="317"/>
      <c r="R19" s="317"/>
      <c r="S19" s="317"/>
    </row>
    <row r="20" spans="1:19" s="3" customFormat="1" ht="11.4">
      <c r="A20" s="165" t="s">
        <v>55</v>
      </c>
      <c r="B20" s="99"/>
      <c r="C20" s="121">
        <v>8367.7130609115793</v>
      </c>
      <c r="D20" s="99"/>
      <c r="E20" s="129">
        <f t="shared" ref="E20:E25" si="6">C20/SUM($C$20:$C$25)*100</f>
        <v>12.967763901966684</v>
      </c>
      <c r="G20" s="99"/>
      <c r="H20" s="121">
        <v>11668.720859952942</v>
      </c>
      <c r="I20" s="99"/>
      <c r="J20" s="129">
        <f t="shared" ref="J20:J25" si="7">H20/SUM($H$20:$H$25)*100</f>
        <v>12.967763901966695</v>
      </c>
      <c r="M20" s="317"/>
      <c r="N20" s="317"/>
      <c r="O20" s="317"/>
      <c r="P20" s="317"/>
      <c r="Q20" s="317"/>
      <c r="R20" s="317"/>
      <c r="S20" s="317"/>
    </row>
    <row r="21" spans="1:19" s="3" customFormat="1" ht="11.4">
      <c r="A21" s="165" t="s">
        <v>56</v>
      </c>
      <c r="B21" s="99"/>
      <c r="C21" s="121">
        <v>21027.376370105601</v>
      </c>
      <c r="D21" s="99"/>
      <c r="E21" s="129">
        <f t="shared" si="6"/>
        <v>32.586926709890925</v>
      </c>
      <c r="G21" s="99"/>
      <c r="H21" s="121">
        <v>29322.538128859109</v>
      </c>
      <c r="I21" s="99"/>
      <c r="J21" s="129">
        <f t="shared" si="7"/>
        <v>32.586926709890861</v>
      </c>
      <c r="M21" s="317"/>
      <c r="N21" s="317"/>
      <c r="O21" s="317"/>
      <c r="P21" s="317"/>
      <c r="Q21" s="317"/>
      <c r="R21" s="317"/>
      <c r="S21" s="317"/>
    </row>
    <row r="22" spans="1:19" s="3" customFormat="1" ht="11.4">
      <c r="A22" s="165" t="s">
        <v>57</v>
      </c>
      <c r="B22" s="99"/>
      <c r="C22" s="121">
        <v>14490.005492527369</v>
      </c>
      <c r="D22" s="99"/>
      <c r="E22" s="129">
        <f t="shared" si="6"/>
        <v>22.455713860822236</v>
      </c>
      <c r="G22" s="99"/>
      <c r="H22" s="121">
        <v>20206.217412176306</v>
      </c>
      <c r="I22" s="99"/>
      <c r="J22" s="129">
        <f t="shared" si="7"/>
        <v>22.455713860822229</v>
      </c>
      <c r="M22" s="317"/>
      <c r="N22" s="317"/>
      <c r="O22" s="317"/>
      <c r="P22" s="317"/>
      <c r="Q22" s="317"/>
      <c r="R22" s="317"/>
      <c r="S22" s="317"/>
    </row>
    <row r="23" spans="1:19" s="3" customFormat="1" ht="11.4">
      <c r="A23" s="165" t="s">
        <v>58</v>
      </c>
      <c r="B23" s="99"/>
      <c r="C23" s="121">
        <v>13215.211281168378</v>
      </c>
      <c r="D23" s="99"/>
      <c r="E23" s="129">
        <f t="shared" si="6"/>
        <v>20.480116677199845</v>
      </c>
      <c r="G23" s="99"/>
      <c r="H23" s="121">
        <v>18428.525264041014</v>
      </c>
      <c r="I23" s="99"/>
      <c r="J23" s="129">
        <f t="shared" si="7"/>
        <v>20.480116677199874</v>
      </c>
      <c r="M23" s="317"/>
      <c r="N23" s="317"/>
      <c r="O23" s="317"/>
      <c r="P23" s="317"/>
      <c r="Q23" s="317"/>
      <c r="R23" s="317"/>
      <c r="S23" s="317"/>
    </row>
    <row r="24" spans="1:19" s="3" customFormat="1" ht="11.4">
      <c r="A24" s="165" t="s">
        <v>59</v>
      </c>
      <c r="B24" s="99"/>
      <c r="C24" s="121">
        <v>5472.49737755766</v>
      </c>
      <c r="D24" s="99"/>
      <c r="E24" s="129">
        <f t="shared" si="6"/>
        <v>8.4809377938407131</v>
      </c>
      <c r="G24" s="99"/>
      <c r="H24" s="121">
        <v>7631.361620637148</v>
      </c>
      <c r="I24" s="99"/>
      <c r="J24" s="129">
        <f t="shared" si="7"/>
        <v>8.4809377938407184</v>
      </c>
      <c r="M24" s="317"/>
      <c r="N24" s="317"/>
      <c r="O24" s="317"/>
      <c r="P24" s="317"/>
      <c r="Q24" s="317"/>
      <c r="R24" s="317"/>
      <c r="S24" s="317"/>
    </row>
    <row r="25" spans="1:19" s="3" customFormat="1" ht="11.4">
      <c r="A25" s="165" t="s">
        <v>60</v>
      </c>
      <c r="B25" s="99"/>
      <c r="C25" s="121">
        <v>1954.2276327451109</v>
      </c>
      <c r="D25" s="99" t="s">
        <v>71</v>
      </c>
      <c r="E25" s="129">
        <f t="shared" si="6"/>
        <v>3.0285410562796118</v>
      </c>
      <c r="G25" s="99"/>
      <c r="H25" s="121">
        <v>2725.1575881385584</v>
      </c>
      <c r="I25" s="99" t="s">
        <v>71</v>
      </c>
      <c r="J25" s="129">
        <f t="shared" si="7"/>
        <v>3.0285410562796113</v>
      </c>
    </row>
    <row r="26" spans="1:19" s="3" customFormat="1" ht="11.4">
      <c r="A26" s="50" t="s">
        <v>3</v>
      </c>
      <c r="B26" s="99"/>
      <c r="C26" s="121">
        <v>0</v>
      </c>
      <c r="D26" s="99"/>
      <c r="E26" s="137">
        <v>0</v>
      </c>
      <c r="G26" s="99"/>
      <c r="H26" s="121">
        <v>0</v>
      </c>
      <c r="I26" s="99"/>
      <c r="J26" s="137">
        <v>0</v>
      </c>
    </row>
    <row r="27" spans="1:19" s="3" customFormat="1" ht="6.6" customHeight="1">
      <c r="A27" s="15"/>
      <c r="B27" s="105"/>
      <c r="C27" s="230"/>
      <c r="D27" s="105"/>
      <c r="G27" s="105"/>
      <c r="H27" s="230"/>
      <c r="I27" s="105"/>
    </row>
    <row r="28" spans="1:19" s="25" customFormat="1" ht="24">
      <c r="A28" s="42" t="s">
        <v>86</v>
      </c>
      <c r="B28" s="119"/>
      <c r="C28" s="119">
        <f t="shared" ref="C28:H28" si="8">SUM(C29:C31)</f>
        <v>64527.031215015726</v>
      </c>
      <c r="D28" s="98"/>
      <c r="E28" s="126">
        <f t="shared" ref="E28" si="9">SUM(E29:E30)</f>
        <v>100</v>
      </c>
      <c r="G28" s="98"/>
      <c r="H28" s="119">
        <f t="shared" si="8"/>
        <v>89982.520873805101</v>
      </c>
      <c r="I28" s="98"/>
      <c r="J28" s="126">
        <f t="shared" ref="J28" si="10">SUM(J29:J30)</f>
        <v>99.999999999999986</v>
      </c>
    </row>
    <row r="29" spans="1:19" s="3" customFormat="1" ht="11.4">
      <c r="A29" s="50" t="s">
        <v>84</v>
      </c>
      <c r="B29" s="92"/>
      <c r="C29" s="121">
        <v>1586.0559448062618</v>
      </c>
      <c r="D29" s="92" t="s">
        <v>71</v>
      </c>
      <c r="E29" s="135">
        <f>C29/SUM($C$29:$C$30)*100</f>
        <v>2.4579713570290207</v>
      </c>
      <c r="G29" s="92"/>
      <c r="H29" s="121">
        <v>2211.74458941079</v>
      </c>
      <c r="I29" s="92" t="s">
        <v>71</v>
      </c>
      <c r="J29" s="135">
        <f>H29/SUM($H$29:$H$30)*100</f>
        <v>2.4579713570290216</v>
      </c>
    </row>
    <row r="30" spans="1:19" s="3" customFormat="1" ht="11.4">
      <c r="A30" s="50" t="s">
        <v>85</v>
      </c>
      <c r="B30" s="89"/>
      <c r="C30" s="121">
        <v>62940.975270209463</v>
      </c>
      <c r="D30" s="89"/>
      <c r="E30" s="135">
        <f>C30/SUM($C$29:$C$30)*100</f>
        <v>97.542028642970976</v>
      </c>
      <c r="G30" s="89"/>
      <c r="H30" s="121">
        <v>87770.776284394306</v>
      </c>
      <c r="I30" s="89"/>
      <c r="J30" s="135">
        <f>H30/SUM($H$29:$H$30)*100</f>
        <v>97.542028642970962</v>
      </c>
    </row>
    <row r="31" spans="1:19" s="3" customFormat="1" ht="11.4">
      <c r="A31" s="50" t="s">
        <v>3</v>
      </c>
      <c r="B31" s="89"/>
      <c r="C31" s="121">
        <v>0</v>
      </c>
      <c r="D31" s="89"/>
      <c r="E31" s="121">
        <v>0</v>
      </c>
      <c r="G31" s="89"/>
      <c r="H31" s="121">
        <v>0</v>
      </c>
      <c r="I31" s="89"/>
      <c r="J31" s="121">
        <v>0</v>
      </c>
    </row>
    <row r="32" spans="1:19" s="3" customFormat="1" ht="6.6" customHeight="1">
      <c r="A32" s="51"/>
      <c r="B32" s="89"/>
      <c r="C32" s="231"/>
      <c r="D32" s="89"/>
      <c r="G32" s="89"/>
      <c r="H32" s="231"/>
      <c r="I32" s="89"/>
    </row>
    <row r="33" spans="1:10" s="25" customFormat="1" ht="12">
      <c r="A33" s="26" t="s">
        <v>54</v>
      </c>
      <c r="B33" s="122"/>
      <c r="C33" s="122">
        <f t="shared" ref="C33:H33" si="11">SUM(C34:C35)</f>
        <v>64527.031215015719</v>
      </c>
      <c r="D33" s="98"/>
      <c r="E33" s="126">
        <f t="shared" ref="E33" si="12">SUM(E34:E35)</f>
        <v>100</v>
      </c>
      <c r="G33" s="98"/>
      <c r="H33" s="122">
        <f t="shared" si="11"/>
        <v>89982.520873805086</v>
      </c>
      <c r="I33" s="98"/>
      <c r="J33" s="126">
        <f t="shared" ref="J33" si="13">SUM(J34:J35)</f>
        <v>100.00000000000001</v>
      </c>
    </row>
    <row r="34" spans="1:10" s="3" customFormat="1" ht="11.4">
      <c r="A34" s="166" t="s">
        <v>32</v>
      </c>
      <c r="B34" s="99"/>
      <c r="C34" s="121">
        <v>54785.06284325567</v>
      </c>
      <c r="D34" s="99"/>
      <c r="E34" s="159">
        <f>C34/SUM($C$34:$C$35)*100</f>
        <v>84.902500257143316</v>
      </c>
      <c r="G34" s="99"/>
      <c r="H34" s="121">
        <v>76397.410016266396</v>
      </c>
      <c r="I34" s="99"/>
      <c r="J34" s="159">
        <f>H34/SUM($H$34:$H$35)*100</f>
        <v>84.902500257143316</v>
      </c>
    </row>
    <row r="35" spans="1:10" s="3" customFormat="1" ht="11.4">
      <c r="A35" s="166" t="s">
        <v>31</v>
      </c>
      <c r="B35" s="99"/>
      <c r="C35" s="121">
        <v>9741.9683717600474</v>
      </c>
      <c r="D35" s="99"/>
      <c r="E35" s="159">
        <f>C35/SUM($C$34:$C$35)*100</f>
        <v>15.09749974285668</v>
      </c>
      <c r="G35" s="99"/>
      <c r="H35" s="121">
        <v>13585.110857538693</v>
      </c>
      <c r="I35" s="99"/>
      <c r="J35" s="159">
        <f>H35/SUM($H$34:$H$35)*100</f>
        <v>15.097499742856693</v>
      </c>
    </row>
    <row r="36" spans="1:10" s="3" customFormat="1" ht="6.6" customHeight="1">
      <c r="A36" s="7"/>
      <c r="B36" s="99"/>
      <c r="C36" s="229"/>
      <c r="D36" s="99"/>
      <c r="G36" s="99"/>
      <c r="H36" s="229"/>
      <c r="I36" s="99"/>
    </row>
    <row r="37" spans="1:10" s="25" customFormat="1" ht="12">
      <c r="A37" s="167" t="s">
        <v>129</v>
      </c>
      <c r="B37" s="122"/>
      <c r="C37" s="122">
        <f t="shared" ref="C37:H37" si="14">SUM(C38:C43)</f>
        <v>64527.03121501569</v>
      </c>
      <c r="D37" s="122"/>
      <c r="E37" s="126">
        <f t="shared" ref="E37" si="15">SUM(E38:E43)</f>
        <v>100.00000000000001</v>
      </c>
      <c r="G37" s="122"/>
      <c r="H37" s="122">
        <f t="shared" si="14"/>
        <v>89982.520873805057</v>
      </c>
      <c r="I37" s="122"/>
      <c r="J37" s="126">
        <f t="shared" ref="J37" si="16">SUM(J38:J43)</f>
        <v>100.00000000000001</v>
      </c>
    </row>
    <row r="38" spans="1:10" s="3" customFormat="1" ht="11.4">
      <c r="A38" s="168" t="s">
        <v>33</v>
      </c>
      <c r="B38" s="99"/>
      <c r="C38" s="121">
        <v>11175.121750103463</v>
      </c>
      <c r="D38" s="99"/>
      <c r="E38" s="159">
        <f t="shared" ref="E38:E43" si="17">C38/SUM($C$38:$C$43)*100</f>
        <v>17.31851216409747</v>
      </c>
      <c r="G38" s="99"/>
      <c r="H38" s="121">
        <v>15583.633823091481</v>
      </c>
      <c r="I38" s="99"/>
      <c r="J38" s="159">
        <f t="shared" ref="J38:J43" si="18">H38/SUM($H$38:$H$43)*100</f>
        <v>17.318512164097477</v>
      </c>
    </row>
    <row r="39" spans="1:10" s="3" customFormat="1" ht="11.4">
      <c r="A39" s="168" t="s">
        <v>34</v>
      </c>
      <c r="B39" s="99"/>
      <c r="C39" s="121">
        <v>19944.833808449774</v>
      </c>
      <c r="D39" s="99"/>
      <c r="E39" s="159">
        <f t="shared" si="17"/>
        <v>30.909269236314309</v>
      </c>
      <c r="G39" s="99"/>
      <c r="H39" s="121">
        <v>27812.939642507128</v>
      </c>
      <c r="I39" s="99"/>
      <c r="J39" s="159">
        <f t="shared" si="18"/>
        <v>30.909269236314309</v>
      </c>
    </row>
    <row r="40" spans="1:10" s="3" customFormat="1" ht="11.4">
      <c r="A40" s="168" t="s">
        <v>35</v>
      </c>
      <c r="B40" s="99"/>
      <c r="C40" s="121">
        <v>19390.253952263811</v>
      </c>
      <c r="D40" s="99"/>
      <c r="E40" s="159">
        <f t="shared" si="17"/>
        <v>30.04981569297988</v>
      </c>
      <c r="G40" s="99"/>
      <c r="H40" s="121">
        <v>27039.581678475537</v>
      </c>
      <c r="I40" s="99"/>
      <c r="J40" s="159">
        <f t="shared" si="18"/>
        <v>30.049815692979848</v>
      </c>
    </row>
    <row r="41" spans="1:10" s="3" customFormat="1" ht="11.4">
      <c r="A41" s="168" t="s">
        <v>36</v>
      </c>
      <c r="B41" s="99"/>
      <c r="C41" s="121">
        <v>10654.124897961339</v>
      </c>
      <c r="D41" s="99"/>
      <c r="E41" s="159">
        <f t="shared" si="17"/>
        <v>16.511103482290817</v>
      </c>
      <c r="G41" s="99"/>
      <c r="H41" s="121">
        <v>14857.107137447911</v>
      </c>
      <c r="I41" s="99"/>
      <c r="J41" s="159">
        <f t="shared" si="18"/>
        <v>16.511103482290842</v>
      </c>
    </row>
    <row r="42" spans="1:10" s="3" customFormat="1" ht="11.4">
      <c r="A42" s="169" t="s">
        <v>37</v>
      </c>
      <c r="B42" s="99"/>
      <c r="C42" s="121">
        <v>3148.3010229620331</v>
      </c>
      <c r="D42" s="99"/>
      <c r="E42" s="159">
        <f t="shared" si="17"/>
        <v>4.8790421063559037</v>
      </c>
      <c r="G42" s="99"/>
      <c r="H42" s="121">
        <v>4390.2850817934395</v>
      </c>
      <c r="I42" s="99"/>
      <c r="J42" s="159">
        <f t="shared" si="18"/>
        <v>4.8790421063559037</v>
      </c>
    </row>
    <row r="43" spans="1:10" s="2" customFormat="1" ht="11.4">
      <c r="A43" s="169" t="s">
        <v>38</v>
      </c>
      <c r="B43" s="57"/>
      <c r="C43" s="121">
        <v>214.39578327527448</v>
      </c>
      <c r="D43" s="57" t="s">
        <v>71</v>
      </c>
      <c r="E43" s="159">
        <f t="shared" si="17"/>
        <v>0.33225731796162933</v>
      </c>
      <c r="G43" s="57"/>
      <c r="H43" s="121">
        <v>298.97351048956807</v>
      </c>
      <c r="I43" s="57" t="s">
        <v>71</v>
      </c>
      <c r="J43" s="159">
        <f t="shared" si="18"/>
        <v>0.33225731796162944</v>
      </c>
    </row>
    <row r="44" spans="1:10" s="3" customFormat="1" ht="6.6" customHeight="1">
      <c r="A44" s="34"/>
      <c r="B44" s="99"/>
      <c r="C44" s="229"/>
      <c r="D44" s="99"/>
      <c r="G44" s="99"/>
      <c r="H44" s="229"/>
      <c r="I44" s="99"/>
    </row>
    <row r="45" spans="1:10" s="25" customFormat="1" ht="12">
      <c r="A45" s="26" t="s">
        <v>52</v>
      </c>
      <c r="B45" s="122"/>
      <c r="C45" s="122">
        <f t="shared" ref="C45:H45" si="19">SUM(C46:C47)</f>
        <v>64527.031215015733</v>
      </c>
      <c r="D45" s="98"/>
      <c r="E45" s="126">
        <f t="shared" ref="E45" si="20">SUM(E46:E47)</f>
        <v>100</v>
      </c>
      <c r="G45" s="98"/>
      <c r="H45" s="122">
        <f t="shared" si="19"/>
        <v>89982.520873805101</v>
      </c>
      <c r="I45" s="98"/>
      <c r="J45" s="126">
        <f t="shared" ref="J45" si="21">SUM(J46:J47)</f>
        <v>100</v>
      </c>
    </row>
    <row r="46" spans="1:10" s="3" customFormat="1">
      <c r="A46" s="168" t="s">
        <v>130</v>
      </c>
      <c r="B46" s="100"/>
      <c r="C46" s="121">
        <v>42693.86071611222</v>
      </c>
      <c r="D46" s="100"/>
      <c r="E46" s="159">
        <f>C46/SUM($C$46:$C$47)*100</f>
        <v>66.164303412392485</v>
      </c>
      <c r="G46" s="100"/>
      <c r="H46" s="121">
        <v>59536.308129063837</v>
      </c>
      <c r="I46" s="100"/>
      <c r="J46" s="159">
        <f>H46/SUM($H$46:$H$47)*100</f>
        <v>66.164303412392513</v>
      </c>
    </row>
    <row r="47" spans="1:10" s="3" customFormat="1">
      <c r="A47" s="168" t="s">
        <v>131</v>
      </c>
      <c r="B47" s="99"/>
      <c r="C47" s="121">
        <v>21833.170498903513</v>
      </c>
      <c r="D47" s="99"/>
      <c r="E47" s="159">
        <f>C47/SUM($C$46:$C$47)*100</f>
        <v>33.835696587607508</v>
      </c>
      <c r="G47" s="99"/>
      <c r="H47" s="121">
        <v>30446.21274474126</v>
      </c>
      <c r="I47" s="99"/>
      <c r="J47" s="159">
        <f>H47/SUM($H$46:$H$47)*100</f>
        <v>33.83569658760748</v>
      </c>
    </row>
    <row r="48" spans="1:10" s="3" customFormat="1" ht="6.6" customHeight="1">
      <c r="A48" s="15"/>
      <c r="B48" s="89"/>
      <c r="C48" s="231"/>
      <c r="D48" s="89"/>
      <c r="G48" s="89"/>
      <c r="H48" s="231"/>
      <c r="I48" s="89"/>
    </row>
    <row r="49" spans="1:11" s="25" customFormat="1" ht="12">
      <c r="A49" s="28" t="s">
        <v>53</v>
      </c>
      <c r="B49" s="122"/>
      <c r="C49" s="122">
        <f t="shared" ref="C49:H49" si="22">SUM(C50:C54)</f>
        <v>64527.031215015682</v>
      </c>
      <c r="D49" s="98"/>
      <c r="E49" s="126">
        <f t="shared" ref="E49" si="23">SUM(E50:E53)</f>
        <v>100.00000000000003</v>
      </c>
      <c r="G49" s="98"/>
      <c r="H49" s="122">
        <f t="shared" si="22"/>
        <v>89982.520873805086</v>
      </c>
      <c r="I49" s="98"/>
      <c r="J49" s="126">
        <f t="shared" ref="J49" si="24">SUM(J50:J53)</f>
        <v>100</v>
      </c>
    </row>
    <row r="50" spans="1:11" s="3" customFormat="1" ht="11.4">
      <c r="A50" s="166" t="s">
        <v>132</v>
      </c>
      <c r="B50" s="101"/>
      <c r="C50" s="121">
        <v>36588.220632591634</v>
      </c>
      <c r="D50" s="101"/>
      <c r="E50" s="159">
        <f>C50/SUM($C$50:$C$53)*100</f>
        <v>56.702160232156196</v>
      </c>
      <c r="G50" s="101"/>
      <c r="H50" s="275">
        <v>51022.033166798341</v>
      </c>
      <c r="I50" s="101"/>
      <c r="J50" s="159">
        <f>H50/SUM($H$50:$H$53)*100</f>
        <v>56.702160232156182</v>
      </c>
    </row>
    <row r="51" spans="1:11" s="3" customFormat="1" ht="11.4">
      <c r="A51" s="166" t="s">
        <v>133</v>
      </c>
      <c r="B51" s="101"/>
      <c r="C51" s="121">
        <v>9218.4904691634874</v>
      </c>
      <c r="D51" s="101"/>
      <c r="E51" s="159">
        <f>C51/SUM($C$50:$C$53)*100</f>
        <v>14.28624608258486</v>
      </c>
      <c r="G51" s="101"/>
      <c r="H51" s="275">
        <v>12855.124363345079</v>
      </c>
      <c r="I51" s="101"/>
      <c r="J51" s="159">
        <f>H51/SUM($H$50:$H$53)*100</f>
        <v>14.286246082584855</v>
      </c>
    </row>
    <row r="52" spans="1:11" s="3" customFormat="1" ht="11.4">
      <c r="A52" s="166" t="s">
        <v>134</v>
      </c>
      <c r="B52" s="101"/>
      <c r="C52" s="121">
        <v>18452.487255411488</v>
      </c>
      <c r="D52" s="101"/>
      <c r="E52" s="159">
        <f>C52/SUM($C$50:$C$53)*100</f>
        <v>28.596522895845744</v>
      </c>
      <c r="G52" s="101"/>
      <c r="H52" s="275">
        <v>25731.872183936845</v>
      </c>
      <c r="I52" s="101"/>
      <c r="J52" s="159">
        <f>H52/SUM($H$50:$H$53)*100</f>
        <v>28.596522895845737</v>
      </c>
    </row>
    <row r="53" spans="1:11" s="2" customFormat="1">
      <c r="A53" s="166" t="s">
        <v>135</v>
      </c>
      <c r="B53" s="57"/>
      <c r="C53" s="121">
        <v>267.83285784908003</v>
      </c>
      <c r="D53" s="57" t="s">
        <v>71</v>
      </c>
      <c r="E53" s="159">
        <f>C53/SUM($C$50:$C$53)*100</f>
        <v>0.41507078941321929</v>
      </c>
      <c r="G53" s="57"/>
      <c r="H53" s="275">
        <v>373.49115972481758</v>
      </c>
      <c r="I53" s="57" t="s">
        <v>71</v>
      </c>
      <c r="J53" s="159">
        <f>H53/SUM($H$50:$H$53)*100</f>
        <v>0.41507078941321929</v>
      </c>
    </row>
    <row r="54" spans="1:11" s="2" customFormat="1" ht="11.4">
      <c r="A54" s="166" t="s">
        <v>3</v>
      </c>
      <c r="B54" s="79"/>
      <c r="C54" s="121">
        <v>0</v>
      </c>
      <c r="D54" s="79"/>
      <c r="E54" s="137">
        <v>0</v>
      </c>
      <c r="G54" s="79"/>
      <c r="H54" s="137">
        <v>0</v>
      </c>
      <c r="I54" s="79"/>
      <c r="J54" s="137">
        <v>0</v>
      </c>
    </row>
    <row r="55" spans="1:11" s="3" customFormat="1" ht="6.6" customHeight="1" thickBot="1">
      <c r="A55" s="55"/>
      <c r="B55" s="111"/>
      <c r="C55" s="111"/>
      <c r="D55" s="111"/>
      <c r="E55" s="111"/>
      <c r="F55" s="111"/>
      <c r="G55" s="111"/>
      <c r="H55" s="111"/>
      <c r="I55" s="111"/>
      <c r="J55" s="111"/>
      <c r="K55" s="111"/>
    </row>
    <row r="56" spans="1:11" ht="6.6" customHeight="1">
      <c r="A56" s="8"/>
      <c r="B56" s="97"/>
      <c r="C56" s="97"/>
      <c r="D56" s="97"/>
      <c r="E56" s="97"/>
      <c r="F56" s="97"/>
      <c r="G56" s="97"/>
      <c r="H56" s="97"/>
      <c r="I56" s="97"/>
    </row>
    <row r="57" spans="1:11" s="60" customFormat="1" ht="11.4">
      <c r="A57" s="17" t="s">
        <v>105</v>
      </c>
      <c r="B57" s="104"/>
      <c r="C57" s="104"/>
      <c r="D57" s="104"/>
      <c r="E57" s="104"/>
      <c r="F57" s="104"/>
      <c r="G57" s="104"/>
      <c r="H57" s="104"/>
      <c r="I57" s="104"/>
    </row>
    <row r="58" spans="1:11" s="60" customFormat="1" ht="11.4">
      <c r="A58" s="17" t="s">
        <v>106</v>
      </c>
      <c r="B58" s="104"/>
      <c r="C58" s="104"/>
      <c r="D58" s="104"/>
      <c r="E58" s="104"/>
      <c r="F58" s="104"/>
      <c r="G58" s="104"/>
      <c r="H58" s="104"/>
      <c r="I58" s="104"/>
    </row>
    <row r="59" spans="1:11" s="60" customFormat="1" ht="11.4">
      <c r="A59" s="17" t="s">
        <v>107</v>
      </c>
      <c r="B59" s="104"/>
      <c r="C59" s="104"/>
      <c r="D59" s="104"/>
      <c r="E59" s="104"/>
      <c r="F59" s="104"/>
      <c r="G59" s="104"/>
      <c r="H59" s="104"/>
      <c r="I59" s="104"/>
    </row>
    <row r="60" spans="1:11" s="60" customFormat="1" ht="11.25" customHeight="1">
      <c r="A60" s="316" t="s">
        <v>151</v>
      </c>
      <c r="B60" s="316"/>
      <c r="C60" s="316"/>
      <c r="D60" s="316"/>
      <c r="E60" s="316"/>
      <c r="F60" s="316"/>
      <c r="G60" s="316"/>
      <c r="H60" s="316"/>
      <c r="I60" s="316"/>
    </row>
    <row r="61" spans="1:11" s="60" customFormat="1" ht="10.199999999999999">
      <c r="A61" s="61" t="s">
        <v>79</v>
      </c>
      <c r="B61" s="104"/>
      <c r="C61" s="104"/>
      <c r="D61" s="104"/>
      <c r="E61" s="104"/>
      <c r="F61" s="104"/>
      <c r="G61" s="104"/>
      <c r="H61" s="104"/>
      <c r="I61" s="104"/>
    </row>
    <row r="62" spans="1:11" s="60" customFormat="1" ht="10.199999999999999">
      <c r="A62" s="60" t="s">
        <v>119</v>
      </c>
      <c r="B62" s="151"/>
      <c r="C62" s="151"/>
      <c r="D62" s="151"/>
      <c r="E62" s="151"/>
      <c r="F62" s="151"/>
      <c r="G62" s="151"/>
      <c r="H62" s="151"/>
      <c r="I62" s="151"/>
    </row>
    <row r="63" spans="1:11" s="60" customFormat="1" ht="10.199999999999999">
      <c r="A63" s="61" t="s">
        <v>205</v>
      </c>
      <c r="B63" s="104"/>
      <c r="C63" s="104"/>
      <c r="D63" s="104"/>
      <c r="E63" s="104"/>
      <c r="F63" s="104"/>
      <c r="G63" s="104"/>
      <c r="H63" s="104"/>
      <c r="I63" s="104"/>
    </row>
    <row r="64" spans="1:11">
      <c r="A64" s="60" t="s">
        <v>169</v>
      </c>
    </row>
    <row r="66" spans="1:13" ht="14.4">
      <c r="A66" s="303" t="s">
        <v>206</v>
      </c>
      <c r="B66" s="157"/>
      <c r="C66" s="157"/>
      <c r="D66" s="157"/>
      <c r="E66" s="157"/>
      <c r="F66" s="157"/>
      <c r="G66" s="157"/>
      <c r="H66" s="157"/>
      <c r="I66" s="157"/>
      <c r="J66" s="157"/>
      <c r="K66" s="157"/>
      <c r="L66" s="146"/>
      <c r="M66" s="146"/>
    </row>
    <row r="67" spans="1:13">
      <c r="A67" s="315" t="s">
        <v>207</v>
      </c>
      <c r="B67" s="315"/>
      <c r="C67" s="315"/>
      <c r="D67" s="315"/>
      <c r="E67" s="315"/>
      <c r="F67" s="315"/>
      <c r="G67" s="315"/>
      <c r="H67" s="315"/>
      <c r="I67" s="315"/>
      <c r="J67" s="315"/>
      <c r="K67" s="315"/>
      <c r="L67" s="315"/>
      <c r="M67" s="315"/>
    </row>
    <row r="68" spans="1:13">
      <c r="A68" s="315"/>
      <c r="B68" s="315"/>
      <c r="C68" s="315"/>
      <c r="D68" s="315"/>
      <c r="E68" s="315"/>
      <c r="F68" s="315"/>
      <c r="G68" s="315"/>
      <c r="H68" s="315"/>
      <c r="I68" s="315"/>
      <c r="J68" s="315"/>
      <c r="K68" s="315"/>
      <c r="L68" s="315"/>
      <c r="M68" s="315"/>
    </row>
    <row r="69" spans="1:13">
      <c r="A69" s="315"/>
      <c r="B69" s="315"/>
      <c r="C69" s="315"/>
      <c r="D69" s="315"/>
      <c r="E69" s="315"/>
      <c r="F69" s="315"/>
      <c r="G69" s="315"/>
      <c r="H69" s="315"/>
      <c r="I69" s="315"/>
      <c r="J69" s="315"/>
      <c r="K69" s="315"/>
      <c r="L69" s="315"/>
      <c r="M69" s="315"/>
    </row>
    <row r="70" spans="1:13">
      <c r="A70" s="315"/>
      <c r="B70" s="315"/>
      <c r="C70" s="315"/>
      <c r="D70" s="315"/>
      <c r="E70" s="315"/>
      <c r="F70" s="315"/>
      <c r="G70" s="315"/>
      <c r="H70" s="315"/>
      <c r="I70" s="315"/>
      <c r="J70" s="315"/>
      <c r="K70" s="315"/>
      <c r="L70" s="315"/>
      <c r="M70" s="315"/>
    </row>
  </sheetData>
  <mergeCells count="16">
    <mergeCell ref="A67:M70"/>
    <mergeCell ref="A60:I60"/>
    <mergeCell ref="A4:A10"/>
    <mergeCell ref="A1:K1"/>
    <mergeCell ref="B4:K4"/>
    <mergeCell ref="C7:D7"/>
    <mergeCell ref="H7:I7"/>
    <mergeCell ref="C8:D8"/>
    <mergeCell ref="E8:F8"/>
    <mergeCell ref="H8:I8"/>
    <mergeCell ref="J8:K8"/>
    <mergeCell ref="M13:S24"/>
    <mergeCell ref="C10:F10"/>
    <mergeCell ref="H10:K10"/>
    <mergeCell ref="E7:F7"/>
    <mergeCell ref="J7:K7"/>
  </mergeCells>
  <phoneticPr fontId="8" type="noConversion"/>
  <printOptions horizontalCentered="1"/>
  <pageMargins left="0.78740157480314965" right="0.78740157480314965" top="0.78740157480314965" bottom="0.78740157480314965" header="0.39370078740157483" footer="0.39370078740157483"/>
  <pageSetup scale="5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S44"/>
  <sheetViews>
    <sheetView showGridLines="0" zoomScaleNormal="100" workbookViewId="0">
      <pane xSplit="1" ySplit="11" topLeftCell="B12" activePane="bottomRight" state="frozen"/>
      <selection activeCell="B13" sqref="B13"/>
      <selection pane="topRight" activeCell="B13" sqref="B13"/>
      <selection pane="bottomLeft" activeCell="B13" sqref="B13"/>
      <selection pane="bottomRight" sqref="A1:K1"/>
    </sheetView>
  </sheetViews>
  <sheetFormatPr defaultColWidth="11.44140625" defaultRowHeight="13.2"/>
  <cols>
    <col min="1" max="1" width="30.6640625" style="1" customWidth="1"/>
    <col min="2" max="2" width="2.6640625" style="93" customWidth="1"/>
    <col min="3" max="3" width="11.6640625" style="93" customWidth="1"/>
    <col min="4" max="4" width="1.44140625" style="93" bestFit="1" customWidth="1"/>
    <col min="5" max="5" width="13.33203125" style="93" bestFit="1" customWidth="1"/>
    <col min="6" max="6" width="4.21875" style="93" customWidth="1"/>
    <col min="7" max="7" width="10.5546875" style="93" customWidth="1"/>
    <col min="8" max="8" width="1.44140625" style="93" bestFit="1" customWidth="1"/>
    <col min="9" max="9" width="1.6640625" style="93" customWidth="1"/>
    <col min="10" max="10" width="13" style="1" customWidth="1"/>
    <col min="11" max="11" width="2.6640625" style="1" customWidth="1"/>
    <col min="12" max="12" width="5.44140625" style="1" customWidth="1"/>
    <col min="13" max="16384" width="11.44140625" style="1"/>
  </cols>
  <sheetData>
    <row r="1" spans="1:19" ht="25.5" customHeight="1">
      <c r="A1" s="306" t="s">
        <v>200</v>
      </c>
      <c r="B1" s="306"/>
      <c r="C1" s="306"/>
      <c r="D1" s="306"/>
      <c r="E1" s="306"/>
      <c r="F1" s="306"/>
      <c r="G1" s="306"/>
      <c r="H1" s="306"/>
      <c r="I1" s="306"/>
      <c r="J1" s="306"/>
      <c r="K1" s="306"/>
    </row>
    <row r="2" spans="1:19" s="3" customFormat="1" ht="6.6" customHeight="1" thickBot="1">
      <c r="A2" s="63"/>
      <c r="B2" s="96"/>
      <c r="C2" s="96"/>
      <c r="D2" s="96"/>
      <c r="E2" s="96"/>
      <c r="F2" s="96"/>
      <c r="G2" s="96"/>
      <c r="H2" s="96"/>
      <c r="I2" s="96"/>
      <c r="J2" s="33"/>
      <c r="K2" s="33"/>
    </row>
    <row r="3" spans="1:19" s="3" customFormat="1" ht="6.6" customHeight="1">
      <c r="A3" s="176"/>
      <c r="B3" s="177"/>
      <c r="C3" s="177"/>
      <c r="D3" s="177"/>
      <c r="E3" s="177"/>
      <c r="F3" s="177"/>
      <c r="G3" s="177"/>
      <c r="H3" s="177"/>
      <c r="I3" s="177"/>
      <c r="J3" s="260"/>
      <c r="K3" s="260"/>
    </row>
    <row r="4" spans="1:19" s="3" customFormat="1" ht="12">
      <c r="A4" s="319" t="s">
        <v>68</v>
      </c>
      <c r="B4" s="314" t="s">
        <v>173</v>
      </c>
      <c r="C4" s="314"/>
      <c r="D4" s="314"/>
      <c r="E4" s="314"/>
      <c r="F4" s="314"/>
      <c r="G4" s="314"/>
      <c r="H4" s="314"/>
      <c r="I4" s="314"/>
      <c r="J4" s="314"/>
      <c r="K4" s="314"/>
    </row>
    <row r="5" spans="1:19" s="3" customFormat="1" ht="6.6" customHeight="1">
      <c r="A5" s="319"/>
      <c r="B5" s="181"/>
      <c r="C5" s="181"/>
      <c r="D5" s="181"/>
      <c r="E5" s="181"/>
      <c r="F5" s="181"/>
      <c r="G5" s="181"/>
      <c r="H5" s="181"/>
      <c r="I5" s="181"/>
      <c r="J5" s="221"/>
      <c r="K5" s="221"/>
    </row>
    <row r="6" spans="1:19" s="3" customFormat="1" ht="6.6" customHeight="1">
      <c r="A6" s="319"/>
      <c r="B6" s="282"/>
      <c r="C6" s="282"/>
      <c r="D6" s="282"/>
      <c r="E6" s="220"/>
      <c r="F6" s="220"/>
      <c r="G6" s="282"/>
      <c r="H6" s="282"/>
      <c r="I6" s="282"/>
      <c r="J6" s="220"/>
      <c r="K6" s="220"/>
    </row>
    <row r="7" spans="1:19" s="3" customFormat="1" ht="12" customHeight="1">
      <c r="A7" s="319"/>
      <c r="B7" s="263"/>
      <c r="C7" s="312" t="s">
        <v>170</v>
      </c>
      <c r="D7" s="312"/>
      <c r="E7" s="263" t="s">
        <v>171</v>
      </c>
      <c r="F7" s="263"/>
      <c r="G7" s="312" t="s">
        <v>170</v>
      </c>
      <c r="H7" s="312"/>
      <c r="I7" s="276"/>
      <c r="J7" s="312" t="s">
        <v>171</v>
      </c>
      <c r="K7" s="312"/>
    </row>
    <row r="8" spans="1:19" s="3" customFormat="1" ht="11.4" customHeight="1">
      <c r="A8" s="319"/>
      <c r="B8" s="320"/>
      <c r="C8" s="320"/>
      <c r="D8" s="320"/>
      <c r="E8" s="320"/>
      <c r="F8" s="320"/>
      <c r="G8" s="320"/>
      <c r="H8" s="320"/>
      <c r="I8" s="184"/>
      <c r="J8" s="320"/>
      <c r="K8" s="320"/>
    </row>
    <row r="9" spans="1:19" s="3" customFormat="1" ht="6.6" customHeight="1">
      <c r="A9" s="319"/>
      <c r="B9" s="186"/>
      <c r="C9" s="186"/>
      <c r="D9" s="186"/>
      <c r="E9" s="186"/>
      <c r="F9" s="186"/>
      <c r="G9" s="186"/>
      <c r="H9" s="186"/>
      <c r="I9" s="186"/>
      <c r="J9" s="186"/>
      <c r="K9" s="186"/>
    </row>
    <row r="10" spans="1:19" s="3" customFormat="1" ht="12">
      <c r="A10" s="319"/>
      <c r="B10" s="262"/>
      <c r="C10" s="314" t="s">
        <v>175</v>
      </c>
      <c r="D10" s="314"/>
      <c r="E10" s="314"/>
      <c r="F10" s="314"/>
      <c r="G10" s="314" t="s">
        <v>192</v>
      </c>
      <c r="H10" s="314"/>
      <c r="I10" s="314"/>
      <c r="J10" s="314"/>
      <c r="K10" s="314"/>
    </row>
    <row r="11" spans="1:19" s="3" customFormat="1" ht="6.6" customHeight="1">
      <c r="A11" s="187"/>
      <c r="B11" s="185"/>
      <c r="C11" s="185"/>
      <c r="D11" s="185"/>
      <c r="E11" s="185"/>
      <c r="F11" s="185"/>
      <c r="G11" s="185"/>
      <c r="H11" s="185"/>
      <c r="I11" s="185"/>
      <c r="J11" s="185"/>
      <c r="K11" s="185"/>
    </row>
    <row r="12" spans="1:19" s="15" customFormat="1" ht="6.6" customHeight="1">
      <c r="A12" s="67"/>
      <c r="B12" s="79"/>
      <c r="C12" s="79"/>
      <c r="D12" s="79"/>
      <c r="G12" s="79"/>
      <c r="H12" s="79"/>
      <c r="I12" s="79"/>
    </row>
    <row r="13" spans="1:19" s="2" customFormat="1" ht="24">
      <c r="A13" s="195" t="s">
        <v>108</v>
      </c>
      <c r="B13" s="189"/>
      <c r="C13" s="189">
        <f>SUM(C14:C15)</f>
        <v>64527.031215015711</v>
      </c>
      <c r="D13" s="190"/>
      <c r="E13" s="206">
        <f t="shared" ref="E13" si="0">SUM(E14:E15)</f>
        <v>100</v>
      </c>
      <c r="F13" s="222"/>
      <c r="G13" s="189">
        <f>SUM(G14:G15)</f>
        <v>89982.520873805159</v>
      </c>
      <c r="H13" s="190"/>
      <c r="I13" s="190"/>
      <c r="J13" s="206">
        <f t="shared" ref="J13" si="1">SUM(J14:J15)</f>
        <v>100</v>
      </c>
      <c r="K13" s="222"/>
      <c r="M13" s="305"/>
      <c r="N13" s="305"/>
      <c r="O13" s="305"/>
      <c r="P13" s="305"/>
      <c r="Q13" s="305"/>
      <c r="R13" s="305"/>
      <c r="S13" s="305"/>
    </row>
    <row r="14" spans="1:19" s="36" customFormat="1" ht="11.4" customHeight="1">
      <c r="A14" s="216" t="s">
        <v>96</v>
      </c>
      <c r="B14" s="202"/>
      <c r="C14" s="273">
        <v>47213.8365751971</v>
      </c>
      <c r="D14" s="202"/>
      <c r="E14" s="207">
        <f>C14/SUM($C$14:$C$15)*100</f>
        <v>73.169082299590187</v>
      </c>
      <c r="F14" s="209"/>
      <c r="G14" s="273">
        <v>65839.384753400402</v>
      </c>
      <c r="H14" s="202"/>
      <c r="I14" s="202"/>
      <c r="J14" s="207">
        <f>G14/SUM($G$14:$G$15)*100</f>
        <v>73.169082299590173</v>
      </c>
      <c r="K14" s="209"/>
      <c r="M14" s="305"/>
      <c r="N14" s="305"/>
      <c r="O14" s="305"/>
      <c r="P14" s="305"/>
      <c r="Q14" s="305"/>
      <c r="R14" s="305"/>
      <c r="S14" s="305"/>
    </row>
    <row r="15" spans="1:19" s="15" customFormat="1" ht="11.4" customHeight="1">
      <c r="A15" s="216" t="s">
        <v>97</v>
      </c>
      <c r="B15" s="201"/>
      <c r="C15" s="274">
        <f t="shared" ref="C15" si="2">SUM(C16:C18)</f>
        <v>17313.194639818612</v>
      </c>
      <c r="D15" s="213"/>
      <c r="E15" s="207">
        <f>C15/SUM($C$14:$C$15)*100</f>
        <v>26.830917700409806</v>
      </c>
      <c r="F15" s="218"/>
      <c r="G15" s="274">
        <f>SUM(G16:G18)</f>
        <v>24143.13612040475</v>
      </c>
      <c r="H15" s="213"/>
      <c r="I15" s="213"/>
      <c r="J15" s="207">
        <f>G15/SUM($G$14:$G$15)*100</f>
        <v>26.830917700409824</v>
      </c>
      <c r="K15" s="218"/>
      <c r="M15" s="305"/>
      <c r="N15" s="305"/>
      <c r="O15" s="305"/>
      <c r="P15" s="305"/>
      <c r="Q15" s="305"/>
      <c r="R15" s="305"/>
      <c r="S15" s="305"/>
    </row>
    <row r="16" spans="1:19" s="3" customFormat="1">
      <c r="A16" s="204" t="s">
        <v>120</v>
      </c>
      <c r="B16" s="201"/>
      <c r="C16" s="273">
        <v>6890.1744740841168</v>
      </c>
      <c r="D16" s="201"/>
      <c r="E16" s="207">
        <f>C16/SUM($C$14:$C$15)*100</f>
        <v>10.677966031204523</v>
      </c>
      <c r="F16" s="218"/>
      <c r="G16" s="273">
        <v>9608.303012926428</v>
      </c>
      <c r="H16" s="201"/>
      <c r="I16" s="201"/>
      <c r="J16" s="207">
        <f>G16/SUM($G$14:$G$15)*100</f>
        <v>10.677966031204516</v>
      </c>
      <c r="K16" s="218"/>
      <c r="M16" s="305"/>
      <c r="N16" s="305"/>
      <c r="O16" s="305"/>
      <c r="P16" s="305"/>
      <c r="Q16" s="305"/>
      <c r="R16" s="305"/>
      <c r="S16" s="305"/>
    </row>
    <row r="17" spans="1:19" s="3" customFormat="1">
      <c r="A17" s="204" t="s">
        <v>155</v>
      </c>
      <c r="B17" s="213"/>
      <c r="C17" s="273">
        <v>10423.020165734497</v>
      </c>
      <c r="D17" s="213"/>
      <c r="E17" s="207">
        <f>C17/SUM($C$14:$C$15)*100</f>
        <v>16.152951669205287</v>
      </c>
      <c r="F17" s="218"/>
      <c r="G17" s="273">
        <v>14534.833107478322</v>
      </c>
      <c r="H17" s="213"/>
      <c r="I17" s="213"/>
      <c r="J17" s="207">
        <f>G17/SUM($G$14:$G$15)*100</f>
        <v>16.152951669205304</v>
      </c>
      <c r="K17" s="218"/>
      <c r="M17" s="305"/>
      <c r="N17" s="305"/>
      <c r="O17" s="305"/>
      <c r="P17" s="305"/>
      <c r="Q17" s="305"/>
      <c r="R17" s="305"/>
      <c r="S17" s="305"/>
    </row>
    <row r="18" spans="1:19" s="3" customFormat="1" ht="11.4" customHeight="1">
      <c r="A18" s="204" t="s">
        <v>3</v>
      </c>
      <c r="B18" s="213"/>
      <c r="C18" s="201">
        <v>0</v>
      </c>
      <c r="D18" s="213"/>
      <c r="E18" s="201">
        <v>0</v>
      </c>
      <c r="F18" s="218"/>
      <c r="G18" s="201">
        <v>0</v>
      </c>
      <c r="H18" s="213"/>
      <c r="I18" s="213"/>
      <c r="J18" s="201">
        <v>0</v>
      </c>
      <c r="K18" s="218"/>
      <c r="M18" s="305"/>
      <c r="N18" s="305"/>
      <c r="O18" s="305"/>
      <c r="P18" s="305"/>
      <c r="Q18" s="305"/>
      <c r="R18" s="305"/>
      <c r="S18" s="305"/>
    </row>
    <row r="19" spans="1:19" s="3" customFormat="1" ht="6.6" customHeight="1">
      <c r="A19" s="4"/>
      <c r="B19" s="99"/>
      <c r="C19" s="99"/>
      <c r="D19" s="99"/>
      <c r="G19" s="99"/>
      <c r="H19" s="99"/>
      <c r="I19" s="99"/>
      <c r="M19" s="305"/>
      <c r="N19" s="305"/>
      <c r="O19" s="305"/>
      <c r="P19" s="305"/>
      <c r="Q19" s="305"/>
      <c r="R19" s="305"/>
      <c r="S19" s="305"/>
    </row>
    <row r="20" spans="1:19" s="3" customFormat="1" ht="24">
      <c r="A20" s="195" t="s">
        <v>111</v>
      </c>
      <c r="B20" s="189"/>
      <c r="C20" s="189">
        <f t="shared" ref="C20" si="3">C22</f>
        <v>6890.1744740841186</v>
      </c>
      <c r="D20" s="190"/>
      <c r="E20" s="218"/>
      <c r="F20" s="218"/>
      <c r="G20" s="189">
        <f>G22</f>
        <v>9608.3030129264334</v>
      </c>
      <c r="H20" s="190"/>
      <c r="I20" s="190"/>
      <c r="J20" s="218"/>
      <c r="K20" s="218"/>
      <c r="M20" s="305"/>
      <c r="N20" s="305"/>
      <c r="O20" s="305"/>
      <c r="P20" s="305"/>
      <c r="Q20" s="305"/>
      <c r="R20" s="305"/>
      <c r="S20" s="305"/>
    </row>
    <row r="21" spans="1:19" s="15" customFormat="1" ht="6.6" customHeight="1">
      <c r="A21" s="78"/>
      <c r="B21" s="105"/>
      <c r="C21" s="105"/>
      <c r="D21" s="105"/>
      <c r="G21" s="105"/>
      <c r="H21" s="105"/>
      <c r="I21" s="105"/>
      <c r="M21" s="305"/>
      <c r="N21" s="305"/>
      <c r="O21" s="305"/>
      <c r="P21" s="305"/>
      <c r="Q21" s="305"/>
      <c r="R21" s="305"/>
      <c r="S21" s="305"/>
    </row>
    <row r="22" spans="1:19" s="25" customFormat="1" ht="12" customHeight="1">
      <c r="A22" s="32" t="s">
        <v>154</v>
      </c>
      <c r="B22" s="119"/>
      <c r="C22" s="119">
        <f t="shared" ref="C22" si="4">SUM(C23:C30)</f>
        <v>6890.1744740841186</v>
      </c>
      <c r="D22" s="108"/>
      <c r="E22" s="126">
        <f t="shared" ref="E22" si="5">SUM(E23:E29)</f>
        <v>99.999999999999986</v>
      </c>
      <c r="G22" s="119">
        <f>SUM(G23:G30)</f>
        <v>9608.3030129264334</v>
      </c>
      <c r="H22" s="108"/>
      <c r="I22" s="108"/>
      <c r="J22" s="126">
        <f t="shared" ref="J22" si="6">SUM(J23:J29)</f>
        <v>99.999999999999986</v>
      </c>
      <c r="M22" s="305"/>
      <c r="N22" s="305"/>
      <c r="O22" s="305"/>
      <c r="P22" s="305"/>
      <c r="Q22" s="305"/>
      <c r="R22" s="305"/>
      <c r="S22" s="305"/>
    </row>
    <row r="23" spans="1:19" s="3" customFormat="1" ht="11.4" customHeight="1">
      <c r="A23" s="69" t="s">
        <v>11</v>
      </c>
      <c r="B23" s="79"/>
      <c r="C23" s="272">
        <v>2363.3695350270978</v>
      </c>
      <c r="D23" s="79" t="s">
        <v>71</v>
      </c>
      <c r="E23" s="145">
        <f t="shared" ref="E23:E29" si="7">C23/SUM($C$23:$C$29)*100</f>
        <v>35.719195631132528</v>
      </c>
      <c r="G23" s="121">
        <v>3295.7032814583235</v>
      </c>
      <c r="H23" s="79" t="s">
        <v>71</v>
      </c>
      <c r="I23" s="79"/>
      <c r="J23" s="145">
        <f t="shared" ref="J23:J29" si="8">G23/SUM($G$23:$G$29)*100</f>
        <v>35.719195631132536</v>
      </c>
      <c r="M23" s="305"/>
      <c r="N23" s="305"/>
      <c r="O23" s="305"/>
      <c r="P23" s="305"/>
      <c r="Q23" s="305"/>
      <c r="R23" s="305"/>
      <c r="S23" s="305"/>
    </row>
    <row r="24" spans="1:19" s="3" customFormat="1" ht="11.4" customHeight="1">
      <c r="A24" s="69" t="s">
        <v>12</v>
      </c>
      <c r="B24" s="79"/>
      <c r="C24" s="272">
        <v>318.68887188943711</v>
      </c>
      <c r="D24" s="79" t="s">
        <v>71</v>
      </c>
      <c r="E24" s="145">
        <f t="shared" si="7"/>
        <v>4.8165595738515004</v>
      </c>
      <c r="G24" s="121">
        <v>444.40953701225845</v>
      </c>
      <c r="H24" s="79" t="s">
        <v>71</v>
      </c>
      <c r="I24" s="79"/>
      <c r="J24" s="145">
        <f t="shared" si="8"/>
        <v>4.8165595738514995</v>
      </c>
      <c r="M24" s="305"/>
      <c r="N24" s="305"/>
      <c r="O24" s="305"/>
      <c r="P24" s="305"/>
      <c r="Q24" s="305"/>
      <c r="R24" s="305"/>
      <c r="S24" s="305"/>
    </row>
    <row r="25" spans="1:19" s="3" customFormat="1" ht="11.4">
      <c r="A25" s="69" t="s">
        <v>13</v>
      </c>
      <c r="B25" s="79"/>
      <c r="C25" s="272">
        <v>3388.5321672938221</v>
      </c>
      <c r="D25" s="79" t="s">
        <v>71</v>
      </c>
      <c r="E25" s="145">
        <f t="shared" si="7"/>
        <v>51.21316899118181</v>
      </c>
      <c r="G25" s="121">
        <v>4725.2858334527391</v>
      </c>
      <c r="H25" s="79" t="s">
        <v>71</v>
      </c>
      <c r="I25" s="79"/>
      <c r="J25" s="145">
        <f t="shared" si="8"/>
        <v>51.213168991181803</v>
      </c>
    </row>
    <row r="26" spans="1:19" s="3" customFormat="1" ht="11.4">
      <c r="A26" s="69" t="s">
        <v>14</v>
      </c>
      <c r="B26" s="79"/>
      <c r="C26" s="272">
        <v>545.93449940357959</v>
      </c>
      <c r="D26" s="79" t="s">
        <v>71</v>
      </c>
      <c r="E26" s="145">
        <f t="shared" si="7"/>
        <v>8.251075803834155</v>
      </c>
      <c r="G26" s="121">
        <v>761.3020708270468</v>
      </c>
      <c r="H26" s="79" t="s">
        <v>71</v>
      </c>
      <c r="I26" s="79"/>
      <c r="J26" s="145">
        <f t="shared" si="8"/>
        <v>8.251075803834155</v>
      </c>
    </row>
    <row r="27" spans="1:19" s="3" customFormat="1">
      <c r="A27" s="50" t="s">
        <v>156</v>
      </c>
      <c r="B27" s="84"/>
      <c r="C27" s="121">
        <v>0</v>
      </c>
      <c r="D27" s="79"/>
      <c r="E27" s="145">
        <f t="shared" si="7"/>
        <v>0</v>
      </c>
      <c r="G27" s="121">
        <v>0</v>
      </c>
      <c r="H27" s="79"/>
      <c r="I27" s="84"/>
      <c r="J27" s="145">
        <f t="shared" si="8"/>
        <v>0</v>
      </c>
    </row>
    <row r="28" spans="1:19" s="3" customFormat="1" ht="11.4">
      <c r="A28" s="171" t="s">
        <v>69</v>
      </c>
      <c r="B28" s="79"/>
      <c r="C28" s="121">
        <v>0</v>
      </c>
      <c r="D28" s="79"/>
      <c r="E28" s="145">
        <f t="shared" si="7"/>
        <v>0</v>
      </c>
      <c r="G28" s="121">
        <v>0</v>
      </c>
      <c r="H28" s="79"/>
      <c r="I28" s="79"/>
      <c r="J28" s="145">
        <f t="shared" si="8"/>
        <v>0</v>
      </c>
    </row>
    <row r="29" spans="1:19" s="3" customFormat="1" ht="11.4">
      <c r="A29" s="171" t="s">
        <v>70</v>
      </c>
      <c r="B29" s="79"/>
      <c r="C29" s="121">
        <v>0</v>
      </c>
      <c r="D29" s="79"/>
      <c r="E29" s="145">
        <f t="shared" si="7"/>
        <v>0</v>
      </c>
      <c r="G29" s="121">
        <v>0</v>
      </c>
      <c r="H29" s="79"/>
      <c r="I29" s="79"/>
      <c r="J29" s="145">
        <f t="shared" si="8"/>
        <v>0</v>
      </c>
    </row>
    <row r="30" spans="1:19" s="2" customFormat="1" ht="11.4">
      <c r="A30" s="171" t="s">
        <v>3</v>
      </c>
      <c r="B30" s="79"/>
      <c r="C30" s="272">
        <v>273.64940047018138</v>
      </c>
      <c r="D30" s="79" t="s">
        <v>71</v>
      </c>
      <c r="E30" s="121">
        <v>0</v>
      </c>
      <c r="G30" s="121">
        <v>381.60229017606383</v>
      </c>
      <c r="H30" s="79" t="s">
        <v>71</v>
      </c>
      <c r="I30" s="79"/>
      <c r="J30" s="145">
        <v>0</v>
      </c>
    </row>
    <row r="31" spans="1:19" s="3" customFormat="1" ht="6.6" customHeight="1" thickBot="1">
      <c r="A31" s="53"/>
      <c r="B31" s="87"/>
      <c r="C31" s="87"/>
      <c r="D31" s="87"/>
      <c r="E31" s="87"/>
      <c r="F31" s="87"/>
      <c r="G31" s="87"/>
      <c r="H31" s="87"/>
      <c r="I31" s="87"/>
      <c r="J31" s="87"/>
      <c r="K31" s="87"/>
    </row>
    <row r="32" spans="1:19" s="60" customFormat="1" ht="6.6" customHeight="1">
      <c r="B32" s="94"/>
      <c r="C32" s="94"/>
      <c r="D32" s="94"/>
      <c r="E32" s="94"/>
      <c r="F32" s="94"/>
      <c r="G32" s="94"/>
      <c r="H32" s="94"/>
      <c r="I32" s="94"/>
    </row>
    <row r="33" spans="1:13" s="60" customFormat="1" ht="12.75" customHeight="1">
      <c r="A33" s="19" t="s">
        <v>141</v>
      </c>
      <c r="B33" s="94"/>
      <c r="C33" s="94"/>
      <c r="D33" s="94"/>
      <c r="E33" s="94"/>
      <c r="F33" s="94"/>
      <c r="G33" s="94"/>
      <c r="H33" s="94"/>
      <c r="I33" s="94"/>
    </row>
    <row r="34" spans="1:13" s="60" customFormat="1" ht="12.75" customHeight="1">
      <c r="A34" s="19" t="s">
        <v>158</v>
      </c>
      <c r="B34" s="94"/>
      <c r="C34" s="94"/>
      <c r="D34" s="94"/>
      <c r="E34" s="94"/>
      <c r="F34" s="94"/>
      <c r="G34" s="94"/>
      <c r="H34" s="94"/>
      <c r="I34" s="94"/>
    </row>
    <row r="35" spans="1:13" s="60" customFormat="1" ht="11.25" customHeight="1">
      <c r="A35" s="316" t="s">
        <v>151</v>
      </c>
      <c r="B35" s="316"/>
      <c r="C35" s="316"/>
      <c r="D35" s="316"/>
      <c r="E35" s="316"/>
      <c r="F35" s="316"/>
      <c r="G35" s="316"/>
      <c r="H35" s="316"/>
      <c r="I35" s="316"/>
    </row>
    <row r="36" spans="1:13" s="60" customFormat="1" ht="10.199999999999999">
      <c r="A36" s="61" t="s">
        <v>79</v>
      </c>
      <c r="B36" s="72"/>
      <c r="C36" s="72"/>
      <c r="D36" s="72"/>
      <c r="E36" s="72"/>
      <c r="F36" s="72"/>
      <c r="G36" s="72"/>
      <c r="H36" s="72"/>
      <c r="I36" s="72"/>
    </row>
    <row r="37" spans="1:13" s="60" customFormat="1" ht="10.199999999999999">
      <c r="A37" s="60" t="s">
        <v>119</v>
      </c>
      <c r="B37" s="62"/>
      <c r="C37" s="62"/>
      <c r="D37" s="62"/>
      <c r="E37" s="62"/>
      <c r="F37" s="62"/>
      <c r="G37" s="62"/>
      <c r="H37" s="62"/>
      <c r="I37" s="62"/>
    </row>
    <row r="38" spans="1:13" s="60" customFormat="1" ht="10.199999999999999">
      <c r="A38" s="60" t="s">
        <v>169</v>
      </c>
      <c r="B38" s="94"/>
      <c r="C38" s="94"/>
      <c r="D38" s="94"/>
      <c r="E38" s="94"/>
      <c r="F38" s="94"/>
      <c r="G38" s="94"/>
      <c r="H38" s="94"/>
      <c r="I38" s="94"/>
    </row>
    <row r="40" spans="1:13" ht="14.4">
      <c r="A40" s="303" t="s">
        <v>206</v>
      </c>
      <c r="B40" s="157"/>
      <c r="C40" s="157"/>
      <c r="D40" s="157"/>
      <c r="E40" s="157"/>
      <c r="F40" s="157"/>
      <c r="G40" s="157"/>
      <c r="H40" s="157"/>
      <c r="I40" s="157"/>
      <c r="J40" s="157"/>
      <c r="K40" s="157"/>
      <c r="L40" s="146"/>
      <c r="M40" s="146"/>
    </row>
    <row r="41" spans="1:13">
      <c r="A41" s="315" t="s">
        <v>207</v>
      </c>
      <c r="B41" s="315"/>
      <c r="C41" s="315"/>
      <c r="D41" s="315"/>
      <c r="E41" s="315"/>
      <c r="F41" s="315"/>
      <c r="G41" s="315"/>
      <c r="H41" s="315"/>
      <c r="I41" s="315"/>
      <c r="J41" s="315"/>
      <c r="K41" s="315"/>
      <c r="L41" s="315"/>
      <c r="M41" s="315"/>
    </row>
    <row r="42" spans="1:13">
      <c r="A42" s="315"/>
      <c r="B42" s="315"/>
      <c r="C42" s="315"/>
      <c r="D42" s="315"/>
      <c r="E42" s="315"/>
      <c r="F42" s="315"/>
      <c r="G42" s="315"/>
      <c r="H42" s="315"/>
      <c r="I42" s="315"/>
      <c r="J42" s="315"/>
      <c r="K42" s="315"/>
      <c r="L42" s="315"/>
      <c r="M42" s="315"/>
    </row>
    <row r="43" spans="1:13">
      <c r="A43" s="315"/>
      <c r="B43" s="315"/>
      <c r="C43" s="315"/>
      <c r="D43" s="315"/>
      <c r="E43" s="315"/>
      <c r="F43" s="315"/>
      <c r="G43" s="315"/>
      <c r="H43" s="315"/>
      <c r="I43" s="315"/>
      <c r="J43" s="315"/>
      <c r="K43" s="315"/>
      <c r="L43" s="315"/>
      <c r="M43" s="315"/>
    </row>
    <row r="44" spans="1:13">
      <c r="A44" s="315"/>
      <c r="B44" s="315"/>
      <c r="C44" s="315"/>
      <c r="D44" s="315"/>
      <c r="E44" s="315"/>
      <c r="F44" s="315"/>
      <c r="G44" s="315"/>
      <c r="H44" s="315"/>
      <c r="I44" s="315"/>
      <c r="J44" s="315"/>
      <c r="K44" s="315"/>
      <c r="L44" s="315"/>
      <c r="M44" s="315"/>
    </row>
  </sheetData>
  <mergeCells count="14">
    <mergeCell ref="A41:M44"/>
    <mergeCell ref="A35:I35"/>
    <mergeCell ref="A4:A10"/>
    <mergeCell ref="G10:K10"/>
    <mergeCell ref="C10:F10"/>
    <mergeCell ref="A1:K1"/>
    <mergeCell ref="B4:K4"/>
    <mergeCell ref="G7:H7"/>
    <mergeCell ref="B8:D8"/>
    <mergeCell ref="E8:F8"/>
    <mergeCell ref="G8:H8"/>
    <mergeCell ref="J8:K8"/>
    <mergeCell ref="C7:D7"/>
    <mergeCell ref="J7:K7"/>
  </mergeCells>
  <phoneticPr fontId="8" type="noConversion"/>
  <printOptions horizontalCentered="1"/>
  <pageMargins left="0.78740157480314965" right="0.78740157480314965" top="0.78740157480314965" bottom="0.78740157480314965" header="0.39370078740157483" footer="0.39370078740157483"/>
  <pageSetup scale="5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S68"/>
  <sheetViews>
    <sheetView showGridLines="0" zoomScaleNormal="100" workbookViewId="0">
      <pane xSplit="1" ySplit="11" topLeftCell="B30" activePane="bottomRight" state="frozen"/>
      <selection activeCell="B13" sqref="B13"/>
      <selection pane="topRight" activeCell="B13" sqref="B13"/>
      <selection pane="bottomLeft" activeCell="B13" sqref="B13"/>
      <selection pane="bottomRight" activeCell="A2" sqref="A2"/>
    </sheetView>
  </sheetViews>
  <sheetFormatPr defaultColWidth="11.44140625" defaultRowHeight="13.2"/>
  <cols>
    <col min="1" max="1" width="35.6640625" customWidth="1"/>
    <col min="2" max="2" width="2.6640625" style="106" customWidth="1"/>
    <col min="3" max="3" width="10.33203125" style="106" customWidth="1"/>
    <col min="4" max="4" width="1.44140625" style="106" bestFit="1" customWidth="1"/>
    <col min="5" max="7" width="6.21875" style="106" customWidth="1"/>
    <col min="8" max="8" width="9.88671875" style="106" customWidth="1"/>
    <col min="9" max="9" width="6" style="106" customWidth="1"/>
    <col min="10" max="10" width="13.44140625" customWidth="1"/>
    <col min="11" max="11" width="2.5546875" customWidth="1"/>
    <col min="12" max="12" width="6.33203125" customWidth="1"/>
  </cols>
  <sheetData>
    <row r="1" spans="1:19" ht="25.5" customHeight="1">
      <c r="A1" s="318" t="s">
        <v>201</v>
      </c>
      <c r="B1" s="318"/>
      <c r="C1" s="318"/>
      <c r="D1" s="318"/>
      <c r="E1" s="318"/>
      <c r="F1" s="318"/>
      <c r="G1" s="318"/>
      <c r="H1" s="318"/>
      <c r="I1" s="318"/>
      <c r="J1" s="318"/>
      <c r="K1" s="318"/>
    </row>
    <row r="2" spans="1:19" s="3" customFormat="1" ht="6.6" customHeight="1" thickBot="1">
      <c r="A2" s="75"/>
      <c r="B2" s="102"/>
      <c r="C2" s="102"/>
      <c r="D2" s="102"/>
      <c r="E2" s="102"/>
      <c r="F2" s="102"/>
      <c r="G2" s="102"/>
      <c r="H2" s="102"/>
      <c r="I2" s="102"/>
      <c r="J2" s="33"/>
      <c r="K2" s="33"/>
    </row>
    <row r="3" spans="1:19" s="3" customFormat="1" ht="6.6" customHeight="1">
      <c r="A3" s="254"/>
      <c r="B3" s="260"/>
      <c r="C3" s="260"/>
      <c r="D3" s="260"/>
      <c r="E3" s="260"/>
      <c r="F3" s="260"/>
      <c r="G3" s="260"/>
      <c r="H3" s="260"/>
      <c r="I3" s="260"/>
      <c r="J3" s="260"/>
      <c r="K3" s="260"/>
    </row>
    <row r="4" spans="1:19" s="3" customFormat="1" ht="12">
      <c r="A4" s="319" t="s">
        <v>68</v>
      </c>
      <c r="B4" s="314" t="s">
        <v>173</v>
      </c>
      <c r="C4" s="314"/>
      <c r="D4" s="314"/>
      <c r="E4" s="314"/>
      <c r="F4" s="314"/>
      <c r="G4" s="314"/>
      <c r="H4" s="314"/>
      <c r="I4" s="314"/>
      <c r="J4" s="256"/>
      <c r="K4" s="256"/>
    </row>
    <row r="5" spans="1:19" s="3" customFormat="1" ht="6.6" customHeight="1">
      <c r="A5" s="319"/>
      <c r="B5" s="181"/>
      <c r="C5" s="181"/>
      <c r="D5" s="181"/>
      <c r="E5" s="181"/>
      <c r="F5" s="181"/>
      <c r="G5" s="181"/>
      <c r="H5" s="181"/>
      <c r="I5" s="181"/>
      <c r="J5" s="221"/>
      <c r="K5" s="221"/>
    </row>
    <row r="6" spans="1:19" s="3" customFormat="1" ht="6.6" customHeight="1">
      <c r="A6" s="319"/>
      <c r="B6" s="282"/>
      <c r="C6" s="282"/>
      <c r="D6" s="282"/>
      <c r="E6" s="220"/>
      <c r="F6" s="220"/>
      <c r="G6" s="220"/>
      <c r="H6" s="282"/>
      <c r="I6" s="282"/>
      <c r="J6" s="220"/>
      <c r="K6" s="220"/>
    </row>
    <row r="7" spans="1:19" s="3" customFormat="1" ht="12" customHeight="1">
      <c r="A7" s="319"/>
      <c r="B7" s="263"/>
      <c r="C7" s="312" t="s">
        <v>170</v>
      </c>
      <c r="D7" s="312"/>
      <c r="E7" s="263"/>
      <c r="F7" s="312" t="s">
        <v>171</v>
      </c>
      <c r="G7" s="312"/>
      <c r="H7" s="312" t="s">
        <v>170</v>
      </c>
      <c r="I7" s="312"/>
      <c r="J7" s="312" t="s">
        <v>171</v>
      </c>
      <c r="K7" s="312"/>
    </row>
    <row r="8" spans="1:19" s="3" customFormat="1" ht="15.6" customHeight="1">
      <c r="A8" s="319"/>
      <c r="B8" s="320"/>
      <c r="C8" s="320"/>
      <c r="D8" s="320"/>
      <c r="E8" s="320"/>
      <c r="F8" s="320"/>
      <c r="G8" s="320"/>
      <c r="H8" s="320"/>
      <c r="I8" s="320"/>
      <c r="J8" s="320"/>
      <c r="K8" s="320"/>
    </row>
    <row r="9" spans="1:19" s="3" customFormat="1" ht="6.6" customHeight="1">
      <c r="A9" s="319"/>
      <c r="B9" s="186"/>
      <c r="C9" s="186"/>
      <c r="D9" s="186"/>
      <c r="E9" s="186"/>
      <c r="F9" s="186"/>
      <c r="G9" s="186"/>
      <c r="H9" s="186"/>
      <c r="I9" s="186"/>
      <c r="J9" s="186"/>
      <c r="K9" s="186"/>
    </row>
    <row r="10" spans="1:19" s="3" customFormat="1" ht="12">
      <c r="A10" s="319"/>
      <c r="B10" s="262"/>
      <c r="C10" s="314" t="s">
        <v>175</v>
      </c>
      <c r="D10" s="314"/>
      <c r="E10" s="314"/>
      <c r="F10" s="314"/>
      <c r="G10" s="314"/>
      <c r="H10" s="314" t="s">
        <v>192</v>
      </c>
      <c r="I10" s="314"/>
      <c r="J10" s="314"/>
      <c r="K10" s="314"/>
    </row>
    <row r="11" spans="1:19" s="3" customFormat="1" ht="6.6" customHeight="1">
      <c r="A11" s="187"/>
      <c r="B11" s="185"/>
      <c r="C11" s="185"/>
      <c r="D11" s="185"/>
      <c r="E11" s="185"/>
      <c r="F11" s="185"/>
      <c r="G11" s="185"/>
      <c r="H11" s="185"/>
      <c r="I11" s="185"/>
      <c r="J11" s="185"/>
      <c r="K11" s="185"/>
    </row>
    <row r="12" spans="1:19" s="15" customFormat="1" ht="6.6" customHeight="1">
      <c r="A12" s="67"/>
      <c r="B12" s="79"/>
      <c r="C12" s="79"/>
      <c r="D12" s="79"/>
      <c r="H12" s="79"/>
      <c r="I12" s="79"/>
    </row>
    <row r="13" spans="1:19" s="25" customFormat="1" ht="12" customHeight="1">
      <c r="A13" s="194" t="s">
        <v>104</v>
      </c>
      <c r="B13" s="212"/>
      <c r="C13" s="212">
        <f t="shared" ref="C13:H13" si="0">C15</f>
        <v>64527.031215015755</v>
      </c>
      <c r="D13" s="212"/>
      <c r="E13" s="197"/>
      <c r="F13" s="197"/>
      <c r="G13" s="197"/>
      <c r="H13" s="212">
        <f t="shared" si="0"/>
        <v>89982.520873805159</v>
      </c>
      <c r="I13" s="212"/>
      <c r="J13" s="197"/>
      <c r="K13" s="197"/>
      <c r="M13" s="305"/>
      <c r="N13" s="305"/>
      <c r="O13" s="305"/>
      <c r="P13" s="305"/>
      <c r="Q13" s="305"/>
      <c r="R13" s="305"/>
      <c r="S13" s="305"/>
    </row>
    <row r="14" spans="1:19" s="3" customFormat="1" ht="6.6" customHeight="1">
      <c r="B14" s="97"/>
      <c r="C14" s="97"/>
      <c r="D14" s="97"/>
      <c r="H14" s="97"/>
      <c r="I14" s="97"/>
      <c r="M14" s="305"/>
      <c r="N14" s="305"/>
      <c r="O14" s="305"/>
      <c r="P14" s="305"/>
      <c r="Q14" s="305"/>
      <c r="R14" s="305"/>
      <c r="S14" s="305"/>
    </row>
    <row r="15" spans="1:19" s="25" customFormat="1" ht="24">
      <c r="A15" s="32" t="s">
        <v>77</v>
      </c>
      <c r="B15" s="122"/>
      <c r="C15" s="122">
        <f>C16+C21</f>
        <v>64527.031215015755</v>
      </c>
      <c r="D15" s="45"/>
      <c r="E15" s="132"/>
      <c r="F15" s="132">
        <f t="shared" ref="F15" si="1">F16+F21</f>
        <v>100.00000000000001</v>
      </c>
      <c r="H15" s="122">
        <f>H16+H21</f>
        <v>89982.520873805159</v>
      </c>
      <c r="I15" s="45"/>
      <c r="J15" s="132">
        <f>J16+J21</f>
        <v>100</v>
      </c>
      <c r="M15" s="305"/>
      <c r="N15" s="305"/>
      <c r="O15" s="305"/>
      <c r="P15" s="305"/>
      <c r="Q15" s="305"/>
      <c r="R15" s="305"/>
      <c r="S15" s="305"/>
    </row>
    <row r="16" spans="1:19" s="3" customFormat="1" ht="11.4" customHeight="1">
      <c r="A16" s="69" t="s">
        <v>66</v>
      </c>
      <c r="B16" s="121"/>
      <c r="C16" s="121">
        <f>SUM(C17:C20)</f>
        <v>58419.812212388519</v>
      </c>
      <c r="D16" s="101"/>
      <c r="E16" s="130"/>
      <c r="F16" s="130">
        <f t="shared" ref="F16:F21" si="2">C16/SUM($C$16+$C$21)*100</f>
        <v>90.53540990863678</v>
      </c>
      <c r="H16" s="121">
        <f t="shared" ref="H16" si="3">SUM(H17:H20)</f>
        <v>81466.044119224141</v>
      </c>
      <c r="I16" s="101"/>
      <c r="J16" s="130">
        <f t="shared" ref="J16:J21" si="4">H16/SUM($H$16+$H$21)*100</f>
        <v>90.535409908636765</v>
      </c>
      <c r="M16" s="305"/>
      <c r="N16" s="305"/>
      <c r="O16" s="305"/>
      <c r="P16" s="305"/>
      <c r="Q16" s="305"/>
      <c r="R16" s="305"/>
      <c r="S16" s="305"/>
    </row>
    <row r="17" spans="1:19" s="3" customFormat="1" ht="11.4" customHeight="1">
      <c r="A17" s="142" t="s">
        <v>44</v>
      </c>
      <c r="B17" s="79"/>
      <c r="C17" s="121">
        <v>47476.947503675096</v>
      </c>
      <c r="D17" s="79"/>
      <c r="E17" s="130"/>
      <c r="F17" s="130">
        <f t="shared" si="2"/>
        <v>73.576835335060281</v>
      </c>
      <c r="H17" s="121">
        <v>66206.291213655859</v>
      </c>
      <c r="I17" s="79"/>
      <c r="J17" s="130">
        <f t="shared" si="4"/>
        <v>73.576835335060281</v>
      </c>
      <c r="M17" s="305"/>
      <c r="N17" s="305"/>
      <c r="O17" s="305"/>
      <c r="P17" s="305"/>
      <c r="Q17" s="305"/>
      <c r="R17" s="305"/>
      <c r="S17" s="305"/>
    </row>
    <row r="18" spans="1:19" s="3" customFormat="1" ht="11.4" customHeight="1">
      <c r="A18" s="142" t="s">
        <v>16</v>
      </c>
      <c r="B18" s="101"/>
      <c r="C18" s="121">
        <v>9995.0604259370648</v>
      </c>
      <c r="D18" s="101"/>
      <c r="E18" s="130"/>
      <c r="F18" s="130">
        <f t="shared" si="2"/>
        <v>15.489726146909987</v>
      </c>
      <c r="H18" s="121">
        <v>13938.046063438536</v>
      </c>
      <c r="I18" s="101"/>
      <c r="J18" s="130">
        <f t="shared" si="4"/>
        <v>15.489726146909987</v>
      </c>
      <c r="M18" s="305"/>
      <c r="N18" s="305"/>
      <c r="O18" s="305"/>
      <c r="P18" s="305"/>
      <c r="Q18" s="305"/>
      <c r="R18" s="305"/>
      <c r="S18" s="305"/>
    </row>
    <row r="19" spans="1:19" s="3" customFormat="1" ht="11.4" customHeight="1">
      <c r="A19" s="142" t="s">
        <v>17</v>
      </c>
      <c r="B19" s="79"/>
      <c r="C19" s="121">
        <v>795.88393090346744</v>
      </c>
      <c r="D19" s="79" t="s">
        <v>71</v>
      </c>
      <c r="E19" s="130"/>
      <c r="F19" s="130">
        <f t="shared" si="2"/>
        <v>1.2334116662696568</v>
      </c>
      <c r="H19" s="121">
        <v>1109.8549100610426</v>
      </c>
      <c r="I19" s="79" t="s">
        <v>71</v>
      </c>
      <c r="J19" s="130">
        <f t="shared" si="4"/>
        <v>1.2334116662696575</v>
      </c>
      <c r="M19" s="305"/>
      <c r="N19" s="305"/>
      <c r="O19" s="305"/>
      <c r="P19" s="305"/>
      <c r="Q19" s="305"/>
      <c r="R19" s="305"/>
      <c r="S19" s="305"/>
    </row>
    <row r="20" spans="1:19" s="29" customFormat="1" ht="11.4" customHeight="1">
      <c r="A20" s="142" t="s">
        <v>3</v>
      </c>
      <c r="B20" s="101"/>
      <c r="C20" s="121">
        <v>151.92035187289252</v>
      </c>
      <c r="D20" s="101" t="s">
        <v>71</v>
      </c>
      <c r="E20" s="130"/>
      <c r="F20" s="130">
        <f t="shared" si="2"/>
        <v>0.23543676039684269</v>
      </c>
      <c r="H20" s="121">
        <v>211.85193206869965</v>
      </c>
      <c r="I20" s="101" t="s">
        <v>71</v>
      </c>
      <c r="J20" s="130">
        <f t="shared" si="4"/>
        <v>0.23543676039684275</v>
      </c>
      <c r="M20" s="305"/>
      <c r="N20" s="305"/>
      <c r="O20" s="305"/>
      <c r="P20" s="305"/>
      <c r="Q20" s="305"/>
      <c r="R20" s="305"/>
      <c r="S20" s="305"/>
    </row>
    <row r="21" spans="1:19" s="3" customFormat="1" ht="11.4" customHeight="1">
      <c r="A21" s="69" t="s">
        <v>65</v>
      </c>
      <c r="B21" s="101"/>
      <c r="C21" s="121">
        <v>6107.2190026272401</v>
      </c>
      <c r="D21" s="101" t="s">
        <v>71</v>
      </c>
      <c r="E21" s="130"/>
      <c r="F21" s="130">
        <f t="shared" si="2"/>
        <v>9.464590091363231</v>
      </c>
      <c r="H21" s="121">
        <v>8516.4767545810173</v>
      </c>
      <c r="I21" s="101" t="s">
        <v>71</v>
      </c>
      <c r="J21" s="130">
        <f t="shared" si="4"/>
        <v>9.4645900913632346</v>
      </c>
      <c r="M21" s="305"/>
      <c r="N21" s="305"/>
      <c r="O21" s="305"/>
      <c r="P21" s="305"/>
      <c r="Q21" s="305"/>
      <c r="R21" s="305"/>
      <c r="S21" s="305"/>
    </row>
    <row r="22" spans="1:19" s="3" customFormat="1" ht="6.6" customHeight="1">
      <c r="A22" s="6"/>
      <c r="B22" s="89"/>
      <c r="C22" s="89"/>
      <c r="D22" s="89"/>
      <c r="H22" s="89"/>
      <c r="I22" s="89"/>
      <c r="M22" s="305"/>
      <c r="N22" s="305"/>
      <c r="O22" s="305"/>
      <c r="P22" s="305"/>
      <c r="Q22" s="305"/>
      <c r="R22" s="305"/>
      <c r="S22" s="305"/>
    </row>
    <row r="23" spans="1:19" s="25" customFormat="1" ht="25.8">
      <c r="A23" s="194" t="s">
        <v>136</v>
      </c>
      <c r="B23" s="212"/>
      <c r="C23" s="212">
        <f t="shared" ref="C23" si="5">C25</f>
        <v>58419.812212388526</v>
      </c>
      <c r="D23" s="199"/>
      <c r="E23" s="197"/>
      <c r="F23" s="197"/>
      <c r="G23" s="197"/>
      <c r="H23" s="212"/>
      <c r="I23" s="199"/>
      <c r="J23" s="197"/>
      <c r="K23" s="197"/>
      <c r="M23" s="305"/>
      <c r="N23" s="305"/>
      <c r="O23" s="305"/>
      <c r="P23" s="305"/>
      <c r="Q23" s="305"/>
      <c r="R23" s="305"/>
      <c r="S23" s="305"/>
    </row>
    <row r="24" spans="1:19" s="3" customFormat="1" ht="6.6" customHeight="1">
      <c r="A24" s="29"/>
      <c r="B24" s="89"/>
      <c r="C24" s="89"/>
      <c r="D24" s="89"/>
      <c r="H24" s="89"/>
      <c r="I24" s="89"/>
      <c r="M24" s="305"/>
      <c r="N24" s="305"/>
      <c r="O24" s="305"/>
      <c r="P24" s="305"/>
      <c r="Q24" s="305"/>
      <c r="R24" s="305"/>
      <c r="S24" s="305"/>
    </row>
    <row r="25" spans="1:19" s="27" customFormat="1" ht="24">
      <c r="A25" s="70" t="s">
        <v>117</v>
      </c>
      <c r="B25" s="124"/>
      <c r="C25" s="124">
        <f t="shared" ref="C25:H25" si="6">SUM(C26:C28)</f>
        <v>58419.812212388526</v>
      </c>
      <c r="D25" s="98"/>
      <c r="E25" s="132"/>
      <c r="F25" s="132">
        <f>SUM(F26:F27)</f>
        <v>100.00000000000001</v>
      </c>
      <c r="H25" s="124">
        <f t="shared" si="6"/>
        <v>81466.044119224083</v>
      </c>
      <c r="I25" s="98"/>
      <c r="J25" s="132">
        <f t="shared" ref="J25" si="7">SUM(J26:J27)</f>
        <v>99.999999999999986</v>
      </c>
    </row>
    <row r="26" spans="1:19" s="20" customFormat="1" ht="11.4">
      <c r="A26" s="69" t="s">
        <v>43</v>
      </c>
      <c r="B26" s="101"/>
      <c r="C26" s="121">
        <v>47409.149120382295</v>
      </c>
      <c r="D26" s="101"/>
      <c r="E26" s="130"/>
      <c r="F26" s="130">
        <f>C26/SUM($C$26:$C$27)*100</f>
        <v>83.95147874137075</v>
      </c>
      <c r="H26" s="121">
        <v>66111.746813813093</v>
      </c>
      <c r="I26" s="101"/>
      <c r="J26" s="130">
        <f>H26/SUM($H$26:$H$27)*100</f>
        <v>83.951478741370707</v>
      </c>
    </row>
    <row r="27" spans="1:19" s="20" customFormat="1" ht="11.4">
      <c r="A27" s="69" t="s">
        <v>4</v>
      </c>
      <c r="B27" s="101"/>
      <c r="C27" s="121">
        <v>9062.9343153790051</v>
      </c>
      <c r="D27" s="101"/>
      <c r="E27" s="130"/>
      <c r="F27" s="130">
        <f>C27/SUM($C$26:$C$27)*100</f>
        <v>16.048521258629261</v>
      </c>
      <c r="H27" s="121">
        <v>12638.202329409889</v>
      </c>
      <c r="I27" s="101"/>
      <c r="J27" s="130">
        <f>H27/SUM($H$26:$H$27)*100</f>
        <v>16.048521258629282</v>
      </c>
    </row>
    <row r="28" spans="1:19" s="20" customFormat="1">
      <c r="A28" s="50" t="s">
        <v>124</v>
      </c>
      <c r="B28" s="101"/>
      <c r="C28" s="121">
        <v>1947.7287766272307</v>
      </c>
      <c r="D28" s="101" t="s">
        <v>71</v>
      </c>
      <c r="E28" s="134"/>
      <c r="F28" s="134" t="s">
        <v>80</v>
      </c>
      <c r="H28" s="121">
        <v>2716.0949760011058</v>
      </c>
      <c r="I28" s="101" t="s">
        <v>71</v>
      </c>
      <c r="J28" s="134" t="s">
        <v>80</v>
      </c>
    </row>
    <row r="29" spans="1:19" s="3" customFormat="1" ht="6.6" customHeight="1">
      <c r="A29" s="16"/>
      <c r="B29" s="84"/>
      <c r="C29" s="84"/>
      <c r="D29" s="84"/>
      <c r="H29" s="84"/>
      <c r="I29" s="84"/>
    </row>
    <row r="30" spans="1:19" s="25" customFormat="1" ht="25.5" customHeight="1">
      <c r="A30" s="194" t="s">
        <v>109</v>
      </c>
      <c r="B30" s="212"/>
      <c r="C30" s="212">
        <f t="shared" ref="C30:H30" si="8">C32</f>
        <v>47409.149120382222</v>
      </c>
      <c r="D30" s="199"/>
      <c r="E30" s="197"/>
      <c r="F30" s="197"/>
      <c r="G30" s="197"/>
      <c r="H30" s="212">
        <f t="shared" si="8"/>
        <v>66111.746813813079</v>
      </c>
      <c r="I30" s="199"/>
      <c r="J30" s="197"/>
      <c r="K30" s="197"/>
    </row>
    <row r="31" spans="1:19" s="3" customFormat="1" ht="6.6" customHeight="1">
      <c r="A31" s="16"/>
      <c r="B31" s="84"/>
      <c r="C31" s="84"/>
      <c r="D31" s="84"/>
      <c r="H31" s="84"/>
      <c r="I31" s="84"/>
    </row>
    <row r="32" spans="1:19" s="25" customFormat="1" ht="12">
      <c r="A32" s="32" t="s">
        <v>137</v>
      </c>
      <c r="B32" s="119"/>
      <c r="C32" s="122">
        <f t="shared" ref="C32:H32" si="9">SUM(C33:C41)</f>
        <v>47409.149120382222</v>
      </c>
      <c r="D32" s="108"/>
      <c r="E32" s="126"/>
      <c r="F32" s="126">
        <f t="shared" ref="F32" si="10">SUM(F33:F40)</f>
        <v>100</v>
      </c>
      <c r="H32" s="122">
        <f t="shared" si="9"/>
        <v>66111.746813813079</v>
      </c>
      <c r="I32" s="108"/>
      <c r="J32" s="126">
        <f t="shared" ref="J32" si="11">SUM(J33:J40)</f>
        <v>99.999999999999986</v>
      </c>
    </row>
    <row r="33" spans="1:10" s="3" customFormat="1" ht="11.4">
      <c r="A33" s="69" t="s">
        <v>11</v>
      </c>
      <c r="B33" s="112"/>
      <c r="C33" s="121">
        <v>2447.6758434856829</v>
      </c>
      <c r="D33" s="112"/>
      <c r="E33" s="130"/>
      <c r="F33" s="130">
        <f t="shared" ref="F33:F40" si="12">C33/SUM($C$33:$C$40)*100</f>
        <v>5.4443692065943701</v>
      </c>
      <c r="H33" s="121">
        <v>3413.2678744331615</v>
      </c>
      <c r="I33" s="112"/>
      <c r="J33" s="130">
        <f t="shared" ref="J33:J40" si="13">H33/SUM($H$33:$H$40)*100</f>
        <v>5.4443692065943701</v>
      </c>
    </row>
    <row r="34" spans="1:10" s="3" customFormat="1" ht="11.4">
      <c r="A34" s="69" t="s">
        <v>12</v>
      </c>
      <c r="B34" s="79"/>
      <c r="C34" s="121">
        <v>1399.5829039782022</v>
      </c>
      <c r="D34" s="79" t="s">
        <v>71</v>
      </c>
      <c r="E34" s="130"/>
      <c r="F34" s="130">
        <f t="shared" si="12"/>
        <v>3.1130944421315161</v>
      </c>
      <c r="H34" s="121">
        <v>1951.7091597193003</v>
      </c>
      <c r="I34" s="79" t="s">
        <v>71</v>
      </c>
      <c r="J34" s="130">
        <f t="shared" si="13"/>
        <v>3.113094442131517</v>
      </c>
    </row>
    <row r="35" spans="1:10" s="3" customFormat="1" ht="11.4">
      <c r="A35" s="69" t="s">
        <v>13</v>
      </c>
      <c r="B35" s="79"/>
      <c r="C35" s="121">
        <v>17788.094580156736</v>
      </c>
      <c r="D35" s="79"/>
      <c r="E35" s="130"/>
      <c r="F35" s="130">
        <f t="shared" si="12"/>
        <v>39.566086593508523</v>
      </c>
      <c r="H35" s="121">
        <v>24805.380965546428</v>
      </c>
      <c r="I35" s="79"/>
      <c r="J35" s="130">
        <f t="shared" si="13"/>
        <v>39.56608659350848</v>
      </c>
    </row>
    <row r="36" spans="1:10" s="3" customFormat="1" ht="11.4">
      <c r="A36" s="69" t="s">
        <v>14</v>
      </c>
      <c r="B36" s="112"/>
      <c r="C36" s="121">
        <v>14246.542915534497</v>
      </c>
      <c r="D36" s="112"/>
      <c r="E36" s="130"/>
      <c r="F36" s="130">
        <f t="shared" si="12"/>
        <v>31.688607687243731</v>
      </c>
      <c r="H36" s="121">
        <v>19866.710448912308</v>
      </c>
      <c r="I36" s="112"/>
      <c r="J36" s="130">
        <f t="shared" si="13"/>
        <v>31.688607687243742</v>
      </c>
    </row>
    <row r="37" spans="1:10" s="3" customFormat="1">
      <c r="A37" s="50" t="s">
        <v>157</v>
      </c>
      <c r="B37" s="79"/>
      <c r="C37" s="121">
        <v>2497.1769925717908</v>
      </c>
      <c r="D37" s="79"/>
      <c r="E37" s="130"/>
      <c r="F37" s="130">
        <f t="shared" si="12"/>
        <v>5.5544746899216273</v>
      </c>
      <c r="H37" s="121">
        <v>3482.2969014478367</v>
      </c>
      <c r="I37" s="79"/>
      <c r="J37" s="130">
        <f t="shared" si="13"/>
        <v>5.5544746899216291</v>
      </c>
    </row>
    <row r="38" spans="1:10" s="3" customFormat="1" ht="11.4">
      <c r="A38" s="69" t="s">
        <v>69</v>
      </c>
      <c r="B38" s="79"/>
      <c r="C38" s="121">
        <v>4246.2729765938775</v>
      </c>
      <c r="D38" s="79"/>
      <c r="E38" s="130"/>
      <c r="F38" s="130">
        <f t="shared" si="12"/>
        <v>9.4449916225995345</v>
      </c>
      <c r="H38" s="121">
        <v>5921.3997538340082</v>
      </c>
      <c r="I38" s="79"/>
      <c r="J38" s="130">
        <f t="shared" si="13"/>
        <v>9.4449916225995434</v>
      </c>
    </row>
    <row r="39" spans="1:10" s="3" customFormat="1" ht="11.4">
      <c r="A39" s="69" t="s">
        <v>70</v>
      </c>
      <c r="B39" s="79"/>
      <c r="C39" s="121">
        <v>2302.236993650261</v>
      </c>
      <c r="D39" s="79" t="s">
        <v>71</v>
      </c>
      <c r="E39" s="130"/>
      <c r="F39" s="130">
        <f t="shared" si="12"/>
        <v>5.1208693454530945</v>
      </c>
      <c r="H39" s="121">
        <v>3210.4543543508594</v>
      </c>
      <c r="I39" s="79" t="s">
        <v>71</v>
      </c>
      <c r="J39" s="130">
        <f t="shared" si="13"/>
        <v>5.1208693454530971</v>
      </c>
    </row>
    <row r="40" spans="1:10" s="3" customFormat="1" ht="11.4">
      <c r="A40" s="69" t="s">
        <v>123</v>
      </c>
      <c r="B40" s="101"/>
      <c r="C40" s="121">
        <v>30.349487516941288</v>
      </c>
      <c r="D40" s="101" t="s">
        <v>71</v>
      </c>
      <c r="E40" s="130"/>
      <c r="F40" s="130">
        <f t="shared" si="12"/>
        <v>6.7506412547606573E-2</v>
      </c>
      <c r="H40" s="121">
        <v>42.32216084608833</v>
      </c>
      <c r="I40" s="101" t="s">
        <v>71</v>
      </c>
      <c r="J40" s="130">
        <f t="shared" si="13"/>
        <v>6.7506412547606587E-2</v>
      </c>
    </row>
    <row r="41" spans="1:10" s="2" customFormat="1">
      <c r="A41" s="50" t="s">
        <v>124</v>
      </c>
      <c r="B41" s="101"/>
      <c r="C41" s="121">
        <v>2451.2164268942392</v>
      </c>
      <c r="D41" s="101" t="s">
        <v>71</v>
      </c>
      <c r="E41" s="128"/>
      <c r="F41" s="128" t="s">
        <v>80</v>
      </c>
      <c r="H41" s="121">
        <v>3418.205194723078</v>
      </c>
      <c r="I41" s="101" t="s">
        <v>71</v>
      </c>
      <c r="J41" s="128" t="s">
        <v>80</v>
      </c>
    </row>
    <row r="42" spans="1:10" s="3" customFormat="1" ht="6.6" customHeight="1">
      <c r="A42" s="16"/>
      <c r="B42" s="84"/>
      <c r="C42" s="84"/>
      <c r="D42" s="84"/>
      <c r="H42" s="84"/>
      <c r="I42" s="84"/>
    </row>
    <row r="43" spans="1:10" s="25" customFormat="1" ht="12">
      <c r="A43" s="32" t="s">
        <v>138</v>
      </c>
      <c r="B43" s="122"/>
      <c r="C43" s="122">
        <f t="shared" ref="C43:H43" si="14">SUM(C44:C52)</f>
        <v>47409.14912038223</v>
      </c>
      <c r="D43" s="108"/>
      <c r="E43" s="126"/>
      <c r="F43" s="126">
        <f>SUM(F44:F51)</f>
        <v>100.00000000000001</v>
      </c>
      <c r="H43" s="122">
        <f t="shared" si="14"/>
        <v>66111.746813813064</v>
      </c>
      <c r="I43" s="108"/>
      <c r="J43" s="126">
        <f t="shared" ref="J43" si="15">SUM(J44:J51)</f>
        <v>100.00000000000001</v>
      </c>
    </row>
    <row r="44" spans="1:10" s="3" customFormat="1" ht="11.4">
      <c r="A44" s="172" t="s">
        <v>8</v>
      </c>
      <c r="B44" s="79"/>
      <c r="C44" s="121">
        <v>2668.5341588188439</v>
      </c>
      <c r="D44" s="79"/>
      <c r="E44" s="130"/>
      <c r="F44" s="130">
        <f t="shared" ref="F44:F51" si="16">C44/SUM($C$44:$C$51)*100</f>
        <v>5.6666610688325987</v>
      </c>
      <c r="H44" s="121">
        <v>3721.2533433972903</v>
      </c>
      <c r="I44" s="79"/>
      <c r="J44" s="130">
        <f>H44/SUM($H$44:$H$51)*100</f>
        <v>5.6666610688325996</v>
      </c>
    </row>
    <row r="45" spans="1:10" s="3" customFormat="1" ht="11.4">
      <c r="A45" s="172" t="s">
        <v>9</v>
      </c>
      <c r="B45" s="79"/>
      <c r="C45" s="121">
        <v>1906.2445399826722</v>
      </c>
      <c r="D45" s="79" t="s">
        <v>71</v>
      </c>
      <c r="E45" s="130"/>
      <c r="F45" s="130">
        <f t="shared" si="16"/>
        <v>4.0479308412434758</v>
      </c>
      <c r="H45" s="121">
        <v>2658.2454806886021</v>
      </c>
      <c r="I45" s="79" t="s">
        <v>71</v>
      </c>
      <c r="J45" s="130">
        <f t="shared" ref="J45:J50" si="17">H45/SUM($H$44:$H$51)*100</f>
        <v>4.0479308412434793</v>
      </c>
    </row>
    <row r="46" spans="1:10" s="3" customFormat="1" ht="11.4">
      <c r="A46" s="172" t="s">
        <v>10</v>
      </c>
      <c r="B46" s="79"/>
      <c r="C46" s="121">
        <v>17736.309781796743</v>
      </c>
      <c r="D46" s="79"/>
      <c r="E46" s="130"/>
      <c r="F46" s="130">
        <f t="shared" si="16"/>
        <v>37.663245123962952</v>
      </c>
      <c r="H46" s="121">
        <v>24733.167404630432</v>
      </c>
      <c r="I46" s="79"/>
      <c r="J46" s="130">
        <f t="shared" si="17"/>
        <v>37.663245123962916</v>
      </c>
    </row>
    <row r="47" spans="1:10" s="3" customFormat="1" ht="11.4">
      <c r="A47" s="161" t="s">
        <v>5</v>
      </c>
      <c r="B47" s="79"/>
      <c r="C47" s="121">
        <v>7421.4848463087228</v>
      </c>
      <c r="D47" s="79"/>
      <c r="E47" s="130"/>
      <c r="F47" s="130">
        <f t="shared" si="16"/>
        <v>15.759603118636214</v>
      </c>
      <c r="H47" s="121">
        <v>10349.21183453117</v>
      </c>
      <c r="I47" s="79"/>
      <c r="J47" s="130">
        <f t="shared" si="17"/>
        <v>15.759603118636219</v>
      </c>
    </row>
    <row r="48" spans="1:10" s="3" customFormat="1" ht="11.4">
      <c r="A48" s="172" t="s">
        <v>6</v>
      </c>
      <c r="B48" s="79"/>
      <c r="C48" s="121">
        <v>8350.0211240693934</v>
      </c>
      <c r="D48" s="79"/>
      <c r="E48" s="130"/>
      <c r="F48" s="130">
        <f t="shared" si="16"/>
        <v>17.731359919573727</v>
      </c>
      <c r="H48" s="121">
        <v>11644.049570320918</v>
      </c>
      <c r="I48" s="79"/>
      <c r="J48" s="130">
        <f t="shared" si="17"/>
        <v>17.731359919573748</v>
      </c>
    </row>
    <row r="49" spans="1:13" s="3" customFormat="1" ht="11.4">
      <c r="A49" s="172" t="s">
        <v>7</v>
      </c>
      <c r="B49" s="79"/>
      <c r="C49" s="121">
        <v>2604.5729252274614</v>
      </c>
      <c r="D49" s="79" t="s">
        <v>71</v>
      </c>
      <c r="E49" s="130"/>
      <c r="F49" s="130">
        <f t="shared" si="16"/>
        <v>5.5308386994209124</v>
      </c>
      <c r="H49" s="121">
        <v>3632.0598235904854</v>
      </c>
      <c r="I49" s="79" t="s">
        <v>71</v>
      </c>
      <c r="J49" s="130">
        <f t="shared" si="17"/>
        <v>5.530838699420916</v>
      </c>
    </row>
    <row r="50" spans="1:13" s="3" customFormat="1" ht="11.4">
      <c r="A50" s="172" t="s">
        <v>121</v>
      </c>
      <c r="B50" s="79"/>
      <c r="C50" s="121">
        <v>4886.9701203440809</v>
      </c>
      <c r="D50" s="79"/>
      <c r="E50" s="130"/>
      <c r="F50" s="130">
        <f t="shared" si="16"/>
        <v>10.377533760991634</v>
      </c>
      <c r="H50" s="121">
        <v>6814.8477092991261</v>
      </c>
      <c r="I50" s="79"/>
      <c r="J50" s="130">
        <f t="shared" si="17"/>
        <v>10.377533760991636</v>
      </c>
    </row>
    <row r="51" spans="1:13" s="3" customFormat="1" ht="22.8">
      <c r="A51" s="172" t="s">
        <v>110</v>
      </c>
      <c r="B51" s="101"/>
      <c r="C51" s="121">
        <v>1517.6882965305235</v>
      </c>
      <c r="D51" s="101" t="s">
        <v>71</v>
      </c>
      <c r="E51" s="130"/>
      <c r="F51" s="130">
        <f t="shared" si="16"/>
        <v>3.2228274673384898</v>
      </c>
      <c r="H51" s="121">
        <v>2116.4063532913356</v>
      </c>
      <c r="I51" s="101" t="s">
        <v>71</v>
      </c>
      <c r="J51" s="130">
        <f>H51/SUM($H$44:$H$51)*100</f>
        <v>3.222827467338492</v>
      </c>
    </row>
    <row r="52" spans="1:13" s="3" customFormat="1">
      <c r="A52" s="81" t="s">
        <v>124</v>
      </c>
      <c r="B52" s="101"/>
      <c r="C52" s="121">
        <v>317.32332730378937</v>
      </c>
      <c r="D52" s="101" t="s">
        <v>71</v>
      </c>
      <c r="E52" s="128"/>
      <c r="F52" s="128" t="s">
        <v>80</v>
      </c>
      <c r="H52" s="121">
        <v>442.50529406370691</v>
      </c>
      <c r="I52" s="101" t="s">
        <v>71</v>
      </c>
      <c r="J52" s="128" t="s">
        <v>80</v>
      </c>
    </row>
    <row r="53" spans="1:13" ht="6.6" customHeight="1" thickBot="1">
      <c r="A53" s="88"/>
      <c r="B53" s="113"/>
      <c r="C53" s="113"/>
      <c r="D53" s="113"/>
      <c r="E53" s="113"/>
      <c r="F53" s="113"/>
      <c r="G53" s="113"/>
      <c r="H53" s="113"/>
      <c r="I53" s="113"/>
      <c r="J53" s="113"/>
      <c r="K53" s="113"/>
    </row>
    <row r="54" spans="1:13" ht="6.6" customHeight="1">
      <c r="A54" s="16"/>
      <c r="B54" s="107"/>
      <c r="C54" s="107"/>
      <c r="D54" s="107"/>
      <c r="E54" s="107"/>
      <c r="F54" s="107"/>
      <c r="G54" s="107"/>
      <c r="H54" s="107"/>
      <c r="I54" s="107"/>
    </row>
    <row r="55" spans="1:13" s="60" customFormat="1" ht="11.4">
      <c r="A55" s="18" t="s">
        <v>166</v>
      </c>
    </row>
    <row r="56" spans="1:13" s="60" customFormat="1" ht="11.4">
      <c r="A56" s="19" t="s">
        <v>100</v>
      </c>
      <c r="B56" s="72"/>
      <c r="C56" s="72"/>
      <c r="D56" s="72"/>
      <c r="E56" s="72"/>
      <c r="F56" s="72"/>
      <c r="G56" s="72"/>
      <c r="H56" s="72"/>
      <c r="I56" s="72"/>
    </row>
    <row r="57" spans="1:13" s="60" customFormat="1" ht="11.4">
      <c r="A57" s="19" t="s">
        <v>159</v>
      </c>
      <c r="B57" s="72"/>
      <c r="C57" s="72"/>
      <c r="D57" s="72"/>
      <c r="E57" s="72"/>
      <c r="F57" s="72"/>
      <c r="G57" s="72"/>
      <c r="H57" s="72"/>
      <c r="I57" s="72"/>
    </row>
    <row r="58" spans="1:13" s="60" customFormat="1" ht="11.25" customHeight="1">
      <c r="A58" s="316" t="s">
        <v>151</v>
      </c>
      <c r="B58" s="316"/>
      <c r="C58" s="316"/>
      <c r="D58" s="316"/>
      <c r="E58" s="316"/>
      <c r="F58" s="316"/>
      <c r="G58" s="316"/>
      <c r="H58" s="316"/>
      <c r="I58" s="316"/>
    </row>
    <row r="59" spans="1:13" s="60" customFormat="1" ht="10.199999999999999">
      <c r="A59" s="61" t="s">
        <v>79</v>
      </c>
      <c r="B59" s="71"/>
      <c r="C59" s="71"/>
      <c r="D59" s="71"/>
      <c r="E59" s="71"/>
      <c r="F59" s="71"/>
      <c r="G59" s="71"/>
      <c r="H59" s="71"/>
      <c r="I59" s="71"/>
    </row>
    <row r="60" spans="1:13" s="60" customFormat="1" ht="10.199999999999999">
      <c r="A60" s="60" t="s">
        <v>119</v>
      </c>
      <c r="B60" s="62"/>
      <c r="C60" s="62"/>
      <c r="D60" s="62"/>
      <c r="E60" s="62"/>
      <c r="F60" s="62"/>
      <c r="G60" s="62"/>
      <c r="H60" s="62"/>
      <c r="I60" s="62"/>
    </row>
    <row r="61" spans="1:13" s="60" customFormat="1" ht="10.199999999999999">
      <c r="A61" s="61" t="s">
        <v>205</v>
      </c>
      <c r="B61" s="94"/>
      <c r="C61" s="94"/>
      <c r="D61" s="94"/>
      <c r="E61" s="94"/>
      <c r="F61" s="94"/>
      <c r="G61" s="94"/>
      <c r="H61" s="94"/>
      <c r="I61" s="94"/>
    </row>
    <row r="62" spans="1:13">
      <c r="A62" s="60" t="s">
        <v>169</v>
      </c>
    </row>
    <row r="64" spans="1:13" ht="14.4">
      <c r="A64" s="303" t="s">
        <v>206</v>
      </c>
      <c r="B64" s="157"/>
      <c r="C64" s="157"/>
      <c r="D64" s="157"/>
      <c r="E64" s="157"/>
      <c r="F64" s="157"/>
      <c r="G64" s="157"/>
      <c r="H64" s="157"/>
      <c r="I64" s="157"/>
      <c r="J64" s="157"/>
      <c r="K64" s="157"/>
      <c r="L64" s="146"/>
      <c r="M64" s="146"/>
    </row>
    <row r="65" spans="1:13">
      <c r="A65" s="315" t="s">
        <v>207</v>
      </c>
      <c r="B65" s="315"/>
      <c r="C65" s="315"/>
      <c r="D65" s="315"/>
      <c r="E65" s="315"/>
      <c r="F65" s="315"/>
      <c r="G65" s="315"/>
      <c r="H65" s="315"/>
      <c r="I65" s="315"/>
      <c r="J65" s="315"/>
      <c r="K65" s="315"/>
      <c r="L65" s="315"/>
      <c r="M65" s="315"/>
    </row>
    <row r="66" spans="1:13">
      <c r="A66" s="315"/>
      <c r="B66" s="315"/>
      <c r="C66" s="315"/>
      <c r="D66" s="315"/>
      <c r="E66" s="315"/>
      <c r="F66" s="315"/>
      <c r="G66" s="315"/>
      <c r="H66" s="315"/>
      <c r="I66" s="315"/>
      <c r="J66" s="315"/>
      <c r="K66" s="315"/>
      <c r="L66" s="315"/>
      <c r="M66" s="315"/>
    </row>
    <row r="67" spans="1:13">
      <c r="A67" s="315"/>
      <c r="B67" s="315"/>
      <c r="C67" s="315"/>
      <c r="D67" s="315"/>
      <c r="E67" s="315"/>
      <c r="F67" s="315"/>
      <c r="G67" s="315"/>
      <c r="H67" s="315"/>
      <c r="I67" s="315"/>
      <c r="J67" s="315"/>
      <c r="K67" s="315"/>
      <c r="L67" s="315"/>
      <c r="M67" s="315"/>
    </row>
    <row r="68" spans="1:13">
      <c r="A68" s="315"/>
      <c r="B68" s="315"/>
      <c r="C68" s="315"/>
      <c r="D68" s="315"/>
      <c r="E68" s="315"/>
      <c r="F68" s="315"/>
      <c r="G68" s="315"/>
      <c r="H68" s="315"/>
      <c r="I68" s="315"/>
      <c r="J68" s="315"/>
      <c r="K68" s="315"/>
      <c r="L68" s="315"/>
      <c r="M68" s="315"/>
    </row>
  </sheetData>
  <mergeCells count="15">
    <mergeCell ref="A65:M68"/>
    <mergeCell ref="A58:I58"/>
    <mergeCell ref="C10:G10"/>
    <mergeCell ref="H10:K10"/>
    <mergeCell ref="A1:K1"/>
    <mergeCell ref="B4:I4"/>
    <mergeCell ref="H7:I7"/>
    <mergeCell ref="A4:A10"/>
    <mergeCell ref="C7:D7"/>
    <mergeCell ref="B8:D8"/>
    <mergeCell ref="H8:I8"/>
    <mergeCell ref="E8:G8"/>
    <mergeCell ref="J8:K8"/>
    <mergeCell ref="F7:G7"/>
    <mergeCell ref="J7:K7"/>
  </mergeCells>
  <phoneticPr fontId="8" type="noConversion"/>
  <printOptions horizontalCentered="1"/>
  <pageMargins left="0.78740157480314965" right="0.78740157480314965" top="0.78740157480314965" bottom="0.78740157480314965" header="0.39370078740157483" footer="0.39370078740157483"/>
  <pageSetup scale="5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Q164"/>
  <sheetViews>
    <sheetView showGridLines="0" zoomScaleNormal="100" workbookViewId="0">
      <pane xSplit="1" ySplit="11" topLeftCell="B12" activePane="bottomRight" state="frozen"/>
      <selection activeCell="B13" sqref="B13"/>
      <selection pane="topRight" activeCell="B13" sqref="B13"/>
      <selection pane="bottomLeft" activeCell="B13" sqref="B13"/>
      <selection pane="bottomRight" sqref="A1:I1"/>
    </sheetView>
  </sheetViews>
  <sheetFormatPr defaultColWidth="11.44140625" defaultRowHeight="13.2"/>
  <cols>
    <col min="1" max="1" width="30.6640625" style="1" customWidth="1"/>
    <col min="2" max="2" width="11.21875" style="93" customWidth="1"/>
    <col min="3" max="3" width="1.88671875" style="93" bestFit="1" customWidth="1"/>
    <col min="4" max="4" width="13.33203125" style="93" bestFit="1" customWidth="1"/>
    <col min="5" max="5" width="3.6640625" style="93" customWidth="1"/>
    <col min="6" max="6" width="11.6640625" style="93" customWidth="1"/>
    <col min="7" max="7" width="1.88671875" style="93" bestFit="1" customWidth="1"/>
    <col min="8" max="8" width="13" style="1" customWidth="1"/>
    <col min="9" max="9" width="2.6640625" style="1" customWidth="1"/>
    <col min="10" max="10" width="8" style="1" customWidth="1"/>
    <col min="11" max="16384" width="11.44140625" style="1"/>
  </cols>
  <sheetData>
    <row r="1" spans="1:17" ht="39.6" customHeight="1">
      <c r="A1" s="306" t="s">
        <v>202</v>
      </c>
      <c r="B1" s="306"/>
      <c r="C1" s="306"/>
      <c r="D1" s="306"/>
      <c r="E1" s="306"/>
      <c r="F1" s="306"/>
      <c r="G1" s="306"/>
      <c r="H1" s="306"/>
      <c r="I1" s="306"/>
    </row>
    <row r="2" spans="1:17" s="3" customFormat="1" ht="6.6" customHeight="1" thickBot="1">
      <c r="A2" s="63"/>
      <c r="B2" s="96"/>
      <c r="C2" s="96"/>
      <c r="D2" s="96"/>
      <c r="E2" s="96"/>
      <c r="F2" s="96"/>
      <c r="G2" s="96"/>
      <c r="H2" s="33"/>
      <c r="I2" s="33"/>
    </row>
    <row r="3" spans="1:17" s="3" customFormat="1" ht="6.6" customHeight="1">
      <c r="A3" s="176"/>
      <c r="B3" s="177"/>
      <c r="C3" s="177"/>
      <c r="D3" s="177"/>
      <c r="E3" s="177"/>
      <c r="F3" s="177"/>
      <c r="G3" s="177"/>
      <c r="H3" s="260"/>
      <c r="I3" s="260"/>
    </row>
    <row r="4" spans="1:17" s="3" customFormat="1" ht="12">
      <c r="A4" s="319" t="s">
        <v>68</v>
      </c>
      <c r="B4" s="314" t="s">
        <v>174</v>
      </c>
      <c r="C4" s="314"/>
      <c r="D4" s="314"/>
      <c r="E4" s="314"/>
      <c r="F4" s="314"/>
      <c r="G4" s="314"/>
      <c r="H4" s="314"/>
      <c r="I4" s="314"/>
    </row>
    <row r="5" spans="1:17" s="3" customFormat="1" ht="6.6" customHeight="1">
      <c r="A5" s="319"/>
      <c r="B5" s="181"/>
      <c r="C5" s="181"/>
      <c r="D5" s="181"/>
      <c r="E5" s="181"/>
      <c r="F5" s="181"/>
      <c r="G5" s="181"/>
      <c r="H5" s="221"/>
      <c r="I5" s="221"/>
    </row>
    <row r="6" spans="1:17" s="3" customFormat="1" ht="6.6" customHeight="1">
      <c r="A6" s="319"/>
      <c r="B6" s="183"/>
      <c r="C6" s="183"/>
      <c r="D6" s="183"/>
      <c r="E6" s="183"/>
      <c r="F6" s="183"/>
      <c r="G6" s="183"/>
      <c r="H6" s="219"/>
      <c r="I6" s="219"/>
    </row>
    <row r="7" spans="1:17" s="3" customFormat="1" ht="12" customHeight="1">
      <c r="A7" s="319"/>
      <c r="B7" s="312" t="s">
        <v>170</v>
      </c>
      <c r="C7" s="312"/>
      <c r="D7" s="263" t="s">
        <v>171</v>
      </c>
      <c r="E7" s="263"/>
      <c r="F7" s="263" t="s">
        <v>170</v>
      </c>
      <c r="G7" s="263"/>
      <c r="H7" s="263" t="s">
        <v>171</v>
      </c>
      <c r="I7" s="263"/>
    </row>
    <row r="8" spans="1:17" s="3" customFormat="1" ht="12.6" customHeight="1">
      <c r="A8" s="319"/>
      <c r="B8" s="292"/>
      <c r="C8" s="292"/>
      <c r="D8" s="292"/>
      <c r="E8" s="292"/>
      <c r="F8" s="320"/>
      <c r="G8" s="320"/>
      <c r="H8" s="320"/>
      <c r="I8" s="320"/>
    </row>
    <row r="9" spans="1:17" s="3" customFormat="1" ht="6.6" customHeight="1">
      <c r="A9" s="319"/>
      <c r="B9" s="186"/>
      <c r="C9" s="186"/>
      <c r="D9" s="186"/>
      <c r="E9" s="186"/>
      <c r="F9" s="186"/>
      <c r="G9" s="186"/>
      <c r="H9" s="186"/>
      <c r="I9" s="186"/>
    </row>
    <row r="10" spans="1:17" s="3" customFormat="1" ht="12">
      <c r="A10" s="319"/>
      <c r="B10" s="314" t="s">
        <v>175</v>
      </c>
      <c r="C10" s="314"/>
      <c r="D10" s="314"/>
      <c r="E10" s="258"/>
      <c r="F10" s="314" t="s">
        <v>191</v>
      </c>
      <c r="G10" s="314"/>
      <c r="H10" s="314"/>
      <c r="I10" s="314"/>
    </row>
    <row r="11" spans="1:17" s="3" customFormat="1" ht="6.6" customHeight="1">
      <c r="A11" s="187"/>
      <c r="B11" s="185"/>
      <c r="C11" s="185"/>
      <c r="D11" s="185"/>
      <c r="E11" s="185"/>
      <c r="F11" s="185"/>
      <c r="G11" s="185"/>
      <c r="H11" s="185"/>
      <c r="I11" s="185"/>
    </row>
    <row r="12" spans="1:17" s="15" customFormat="1" ht="6.6" customHeight="1">
      <c r="A12" s="67"/>
      <c r="B12" s="79"/>
      <c r="C12" s="79"/>
      <c r="D12" s="79"/>
      <c r="E12" s="79"/>
      <c r="F12" s="79"/>
      <c r="G12" s="79"/>
    </row>
    <row r="13" spans="1:17" s="25" customFormat="1" ht="12" customHeight="1">
      <c r="A13" s="194" t="s">
        <v>104</v>
      </c>
      <c r="B13" s="211">
        <f t="shared" ref="B13:F13" si="0">B15</f>
        <v>183916.08239358844</v>
      </c>
      <c r="C13" s="199"/>
      <c r="D13" s="199"/>
      <c r="E13" s="199"/>
      <c r="F13" s="211">
        <f t="shared" si="0"/>
        <v>256469.76796227405</v>
      </c>
      <c r="G13" s="199"/>
      <c r="H13" s="197"/>
      <c r="I13" s="197"/>
      <c r="K13" s="305"/>
      <c r="L13" s="305"/>
      <c r="M13" s="305"/>
      <c r="N13" s="305"/>
      <c r="O13" s="305"/>
      <c r="P13" s="305"/>
      <c r="Q13" s="305"/>
    </row>
    <row r="14" spans="1:17" s="3" customFormat="1" ht="6.6" customHeight="1">
      <c r="B14" s="97"/>
      <c r="C14" s="97"/>
      <c r="F14" s="97"/>
      <c r="G14" s="97"/>
      <c r="K14" s="305"/>
      <c r="L14" s="305"/>
      <c r="M14" s="305"/>
      <c r="N14" s="305"/>
      <c r="O14" s="305"/>
      <c r="P14" s="305"/>
      <c r="Q14" s="305"/>
    </row>
    <row r="15" spans="1:17" s="25" customFormat="1" ht="12" customHeight="1">
      <c r="A15" s="32" t="s">
        <v>72</v>
      </c>
      <c r="B15" s="140">
        <f t="shared" ref="B15:F15" si="1">SUM(B16:B19)</f>
        <v>183916.08239358844</v>
      </c>
      <c r="C15" s="108"/>
      <c r="D15" s="126">
        <f t="shared" ref="D15" si="2">SUM(D16:D19)</f>
        <v>100.00000000000001</v>
      </c>
      <c r="E15" s="126"/>
      <c r="F15" s="140">
        <f t="shared" si="1"/>
        <v>256469.76796227405</v>
      </c>
      <c r="G15" s="108"/>
      <c r="H15" s="126">
        <f t="shared" ref="H15" si="3">SUM(H16:H19)</f>
        <v>100</v>
      </c>
      <c r="K15" s="305"/>
      <c r="L15" s="305"/>
      <c r="M15" s="305"/>
      <c r="N15" s="305"/>
      <c r="O15" s="305"/>
      <c r="P15" s="305"/>
      <c r="Q15" s="305"/>
    </row>
    <row r="16" spans="1:17" s="3" customFormat="1" ht="11.4" customHeight="1">
      <c r="A16" s="48" t="s">
        <v>112</v>
      </c>
      <c r="B16" s="121">
        <v>73340.830193288173</v>
      </c>
      <c r="C16" s="84"/>
      <c r="D16" s="129">
        <f>B16/SUM($B$16:$B$19)*100</f>
        <v>39.877333857261924</v>
      </c>
      <c r="E16" s="129"/>
      <c r="F16" s="121">
        <v>102273.30561326101</v>
      </c>
      <c r="G16" s="84"/>
      <c r="H16" s="129">
        <f>F16/SUM($F$16:$F$19)*100</f>
        <v>39.877333857261924</v>
      </c>
      <c r="K16" s="305"/>
      <c r="L16" s="305"/>
      <c r="M16" s="305"/>
      <c r="N16" s="305"/>
      <c r="O16" s="305"/>
      <c r="P16" s="305"/>
      <c r="Q16" s="305"/>
    </row>
    <row r="17" spans="1:17" s="3" customFormat="1" ht="11.4" customHeight="1">
      <c r="A17" s="48" t="s">
        <v>113</v>
      </c>
      <c r="B17" s="121">
        <v>50765.671551764623</v>
      </c>
      <c r="C17" s="84"/>
      <c r="D17" s="129">
        <f>B17/SUM($B$16:$B$19)*100</f>
        <v>27.602627726227809</v>
      </c>
      <c r="E17" s="129"/>
      <c r="F17" s="121">
        <v>70792.39528094689</v>
      </c>
      <c r="G17" s="84"/>
      <c r="H17" s="129">
        <f>F17/SUM($F$16:$F$19)*100</f>
        <v>27.602627726227851</v>
      </c>
      <c r="K17" s="305"/>
      <c r="L17" s="305"/>
      <c r="M17" s="305"/>
      <c r="N17" s="305"/>
      <c r="O17" s="305"/>
      <c r="P17" s="305"/>
      <c r="Q17" s="305"/>
    </row>
    <row r="18" spans="1:17" s="3" customFormat="1" ht="11.4" customHeight="1">
      <c r="A18" s="48" t="s">
        <v>114</v>
      </c>
      <c r="B18" s="121">
        <v>59809.580648535659</v>
      </c>
      <c r="C18" s="84"/>
      <c r="D18" s="129">
        <f>B18/SUM($B$16:$B$19)*100</f>
        <v>32.520038416510275</v>
      </c>
      <c r="E18" s="129"/>
      <c r="F18" s="121">
        <v>83404.067068066157</v>
      </c>
      <c r="G18" s="84"/>
      <c r="H18" s="129">
        <f>F18/SUM($F$16:$F$19)*100</f>
        <v>32.520038416510225</v>
      </c>
      <c r="K18" s="305"/>
      <c r="L18" s="305"/>
      <c r="M18" s="305"/>
      <c r="N18" s="305"/>
      <c r="O18" s="305"/>
      <c r="P18" s="305"/>
      <c r="Q18" s="305"/>
    </row>
    <row r="19" spans="1:17" s="3" customFormat="1" ht="11.4" customHeight="1">
      <c r="A19" s="48" t="s">
        <v>115</v>
      </c>
      <c r="B19" s="121">
        <v>0</v>
      </c>
      <c r="C19" s="84"/>
      <c r="D19" s="129">
        <f>B19/SUM($B$16:$B$19)*100</f>
        <v>0</v>
      </c>
      <c r="E19" s="129"/>
      <c r="F19" s="121">
        <v>0</v>
      </c>
      <c r="G19" s="84"/>
      <c r="H19" s="129">
        <f>F19/SUM($B$16:$B$19)*100</f>
        <v>0</v>
      </c>
      <c r="K19" s="305"/>
      <c r="L19" s="305"/>
      <c r="M19" s="305"/>
      <c r="N19" s="305"/>
      <c r="O19" s="305"/>
      <c r="P19" s="305"/>
      <c r="Q19" s="305"/>
    </row>
    <row r="20" spans="1:17" s="3" customFormat="1" ht="6.6" customHeight="1">
      <c r="A20" s="36"/>
      <c r="B20" s="84"/>
      <c r="C20" s="84"/>
      <c r="F20" s="84"/>
      <c r="G20" s="84"/>
      <c r="K20" s="305"/>
      <c r="L20" s="305"/>
      <c r="M20" s="305"/>
      <c r="N20" s="305"/>
      <c r="O20" s="305"/>
      <c r="P20" s="305"/>
      <c r="Q20" s="305"/>
    </row>
    <row r="21" spans="1:17" s="25" customFormat="1" ht="24">
      <c r="A21" s="32" t="s">
        <v>139</v>
      </c>
      <c r="B21" s="122">
        <f t="shared" ref="B21:F21" si="4">SUM(B22:B25)</f>
        <v>183916.08239358835</v>
      </c>
      <c r="C21" s="108"/>
      <c r="D21" s="126">
        <f t="shared" ref="D21" si="5">SUM(D22:D25)</f>
        <v>100</v>
      </c>
      <c r="E21" s="126"/>
      <c r="F21" s="122">
        <f t="shared" si="4"/>
        <v>256469.76796227403</v>
      </c>
      <c r="G21" s="108"/>
      <c r="H21" s="126">
        <f t="shared" ref="H21" si="6">SUM(H22:H25)</f>
        <v>100</v>
      </c>
      <c r="K21" s="305"/>
      <c r="L21" s="305"/>
      <c r="M21" s="305"/>
      <c r="N21" s="305"/>
      <c r="O21" s="305"/>
      <c r="P21" s="305"/>
      <c r="Q21" s="305"/>
    </row>
    <row r="22" spans="1:17" s="3" customFormat="1" ht="11.4" customHeight="1">
      <c r="A22" s="81" t="s">
        <v>125</v>
      </c>
      <c r="B22" s="121">
        <v>18136.505102504485</v>
      </c>
      <c r="C22" s="79"/>
      <c r="D22" s="129">
        <f>B22/SUM($B$22:$B$25)*100</f>
        <v>9.8612937305241104</v>
      </c>
      <c r="E22" s="129"/>
      <c r="F22" s="121">
        <v>25291.237148753444</v>
      </c>
      <c r="G22" s="79"/>
      <c r="H22" s="129">
        <f>F22/SUM($F$22:$F$25)*100</f>
        <v>9.8612937305241033</v>
      </c>
      <c r="K22" s="305"/>
      <c r="L22" s="305"/>
      <c r="M22" s="305"/>
      <c r="N22" s="305"/>
      <c r="O22" s="305"/>
      <c r="P22" s="305"/>
      <c r="Q22" s="305"/>
    </row>
    <row r="23" spans="1:17" s="3" customFormat="1" ht="11.4" customHeight="1">
      <c r="A23" s="48" t="s">
        <v>126</v>
      </c>
      <c r="B23" s="121">
        <v>21257.909975323066</v>
      </c>
      <c r="C23" s="79"/>
      <c r="D23" s="129">
        <f>B23/SUM($B$22:$B$25)*100</f>
        <v>11.558483466296449</v>
      </c>
      <c r="E23" s="129"/>
      <c r="F23" s="121">
        <v>29644.015725968391</v>
      </c>
      <c r="G23" s="79"/>
      <c r="H23" s="129">
        <f>F23/SUM($F$22:$F$25)*100</f>
        <v>11.558483466296481</v>
      </c>
      <c r="K23" s="305"/>
      <c r="L23" s="305"/>
      <c r="M23" s="305"/>
      <c r="N23" s="305"/>
      <c r="O23" s="305"/>
      <c r="P23" s="305"/>
      <c r="Q23" s="305"/>
    </row>
    <row r="24" spans="1:17" s="3" customFormat="1" ht="11.4" customHeight="1">
      <c r="A24" s="48" t="s">
        <v>127</v>
      </c>
      <c r="B24" s="121">
        <v>144521.6673157608</v>
      </c>
      <c r="C24" s="79"/>
      <c r="D24" s="129">
        <f>B24/SUM($B$22:$B$25)*100</f>
        <v>78.580222803179439</v>
      </c>
      <c r="E24" s="129"/>
      <c r="F24" s="121">
        <v>201534.51508755219</v>
      </c>
      <c r="G24" s="79"/>
      <c r="H24" s="129">
        <f>F24/SUM($F$22:$F$25)*100</f>
        <v>78.580222803179424</v>
      </c>
      <c r="K24" s="305"/>
      <c r="L24" s="305"/>
      <c r="M24" s="305"/>
      <c r="N24" s="305"/>
      <c r="O24" s="305"/>
      <c r="P24" s="305"/>
      <c r="Q24" s="305"/>
    </row>
    <row r="25" spans="1:17" s="3" customFormat="1" ht="11.4">
      <c r="A25" s="48" t="s">
        <v>165</v>
      </c>
      <c r="B25" s="121">
        <v>0</v>
      </c>
      <c r="C25" s="89"/>
      <c r="D25" s="129">
        <f>B25/SUM($B$22:$B$25)*100</f>
        <v>0</v>
      </c>
      <c r="E25" s="129"/>
      <c r="F25" s="121">
        <v>0</v>
      </c>
      <c r="G25" s="89"/>
      <c r="H25" s="129">
        <f>F25/SUM($F$22:$F$25)*100</f>
        <v>0</v>
      </c>
    </row>
    <row r="26" spans="1:17" s="3" customFormat="1" ht="6.6" customHeight="1">
      <c r="A26" s="37"/>
      <c r="B26" s="84"/>
      <c r="C26" s="84"/>
      <c r="F26" s="84"/>
      <c r="G26" s="84"/>
    </row>
    <row r="27" spans="1:17" s="25" customFormat="1" ht="24">
      <c r="A27" s="160" t="s">
        <v>81</v>
      </c>
      <c r="B27" s="119">
        <f t="shared" ref="B27:F27" si="7">B28+B36+B52</f>
        <v>183916.08239358795</v>
      </c>
      <c r="C27" s="108"/>
      <c r="D27" s="127">
        <f t="shared" ref="D27" si="8">D28+D36</f>
        <v>100</v>
      </c>
      <c r="E27" s="127"/>
      <c r="F27" s="119">
        <f t="shared" si="7"/>
        <v>256469.7679622742</v>
      </c>
      <c r="G27" s="108"/>
      <c r="H27" s="127">
        <f t="shared" ref="H27" si="9">H28+H36</f>
        <v>100</v>
      </c>
    </row>
    <row r="28" spans="1:17" s="3" customFormat="1" ht="22.8">
      <c r="A28" s="161" t="s">
        <v>89</v>
      </c>
      <c r="B28" s="121">
        <f>SUM(B29:B35)</f>
        <v>181876.41441538587</v>
      </c>
      <c r="C28" s="79"/>
      <c r="D28" s="130">
        <f t="shared" ref="D28:D51" si="10">B28/SUM($B$28+$B$36)*100</f>
        <v>99.016855380278429</v>
      </c>
      <c r="E28" s="130"/>
      <c r="F28" s="121">
        <f>SUM(F29:F35)</f>
        <v>253625.46437402093</v>
      </c>
      <c r="G28" s="79"/>
      <c r="H28" s="130">
        <f t="shared" ref="H28:H51" si="11">F28/SUM($F$28+$F$36)*100</f>
        <v>99.016855380278429</v>
      </c>
    </row>
    <row r="29" spans="1:17" s="3" customFormat="1" ht="11.4">
      <c r="A29" s="47" t="s">
        <v>18</v>
      </c>
      <c r="B29" s="121">
        <v>31871.187836481735</v>
      </c>
      <c r="C29" s="84"/>
      <c r="D29" s="130">
        <f t="shared" si="10"/>
        <v>17.351259133551714</v>
      </c>
      <c r="E29" s="130"/>
      <c r="F29" s="121">
        <v>44444.161939094774</v>
      </c>
      <c r="G29" s="84"/>
      <c r="H29" s="130">
        <f t="shared" si="11"/>
        <v>17.3512591335517</v>
      </c>
    </row>
    <row r="30" spans="1:17" s="3" customFormat="1" ht="11.4">
      <c r="A30" s="47" t="s">
        <v>21</v>
      </c>
      <c r="B30" s="121">
        <v>139265.94568926227</v>
      </c>
      <c r="C30" s="89"/>
      <c r="D30" s="130">
        <f t="shared" si="10"/>
        <v>75.818934786218506</v>
      </c>
      <c r="E30" s="130"/>
      <c r="F30" s="121">
        <v>194205.44582683561</v>
      </c>
      <c r="G30" s="89"/>
      <c r="H30" s="130">
        <f t="shared" si="11"/>
        <v>75.818934786218506</v>
      </c>
    </row>
    <row r="31" spans="1:17" s="3" customFormat="1" ht="11.4">
      <c r="A31" s="47" t="s">
        <v>19</v>
      </c>
      <c r="B31" s="121">
        <v>8485.0063005245465</v>
      </c>
      <c r="C31" s="89"/>
      <c r="D31" s="130">
        <f t="shared" si="10"/>
        <v>4.6193930337825977</v>
      </c>
      <c r="E31" s="130"/>
      <c r="F31" s="121">
        <v>11832.285511589587</v>
      </c>
      <c r="G31" s="89"/>
      <c r="H31" s="130">
        <f t="shared" si="11"/>
        <v>4.6193930337826021</v>
      </c>
    </row>
    <row r="32" spans="1:17" s="3" customFormat="1" ht="11.4">
      <c r="A32" s="47" t="s">
        <v>20</v>
      </c>
      <c r="B32" s="121">
        <v>1523.3175641361834</v>
      </c>
      <c r="C32" s="89"/>
      <c r="D32" s="130">
        <f t="shared" si="10"/>
        <v>0.82932201754220769</v>
      </c>
      <c r="E32" s="130"/>
      <c r="F32" s="121">
        <v>2124.2563299645635</v>
      </c>
      <c r="G32" s="89"/>
      <c r="H32" s="130">
        <f t="shared" si="11"/>
        <v>0.82932201754220713</v>
      </c>
    </row>
    <row r="33" spans="1:8" s="25" customFormat="1" ht="12">
      <c r="A33" s="47" t="s">
        <v>90</v>
      </c>
      <c r="B33" s="121">
        <v>428.52482284970932</v>
      </c>
      <c r="C33" s="84" t="s">
        <v>71</v>
      </c>
      <c r="D33" s="130">
        <f t="shared" si="10"/>
        <v>0.23329677213704531</v>
      </c>
      <c r="E33" s="130"/>
      <c r="F33" s="121">
        <v>597.57504864170164</v>
      </c>
      <c r="G33" s="84" t="s">
        <v>71</v>
      </c>
      <c r="H33" s="130">
        <f t="shared" si="11"/>
        <v>0.23329677213704514</v>
      </c>
    </row>
    <row r="34" spans="1:8" s="3" customFormat="1" ht="11.4">
      <c r="A34" s="47" t="s">
        <v>22</v>
      </c>
      <c r="B34" s="121">
        <v>41.206932350507799</v>
      </c>
      <c r="C34" s="84" t="s">
        <v>71</v>
      </c>
      <c r="D34" s="130">
        <f t="shared" si="10"/>
        <v>2.2433809652176558E-2</v>
      </c>
      <c r="E34" s="130"/>
      <c r="F34" s="121">
        <v>57.462796297254698</v>
      </c>
      <c r="G34" s="84" t="s">
        <v>71</v>
      </c>
      <c r="H34" s="130">
        <f t="shared" si="11"/>
        <v>2.2433809652176537E-2</v>
      </c>
    </row>
    <row r="35" spans="1:8" s="25" customFormat="1" ht="12">
      <c r="A35" s="47" t="s">
        <v>102</v>
      </c>
      <c r="B35" s="121">
        <v>261.22526978093674</v>
      </c>
      <c r="C35" s="84" t="s">
        <v>71</v>
      </c>
      <c r="D35" s="130">
        <f t="shared" si="10"/>
        <v>0.142215827394193</v>
      </c>
      <c r="E35" s="130"/>
      <c r="F35" s="121">
        <v>364.27692159745038</v>
      </c>
      <c r="G35" s="84" t="s">
        <v>71</v>
      </c>
      <c r="H35" s="130">
        <f t="shared" si="11"/>
        <v>0.14221582739419286</v>
      </c>
    </row>
    <row r="36" spans="1:8" s="3" customFormat="1" ht="11.4">
      <c r="A36" s="69" t="s">
        <v>91</v>
      </c>
      <c r="B36" s="121">
        <f t="shared" ref="B36:F36" si="12">SUM(B37:B51)</f>
        <v>1805.8624221099251</v>
      </c>
      <c r="C36" s="84"/>
      <c r="D36" s="130">
        <f t="shared" si="10"/>
        <v>0.98314461972157308</v>
      </c>
      <c r="E36" s="130"/>
      <c r="F36" s="121">
        <f t="shared" si="12"/>
        <v>2518.263277156831</v>
      </c>
      <c r="G36" s="84"/>
      <c r="H36" s="130">
        <f t="shared" si="11"/>
        <v>0.98314461972157219</v>
      </c>
    </row>
    <row r="37" spans="1:8" s="3" customFormat="1" ht="11.4">
      <c r="A37" s="47" t="s">
        <v>87</v>
      </c>
      <c r="B37" s="121">
        <v>611.97627506768049</v>
      </c>
      <c r="C37" s="84" t="s">
        <v>71</v>
      </c>
      <c r="D37" s="130">
        <f t="shared" si="10"/>
        <v>0.33317110698115832</v>
      </c>
      <c r="E37" s="130"/>
      <c r="F37" s="121">
        <v>853.39689287823148</v>
      </c>
      <c r="G37" s="84" t="s">
        <v>71</v>
      </c>
      <c r="H37" s="130">
        <f t="shared" si="11"/>
        <v>0.33317110698115804</v>
      </c>
    </row>
    <row r="38" spans="1:8" s="25" customFormat="1" ht="12">
      <c r="A38" s="47" t="s">
        <v>23</v>
      </c>
      <c r="B38" s="121">
        <v>184.10816945623645</v>
      </c>
      <c r="C38" s="84" t="s">
        <v>71</v>
      </c>
      <c r="D38" s="130">
        <f t="shared" si="10"/>
        <v>0.10023186375194894</v>
      </c>
      <c r="E38" s="130"/>
      <c r="F38" s="121">
        <v>256.73763210849143</v>
      </c>
      <c r="G38" s="84" t="s">
        <v>71</v>
      </c>
      <c r="H38" s="130">
        <f t="shared" si="11"/>
        <v>0.10023186375194884</v>
      </c>
    </row>
    <row r="39" spans="1:8" s="3" customFormat="1" ht="11.4">
      <c r="A39" s="47" t="s">
        <v>92</v>
      </c>
      <c r="B39" s="121">
        <v>331.6083581305254</v>
      </c>
      <c r="C39" s="84" t="s">
        <v>71</v>
      </c>
      <c r="D39" s="130">
        <f t="shared" si="10"/>
        <v>0.18053367142432594</v>
      </c>
      <c r="E39" s="130"/>
      <c r="F39" s="121">
        <v>462.42567565179712</v>
      </c>
      <c r="G39" s="84" t="s">
        <v>71</v>
      </c>
      <c r="H39" s="130">
        <f t="shared" si="11"/>
        <v>0.18053367142432578</v>
      </c>
    </row>
    <row r="40" spans="1:8" s="3" customFormat="1" ht="11.4">
      <c r="A40" s="47" t="s">
        <v>24</v>
      </c>
      <c r="B40" s="121">
        <v>274.73054975109125</v>
      </c>
      <c r="C40" s="84" t="s">
        <v>71</v>
      </c>
      <c r="D40" s="130">
        <f t="shared" si="10"/>
        <v>0.1495683494788918</v>
      </c>
      <c r="E40" s="130"/>
      <c r="F40" s="121">
        <v>383.10994574157405</v>
      </c>
      <c r="G40" s="84" t="s">
        <v>71</v>
      </c>
      <c r="H40" s="130">
        <f t="shared" si="11"/>
        <v>0.14956834947889167</v>
      </c>
    </row>
    <row r="41" spans="1:8" s="3" customFormat="1" ht="11.4">
      <c r="A41" s="47" t="s">
        <v>28</v>
      </c>
      <c r="B41" s="121">
        <v>111.65613329240406</v>
      </c>
      <c r="C41" s="84" t="s">
        <v>71</v>
      </c>
      <c r="D41" s="130">
        <f t="shared" si="10"/>
        <v>6.0787646589979143E-2</v>
      </c>
      <c r="E41" s="130"/>
      <c r="F41" s="121">
        <v>155.70374392699648</v>
      </c>
      <c r="G41" s="84" t="s">
        <v>71</v>
      </c>
      <c r="H41" s="130">
        <f t="shared" si="11"/>
        <v>6.0787646589979087E-2</v>
      </c>
    </row>
    <row r="42" spans="1:8" s="3" customFormat="1" ht="11.4">
      <c r="A42" s="47" t="s">
        <v>88</v>
      </c>
      <c r="B42" s="121">
        <v>124.20876442256444</v>
      </c>
      <c r="C42" s="84" t="s">
        <v>71</v>
      </c>
      <c r="D42" s="130">
        <f t="shared" si="10"/>
        <v>6.7621529175867237E-2</v>
      </c>
      <c r="E42" s="130"/>
      <c r="F42" s="121">
        <v>173.20830552579497</v>
      </c>
      <c r="G42" s="84" t="s">
        <v>71</v>
      </c>
      <c r="H42" s="130">
        <f t="shared" si="11"/>
        <v>6.7621529175867195E-2</v>
      </c>
    </row>
    <row r="43" spans="1:8" s="3" customFormat="1" ht="11.4">
      <c r="A43" s="47" t="s">
        <v>29</v>
      </c>
      <c r="B43" s="121">
        <v>0</v>
      </c>
      <c r="C43" s="84"/>
      <c r="D43" s="130">
        <f t="shared" si="10"/>
        <v>0</v>
      </c>
      <c r="E43" s="130"/>
      <c r="F43" s="121">
        <v>0</v>
      </c>
      <c r="G43" s="84"/>
      <c r="H43" s="130">
        <f t="shared" si="11"/>
        <v>0</v>
      </c>
    </row>
    <row r="44" spans="1:8" s="3" customFormat="1" ht="11.4">
      <c r="A44" s="47" t="s">
        <v>103</v>
      </c>
      <c r="B44" s="121">
        <v>63.447010456789911</v>
      </c>
      <c r="C44" s="84" t="s">
        <v>71</v>
      </c>
      <c r="D44" s="130">
        <f t="shared" si="10"/>
        <v>3.4541716026811699E-2</v>
      </c>
      <c r="E44" s="130"/>
      <c r="F44" s="121">
        <v>88.476439025759703</v>
      </c>
      <c r="G44" s="84" t="s">
        <v>71</v>
      </c>
      <c r="H44" s="130">
        <f t="shared" si="11"/>
        <v>3.4541716026811671E-2</v>
      </c>
    </row>
    <row r="45" spans="1:8" s="3" customFormat="1" ht="11.4">
      <c r="A45" s="47" t="s">
        <v>160</v>
      </c>
      <c r="B45" s="121">
        <v>0</v>
      </c>
      <c r="C45" s="84"/>
      <c r="D45" s="130">
        <f t="shared" si="10"/>
        <v>0</v>
      </c>
      <c r="E45" s="130"/>
      <c r="F45" s="121">
        <v>0</v>
      </c>
      <c r="G45" s="84"/>
      <c r="H45" s="130">
        <f t="shared" si="11"/>
        <v>0</v>
      </c>
    </row>
    <row r="46" spans="1:8" s="3" customFormat="1" ht="11.4">
      <c r="A46" s="47" t="s">
        <v>140</v>
      </c>
      <c r="B46" s="121">
        <v>0</v>
      </c>
      <c r="C46" s="84"/>
      <c r="D46" s="130">
        <f t="shared" si="10"/>
        <v>0</v>
      </c>
      <c r="E46" s="130"/>
      <c r="F46" s="121">
        <v>0</v>
      </c>
      <c r="G46" s="84"/>
      <c r="H46" s="130">
        <f t="shared" si="11"/>
        <v>0</v>
      </c>
    </row>
    <row r="47" spans="1:8" s="3" customFormat="1" ht="11.4">
      <c r="A47" s="47" t="s">
        <v>27</v>
      </c>
      <c r="B47" s="121">
        <v>43.354025669621031</v>
      </c>
      <c r="C47" s="84" t="s">
        <v>71</v>
      </c>
      <c r="D47" s="130">
        <f t="shared" si="10"/>
        <v>2.360272662994942E-2</v>
      </c>
      <c r="E47" s="130"/>
      <c r="F47" s="121">
        <v>60.456903817269591</v>
      </c>
      <c r="G47" s="84" t="s">
        <v>71</v>
      </c>
      <c r="H47" s="130">
        <f t="shared" si="11"/>
        <v>2.3602726629949396E-2</v>
      </c>
    </row>
    <row r="48" spans="1:8" s="3" customFormat="1" ht="11.4">
      <c r="A48" s="47" t="s">
        <v>162</v>
      </c>
      <c r="B48" s="121">
        <v>0</v>
      </c>
      <c r="C48" s="84"/>
      <c r="D48" s="130">
        <f t="shared" si="10"/>
        <v>0</v>
      </c>
      <c r="E48" s="130"/>
      <c r="F48" s="121">
        <v>0</v>
      </c>
      <c r="G48" s="84"/>
      <c r="H48" s="130">
        <f t="shared" si="11"/>
        <v>0</v>
      </c>
    </row>
    <row r="49" spans="1:8" s="25" customFormat="1" ht="12">
      <c r="A49" s="47" t="s">
        <v>26</v>
      </c>
      <c r="B49" s="121">
        <v>0</v>
      </c>
      <c r="C49" s="84"/>
      <c r="D49" s="130">
        <f t="shared" si="10"/>
        <v>0</v>
      </c>
      <c r="E49" s="130"/>
      <c r="F49" s="121">
        <v>0</v>
      </c>
      <c r="G49" s="84"/>
      <c r="H49" s="130">
        <f t="shared" si="11"/>
        <v>0</v>
      </c>
    </row>
    <row r="50" spans="1:8" s="3" customFormat="1" ht="11.4">
      <c r="A50" s="47" t="s">
        <v>30</v>
      </c>
      <c r="B50" s="121">
        <v>60.773135863012037</v>
      </c>
      <c r="C50" s="84" t="s">
        <v>71</v>
      </c>
      <c r="D50" s="130">
        <f t="shared" si="10"/>
        <v>3.308600966264056E-2</v>
      </c>
      <c r="E50" s="130"/>
      <c r="F50" s="121">
        <v>84.747738480916311</v>
      </c>
      <c r="G50" s="84" t="s">
        <v>71</v>
      </c>
      <c r="H50" s="130">
        <f t="shared" si="11"/>
        <v>3.3086009662640525E-2</v>
      </c>
    </row>
    <row r="51" spans="1:8" s="25" customFormat="1" ht="12">
      <c r="A51" s="47" t="s">
        <v>25</v>
      </c>
      <c r="B51" s="121">
        <v>0</v>
      </c>
      <c r="C51" s="84"/>
      <c r="D51" s="130">
        <f t="shared" si="10"/>
        <v>0</v>
      </c>
      <c r="E51" s="130"/>
      <c r="F51" s="121">
        <v>0</v>
      </c>
      <c r="G51" s="84"/>
      <c r="H51" s="130">
        <f t="shared" si="11"/>
        <v>0</v>
      </c>
    </row>
    <row r="52" spans="1:8" s="3" customFormat="1" ht="11.4">
      <c r="A52" s="69" t="s">
        <v>3</v>
      </c>
      <c r="B52" s="121">
        <v>233.80555609215651</v>
      </c>
      <c r="C52" s="84" t="s">
        <v>71</v>
      </c>
      <c r="D52" s="128" t="s">
        <v>80</v>
      </c>
      <c r="E52" s="128"/>
      <c r="F52" s="121">
        <v>326.04031109645041</v>
      </c>
      <c r="G52" s="84" t="s">
        <v>71</v>
      </c>
      <c r="H52" s="128" t="s">
        <v>80</v>
      </c>
    </row>
    <row r="53" spans="1:8" s="3" customFormat="1" ht="6.6" customHeight="1">
      <c r="B53" s="79"/>
      <c r="C53" s="79"/>
      <c r="F53" s="79"/>
      <c r="G53" s="79"/>
    </row>
    <row r="54" spans="1:8" s="25" customFormat="1" ht="24">
      <c r="A54" s="30" t="s">
        <v>73</v>
      </c>
      <c r="B54" s="122">
        <f t="shared" ref="B54:F54" si="13">SUM(B55:B57)</f>
        <v>183916.08239358821</v>
      </c>
      <c r="C54" s="105"/>
      <c r="D54" s="126">
        <f t="shared" ref="D54" si="14">SUM(D55:D56)</f>
        <v>100.00000000000001</v>
      </c>
      <c r="E54" s="126"/>
      <c r="F54" s="122">
        <f t="shared" si="13"/>
        <v>256469.76796227426</v>
      </c>
      <c r="G54" s="105"/>
      <c r="H54" s="126">
        <f>SUM(H55:H56)</f>
        <v>100</v>
      </c>
    </row>
    <row r="55" spans="1:8" s="3" customFormat="1" ht="11.4">
      <c r="A55" s="50" t="s">
        <v>41</v>
      </c>
      <c r="B55" s="121">
        <v>24937.028902410912</v>
      </c>
      <c r="C55" s="84"/>
      <c r="D55" s="129">
        <f>B55/SUM($B$55:$B$56)*100</f>
        <v>14.817566165061361</v>
      </c>
      <c r="E55" s="129"/>
      <c r="F55" s="121">
        <v>34774.522885839891</v>
      </c>
      <c r="G55" s="84"/>
      <c r="H55" s="129">
        <f>F55/SUM($F$55:$F$56)*100</f>
        <v>14.817566165061352</v>
      </c>
    </row>
    <row r="56" spans="1:8" s="3" customFormat="1" ht="11.4">
      <c r="A56" s="50" t="s">
        <v>42</v>
      </c>
      <c r="B56" s="121">
        <v>143356.66133404936</v>
      </c>
      <c r="C56" s="97"/>
      <c r="D56" s="129">
        <f>B56/SUM($B$55:$B$56)*100</f>
        <v>85.182433834938649</v>
      </c>
      <c r="E56" s="129"/>
      <c r="F56" s="121">
        <v>199909.9219039898</v>
      </c>
      <c r="G56" s="97"/>
      <c r="H56" s="129">
        <f>F56/SUM($F$55:$F$56)*100</f>
        <v>85.182433834938649</v>
      </c>
    </row>
    <row r="57" spans="1:8" s="3" customFormat="1" ht="11.4">
      <c r="A57" s="50" t="s">
        <v>3</v>
      </c>
      <c r="B57" s="121">
        <v>15622.392157127935</v>
      </c>
      <c r="C57" s="97"/>
      <c r="D57" s="128" t="s">
        <v>80</v>
      </c>
      <c r="E57" s="128"/>
      <c r="F57" s="121">
        <v>21785.32317244455</v>
      </c>
      <c r="G57" s="97"/>
      <c r="H57" s="128" t="s">
        <v>80</v>
      </c>
    </row>
    <row r="58" spans="1:8" s="3" customFormat="1" ht="6.6" customHeight="1">
      <c r="A58" s="37"/>
      <c r="B58" s="97"/>
      <c r="C58" s="97"/>
      <c r="F58" s="97"/>
      <c r="G58" s="97"/>
    </row>
    <row r="59" spans="1:8" s="3" customFormat="1" ht="24">
      <c r="A59" s="30" t="s">
        <v>101</v>
      </c>
      <c r="B59" s="119">
        <f t="shared" ref="B59:F59" si="15">SUM(B60:B65)</f>
        <v>183916.08239358832</v>
      </c>
      <c r="C59" s="89"/>
      <c r="D59" s="126">
        <f>SUM(D60:D63)</f>
        <v>100</v>
      </c>
      <c r="E59" s="126"/>
      <c r="F59" s="119">
        <f t="shared" si="15"/>
        <v>256469.76796227405</v>
      </c>
      <c r="G59" s="89"/>
      <c r="H59" s="126">
        <f t="shared" ref="H59" si="16">SUM(H60:H63)</f>
        <v>100</v>
      </c>
    </row>
    <row r="60" spans="1:8" s="3" customFormat="1" ht="11.4">
      <c r="A60" s="81" t="s">
        <v>125</v>
      </c>
      <c r="B60" s="121">
        <v>18102.191266811333</v>
      </c>
      <c r="C60" s="89"/>
      <c r="D60" s="129">
        <f>B60/SUM($B$60:$B$63)*100</f>
        <v>9.8552633120778506</v>
      </c>
      <c r="E60" s="129"/>
      <c r="F60" s="121">
        <v>25243.386730434482</v>
      </c>
      <c r="G60" s="89"/>
      <c r="H60" s="129">
        <f>F60/SUM($F$60:$F$63)*100</f>
        <v>9.8552633120778435</v>
      </c>
    </row>
    <row r="61" spans="1:8" s="3" customFormat="1" ht="11.4">
      <c r="A61" s="48" t="s">
        <v>126</v>
      </c>
      <c r="B61" s="121">
        <v>21257.909975323066</v>
      </c>
      <c r="C61" s="89"/>
      <c r="D61" s="129">
        <f>B61/SUM($B$60:$B$63)*100</f>
        <v>11.573311605394313</v>
      </c>
      <c r="E61" s="129"/>
      <c r="F61" s="121">
        <v>29644.015725968391</v>
      </c>
      <c r="G61" s="89"/>
      <c r="H61" s="129">
        <f>F61/SUM($F$60:$F$63)*100</f>
        <v>11.573311605394339</v>
      </c>
    </row>
    <row r="62" spans="1:8" s="3" customFormat="1" ht="11.4">
      <c r="A62" s="48" t="s">
        <v>127</v>
      </c>
      <c r="B62" s="121">
        <v>144280.06242686408</v>
      </c>
      <c r="C62" s="89"/>
      <c r="D62" s="129">
        <f>B62/SUM($B$60:$B$63)*100</f>
        <v>78.549496298093402</v>
      </c>
      <c r="E62" s="129"/>
      <c r="F62" s="121">
        <v>201197.59865812719</v>
      </c>
      <c r="G62" s="89"/>
      <c r="H62" s="129">
        <f>F62/SUM($F$60:$F$63)*100</f>
        <v>78.549496298093374</v>
      </c>
    </row>
    <row r="63" spans="1:8" s="3" customFormat="1" ht="12">
      <c r="A63" s="48" t="s">
        <v>118</v>
      </c>
      <c r="B63" s="121">
        <v>40.278888296606461</v>
      </c>
      <c r="C63" s="108" t="s">
        <v>71</v>
      </c>
      <c r="D63" s="129">
        <f>B63/SUM($B$60:$B$63)*100</f>
        <v>2.1928784434435553E-2</v>
      </c>
      <c r="E63" s="129"/>
      <c r="F63" s="121">
        <v>56.168644964401267</v>
      </c>
      <c r="G63" s="108" t="s">
        <v>71</v>
      </c>
      <c r="H63" s="129">
        <f>F63/SUM($F$60:$F$63)*100</f>
        <v>2.1928784434435591E-2</v>
      </c>
    </row>
    <row r="64" spans="1:8" s="3" customFormat="1" ht="12">
      <c r="A64" s="48" t="s">
        <v>168</v>
      </c>
      <c r="B64" s="121">
        <v>0</v>
      </c>
      <c r="C64" s="108"/>
      <c r="D64" s="129">
        <f>B64/SUM($B$60:$B$63)*100</f>
        <v>0</v>
      </c>
      <c r="E64" s="129"/>
      <c r="F64" s="121">
        <v>0</v>
      </c>
      <c r="G64" s="108"/>
      <c r="H64" s="129">
        <f>F64/SUM($F$60:$F$63)*100</f>
        <v>0</v>
      </c>
    </row>
    <row r="65" spans="1:8" s="3" customFormat="1" ht="11.4">
      <c r="A65" s="50" t="s">
        <v>3</v>
      </c>
      <c r="B65" s="121">
        <v>235.63983629323772</v>
      </c>
      <c r="C65" s="89" t="s">
        <v>71</v>
      </c>
      <c r="D65" s="128" t="s">
        <v>80</v>
      </c>
      <c r="E65" s="128"/>
      <c r="F65" s="121">
        <v>328.59820277958408</v>
      </c>
      <c r="G65" s="89" t="s">
        <v>71</v>
      </c>
      <c r="H65" s="128" t="s">
        <v>80</v>
      </c>
    </row>
    <row r="66" spans="1:8" s="3" customFormat="1" ht="6" customHeight="1">
      <c r="A66" s="46"/>
      <c r="B66" s="89"/>
      <c r="C66" s="89"/>
      <c r="F66" s="89"/>
      <c r="G66" s="89"/>
    </row>
    <row r="67" spans="1:8" s="25" customFormat="1" ht="12">
      <c r="A67" s="32" t="s">
        <v>74</v>
      </c>
      <c r="B67" s="122">
        <f t="shared" ref="B67:F67" si="17">SUM(B68:B71)</f>
        <v>183916.08239358832</v>
      </c>
      <c r="C67" s="108"/>
      <c r="D67" s="126">
        <f t="shared" ref="D67" si="18">SUM(D68:D71)</f>
        <v>99.999999999999986</v>
      </c>
      <c r="E67" s="126"/>
      <c r="F67" s="122">
        <f t="shared" si="17"/>
        <v>256469.76796227484</v>
      </c>
      <c r="G67" s="108"/>
      <c r="H67" s="126">
        <f t="shared" ref="H67" si="19">SUM(H68:H71)</f>
        <v>100</v>
      </c>
    </row>
    <row r="68" spans="1:8" s="3" customFormat="1" ht="11.4">
      <c r="A68" s="69" t="s">
        <v>93</v>
      </c>
      <c r="B68" s="121">
        <v>14441.052984601276</v>
      </c>
      <c r="C68" s="84"/>
      <c r="D68" s="129">
        <f>B68/SUM($B$68:$B$71)*100</f>
        <v>7.851979444460329</v>
      </c>
      <c r="E68" s="129"/>
      <c r="F68" s="121">
        <v>20137.953461652887</v>
      </c>
      <c r="G68" s="84"/>
      <c r="H68" s="129">
        <f>F68/SUM($F$68:$F$71)*100</f>
        <v>7.8519794444603148</v>
      </c>
    </row>
    <row r="69" spans="1:8" s="3" customFormat="1" ht="11.4">
      <c r="A69" s="69" t="s">
        <v>122</v>
      </c>
      <c r="B69" s="121">
        <v>59136.22376328674</v>
      </c>
      <c r="C69" s="84"/>
      <c r="D69" s="129">
        <f>B69/SUM($B$68:$B$71)*100</f>
        <v>32.153916608952485</v>
      </c>
      <c r="E69" s="129"/>
      <c r="F69" s="121">
        <v>82465.07531776368</v>
      </c>
      <c r="G69" s="84"/>
      <c r="H69" s="129">
        <f>F69/SUM($F$68:$F$71)*100</f>
        <v>32.153916608952443</v>
      </c>
    </row>
    <row r="70" spans="1:8" s="3" customFormat="1" ht="11.4">
      <c r="A70" s="69" t="s">
        <v>94</v>
      </c>
      <c r="B70" s="121">
        <v>95515.593749819833</v>
      </c>
      <c r="C70" s="84"/>
      <c r="D70" s="129">
        <f>B70/SUM($B$68:$B$71)*100</f>
        <v>51.934334674121843</v>
      </c>
      <c r="E70" s="129"/>
      <c r="F70" s="121">
        <v>133195.86763147172</v>
      </c>
      <c r="G70" s="84"/>
      <c r="H70" s="129">
        <f>F70/SUM($F$68:$F$71)*100</f>
        <v>51.934334674121921</v>
      </c>
    </row>
    <row r="71" spans="1:8" s="3" customFormat="1" ht="11.4">
      <c r="A71" s="69" t="s">
        <v>95</v>
      </c>
      <c r="B71" s="121">
        <v>14823.211895880459</v>
      </c>
      <c r="C71" s="84"/>
      <c r="D71" s="129">
        <f>B71/SUM($B$68:$B$71)*100</f>
        <v>8.0597692724653349</v>
      </c>
      <c r="E71" s="129"/>
      <c r="F71" s="121">
        <v>20670.87155138655</v>
      </c>
      <c r="G71" s="84"/>
      <c r="H71" s="129">
        <f>F71/SUM($F$68:$F$71)*100</f>
        <v>8.059769272465326</v>
      </c>
    </row>
    <row r="72" spans="1:8" s="3" customFormat="1" ht="6.6" customHeight="1">
      <c r="A72" s="35"/>
      <c r="B72" s="79"/>
      <c r="C72" s="79"/>
      <c r="F72" s="79"/>
      <c r="G72" s="79"/>
    </row>
    <row r="73" spans="1:8" s="25" customFormat="1" ht="25.8">
      <c r="A73" s="32" t="s">
        <v>142</v>
      </c>
      <c r="B73" s="122">
        <f t="shared" ref="B73" si="20">SUM(B74:B75)</f>
        <v>183916.08239358815</v>
      </c>
      <c r="C73" s="108"/>
      <c r="D73" s="126">
        <f t="shared" ref="D73" si="21">SUM(D74:D75)</f>
        <v>100</v>
      </c>
      <c r="E73" s="126"/>
      <c r="F73" s="122">
        <f>SUM(F74:F75)</f>
        <v>256469.76796227449</v>
      </c>
      <c r="G73" s="108"/>
      <c r="H73" s="126">
        <f t="shared" ref="H73" si="22">SUM(H74:H75)</f>
        <v>100</v>
      </c>
    </row>
    <row r="74" spans="1:8" s="3" customFormat="1" ht="11.4">
      <c r="A74" s="48" t="s">
        <v>67</v>
      </c>
      <c r="B74" s="121">
        <v>121158.13991067206</v>
      </c>
      <c r="C74" s="79"/>
      <c r="D74" s="129">
        <f>B74/SUM($B$74:$B$75)*100</f>
        <v>65.876859888407452</v>
      </c>
      <c r="E74" s="129"/>
      <c r="F74" s="121">
        <v>168954.2296966314</v>
      </c>
      <c r="G74" s="79"/>
      <c r="H74" s="129">
        <f>F74/SUM($F$74:$F$75)*100</f>
        <v>65.876859888407495</v>
      </c>
    </row>
    <row r="75" spans="1:8" s="3" customFormat="1" ht="11.4">
      <c r="A75" s="48" t="s">
        <v>15</v>
      </c>
      <c r="B75" s="121">
        <v>62757.942482916071</v>
      </c>
      <c r="C75" s="79"/>
      <c r="D75" s="129">
        <f>B75/SUM($B$74:$B$75)*100</f>
        <v>34.123140111592541</v>
      </c>
      <c r="E75" s="129"/>
      <c r="F75" s="121">
        <v>87515.538265643103</v>
      </c>
      <c r="G75" s="79"/>
      <c r="H75" s="129">
        <f>F75/SUM($F$74:$F$75)*100</f>
        <v>34.123140111592505</v>
      </c>
    </row>
    <row r="76" spans="1:8" s="3" customFormat="1" ht="6.6" customHeight="1">
      <c r="A76" s="9"/>
      <c r="B76" s="97"/>
      <c r="C76" s="97"/>
      <c r="F76" s="97"/>
      <c r="G76" s="97"/>
    </row>
    <row r="77" spans="1:8" s="25" customFormat="1" ht="12">
      <c r="A77" s="31" t="s">
        <v>39</v>
      </c>
      <c r="B77" s="122">
        <f t="shared" ref="B77" si="23">SUM(B78:B84)</f>
        <v>183916.08239358876</v>
      </c>
      <c r="C77" s="109"/>
      <c r="D77" s="126">
        <f t="shared" ref="D77" si="24">SUM(D78:D83)</f>
        <v>99.999999999999986</v>
      </c>
      <c r="E77" s="126"/>
      <c r="F77" s="122">
        <f>SUM(F78:F84)</f>
        <v>256469.76796227373</v>
      </c>
      <c r="G77" s="109"/>
      <c r="H77" s="126">
        <f>SUM(H78:H83)</f>
        <v>99.999999999999986</v>
      </c>
    </row>
    <row r="78" spans="1:8" s="3" customFormat="1" ht="11.4">
      <c r="A78" s="50" t="s">
        <v>61</v>
      </c>
      <c r="B78" s="121">
        <v>171338.98690634637</v>
      </c>
      <c r="C78" s="79"/>
      <c r="D78" s="129">
        <f t="shared" ref="D78:D83" si="25">B78/SUM($B$78:$B$83)*100</f>
        <v>93.161503157550499</v>
      </c>
      <c r="E78" s="129"/>
      <c r="F78" s="121">
        <v>238931.090978336</v>
      </c>
      <c r="G78" s="79"/>
      <c r="H78" s="129">
        <f t="shared" ref="H78:H83" si="26">F78/SUM($F$78:$F$83)*100</f>
        <v>93.161503157550456</v>
      </c>
    </row>
    <row r="79" spans="1:8" s="3" customFormat="1" ht="11.4">
      <c r="A79" s="50" t="s">
        <v>62</v>
      </c>
      <c r="B79" s="121">
        <v>7094.1842082476542</v>
      </c>
      <c r="C79" s="79"/>
      <c r="D79" s="129">
        <f t="shared" si="25"/>
        <v>3.8572941071383733</v>
      </c>
      <c r="E79" s="129"/>
      <c r="F79" s="121">
        <v>9892.7932462003027</v>
      </c>
      <c r="G79" s="79"/>
      <c r="H79" s="129">
        <f t="shared" si="26"/>
        <v>3.8572941071383959</v>
      </c>
    </row>
    <row r="80" spans="1:8" s="3" customFormat="1" ht="12">
      <c r="A80" s="50" t="s">
        <v>63</v>
      </c>
      <c r="B80" s="121">
        <v>831.8440045948289</v>
      </c>
      <c r="C80" s="108" t="s">
        <v>71</v>
      </c>
      <c r="D80" s="129">
        <f t="shared" si="25"/>
        <v>0.45229541308662985</v>
      </c>
      <c r="E80" s="129"/>
      <c r="F80" s="121">
        <v>1160.0009964472936</v>
      </c>
      <c r="G80" s="108" t="s">
        <v>71</v>
      </c>
      <c r="H80" s="129">
        <f t="shared" si="26"/>
        <v>0.4522954130866324</v>
      </c>
    </row>
    <row r="81" spans="1:9" s="3" customFormat="1" ht="12">
      <c r="A81" s="50" t="s">
        <v>99</v>
      </c>
      <c r="B81" s="121">
        <v>0</v>
      </c>
      <c r="C81" s="108"/>
      <c r="D81" s="129">
        <f t="shared" si="25"/>
        <v>0</v>
      </c>
      <c r="E81" s="129"/>
      <c r="F81" s="121">
        <v>0</v>
      </c>
      <c r="G81" s="108"/>
      <c r="H81" s="129">
        <f t="shared" si="26"/>
        <v>0</v>
      </c>
    </row>
    <row r="82" spans="1:9" s="3" customFormat="1" ht="12">
      <c r="A82" s="50" t="s">
        <v>64</v>
      </c>
      <c r="B82" s="121">
        <v>4651.0672743998921</v>
      </c>
      <c r="C82" s="108"/>
      <c r="D82" s="129">
        <f t="shared" si="25"/>
        <v>2.52890732222449</v>
      </c>
      <c r="E82" s="129"/>
      <c r="F82" s="121">
        <v>6485.8827412901319</v>
      </c>
      <c r="G82" s="108"/>
      <c r="H82" s="129">
        <f t="shared" si="26"/>
        <v>2.5289073222245029</v>
      </c>
    </row>
    <row r="83" spans="1:9" s="3" customFormat="1" ht="12">
      <c r="A83" s="50" t="s">
        <v>128</v>
      </c>
      <c r="B83" s="121">
        <v>0</v>
      </c>
      <c r="C83" s="108"/>
      <c r="D83" s="129">
        <f t="shared" si="25"/>
        <v>0</v>
      </c>
      <c r="E83" s="129"/>
      <c r="F83" s="121">
        <v>0</v>
      </c>
      <c r="G83" s="108"/>
      <c r="H83" s="129">
        <f t="shared" si="26"/>
        <v>0</v>
      </c>
    </row>
    <row r="84" spans="1:9" s="3" customFormat="1" ht="11.4">
      <c r="A84" s="50" t="s">
        <v>3</v>
      </c>
      <c r="B84" s="121">
        <v>0</v>
      </c>
      <c r="C84" s="79"/>
      <c r="D84" s="128">
        <v>0</v>
      </c>
      <c r="E84" s="128"/>
      <c r="F84" s="121">
        <v>0</v>
      </c>
      <c r="G84" s="79"/>
      <c r="H84" s="128">
        <v>0</v>
      </c>
    </row>
    <row r="85" spans="1:9" s="3" customFormat="1" ht="6.6" customHeight="1">
      <c r="A85" s="14"/>
      <c r="B85" s="99"/>
      <c r="C85" s="99"/>
      <c r="F85" s="99"/>
      <c r="G85" s="99"/>
    </row>
    <row r="86" spans="1:9" s="25" customFormat="1" ht="12">
      <c r="A86" s="31" t="s">
        <v>40</v>
      </c>
      <c r="B86" s="122">
        <f>B87+B100</f>
        <v>183916.5923539254</v>
      </c>
      <c r="C86" s="90"/>
      <c r="D86" s="126">
        <f>D87</f>
        <v>100</v>
      </c>
      <c r="E86" s="126"/>
      <c r="F86" s="122">
        <f>F87+F100</f>
        <v>256469.48553655189</v>
      </c>
      <c r="G86" s="90"/>
      <c r="H86" s="126">
        <f>H87</f>
        <v>100</v>
      </c>
      <c r="I86" s="126"/>
    </row>
    <row r="87" spans="1:9" s="40" customFormat="1" ht="11.4">
      <c r="A87" s="85" t="s">
        <v>75</v>
      </c>
      <c r="B87" s="214">
        <f t="shared" ref="B87:F87" si="27">B88+B89</f>
        <v>183556.34720722341</v>
      </c>
      <c r="C87" s="91"/>
      <c r="D87" s="133">
        <f t="shared" ref="D87:D99" si="28">B87/SUM($B$88+$B$89)*100</f>
        <v>100</v>
      </c>
      <c r="E87" s="133"/>
      <c r="F87" s="214">
        <f t="shared" si="27"/>
        <v>255967.12604747538</v>
      </c>
      <c r="G87" s="91"/>
      <c r="H87" s="133">
        <f t="shared" ref="H87" si="29">F87/SUM($F$88+$F$89)*100</f>
        <v>100</v>
      </c>
    </row>
    <row r="88" spans="1:9" s="3" customFormat="1" ht="12">
      <c r="A88" s="81" t="s">
        <v>143</v>
      </c>
      <c r="B88" s="121">
        <v>111631.13393342239</v>
      </c>
      <c r="C88" s="110"/>
      <c r="D88" s="129">
        <f t="shared" si="28"/>
        <v>60.815730772522926</v>
      </c>
      <c r="E88" s="129"/>
      <c r="F88" s="121">
        <v>155668.88248522539</v>
      </c>
      <c r="G88" s="110"/>
      <c r="H88" s="129">
        <f t="shared" ref="H88:H99" si="30">F88/SUM($F$88+$F$89)*100</f>
        <v>60.815966834878935</v>
      </c>
    </row>
    <row r="89" spans="1:9" s="173" customFormat="1" ht="12">
      <c r="A89" s="50" t="s">
        <v>76</v>
      </c>
      <c r="B89" s="121">
        <f>B90+B99</f>
        <v>71925.213273801026</v>
      </c>
      <c r="C89" s="110"/>
      <c r="D89" s="129">
        <f t="shared" si="28"/>
        <v>39.184269227477081</v>
      </c>
      <c r="E89" s="129"/>
      <c r="F89" s="121">
        <f>F90+F99</f>
        <v>100298.24356225001</v>
      </c>
      <c r="G89" s="110"/>
      <c r="H89" s="129">
        <f t="shared" si="30"/>
        <v>39.184033165121065</v>
      </c>
    </row>
    <row r="90" spans="1:9" s="3" customFormat="1" ht="12">
      <c r="A90" s="162" t="s">
        <v>50</v>
      </c>
      <c r="B90" s="121">
        <f>SUM(B91:B98)</f>
        <v>71275.217649637198</v>
      </c>
      <c r="C90" s="110"/>
      <c r="D90" s="129">
        <f>B90/SUM($B$88+$B$89)*100</f>
        <v>38.830156915888082</v>
      </c>
      <c r="E90" s="129"/>
      <c r="F90" s="121">
        <f>SUM(F91:F98)</f>
        <v>99391.828936969789</v>
      </c>
      <c r="G90" s="110"/>
      <c r="H90" s="129">
        <f t="shared" si="30"/>
        <v>38.829919479009632</v>
      </c>
    </row>
    <row r="91" spans="1:9" s="3" customFormat="1" ht="12">
      <c r="A91" s="86" t="s">
        <v>48</v>
      </c>
      <c r="B91" s="121">
        <v>14408.508582370641</v>
      </c>
      <c r="C91" s="110"/>
      <c r="D91" s="129">
        <f t="shared" si="28"/>
        <v>7.8496378913578804</v>
      </c>
      <c r="E91" s="129"/>
      <c r="F91" s="121">
        <v>20092.57050666639</v>
      </c>
      <c r="G91" s="110"/>
      <c r="H91" s="129">
        <f t="shared" si="30"/>
        <v>7.8496683605142836</v>
      </c>
    </row>
    <row r="92" spans="1:9" s="3" customFormat="1" ht="11.4">
      <c r="A92" s="86" t="s">
        <v>98</v>
      </c>
      <c r="B92" s="121">
        <v>1838.3486302928068</v>
      </c>
      <c r="C92" s="84"/>
      <c r="D92" s="129">
        <f t="shared" si="28"/>
        <v>1.0015173314695722</v>
      </c>
      <c r="E92" s="129"/>
      <c r="F92" s="121">
        <v>2563.565080926267</v>
      </c>
      <c r="G92" s="84"/>
      <c r="H92" s="129">
        <f t="shared" si="30"/>
        <v>1.0015212189594966</v>
      </c>
    </row>
    <row r="93" spans="1:9" s="3" customFormat="1" ht="11.4">
      <c r="A93" s="86" t="s">
        <v>45</v>
      </c>
      <c r="B93" s="121">
        <v>3033.873620606958</v>
      </c>
      <c r="C93" s="84" t="s">
        <v>71</v>
      </c>
      <c r="D93" s="129">
        <f t="shared" si="28"/>
        <v>1.6528295898054171</v>
      </c>
      <c r="E93" s="129"/>
      <c r="F93" s="121">
        <v>4230.7168213749319</v>
      </c>
      <c r="G93" s="84" t="s">
        <v>71</v>
      </c>
      <c r="H93" s="129">
        <f t="shared" si="30"/>
        <v>1.6528360054291666</v>
      </c>
    </row>
    <row r="94" spans="1:9" s="3" customFormat="1" ht="12">
      <c r="A94" s="86" t="s">
        <v>49</v>
      </c>
      <c r="B94" s="121">
        <v>2468.348276838401</v>
      </c>
      <c r="C94" s="108" t="s">
        <v>71</v>
      </c>
      <c r="D94" s="129">
        <f t="shared" si="28"/>
        <v>1.3447359976344446</v>
      </c>
      <c r="E94" s="129"/>
      <c r="F94" s="121">
        <v>3442.0954468574223</v>
      </c>
      <c r="G94" s="108" t="s">
        <v>71</v>
      </c>
      <c r="H94" s="129">
        <f t="shared" si="30"/>
        <v>1.3447412173620301</v>
      </c>
    </row>
    <row r="95" spans="1:9" s="3" customFormat="1" ht="12">
      <c r="A95" s="86" t="s">
        <v>46</v>
      </c>
      <c r="B95" s="121">
        <v>93.138539528392812</v>
      </c>
      <c r="C95" s="108" t="s">
        <v>71</v>
      </c>
      <c r="D95" s="129">
        <f t="shared" si="28"/>
        <v>5.074111625420686E-2</v>
      </c>
      <c r="E95" s="129"/>
      <c r="F95" s="121">
        <v>129.88108114478189</v>
      </c>
      <c r="G95" s="108" t="s">
        <v>71</v>
      </c>
      <c r="H95" s="129">
        <f t="shared" si="30"/>
        <v>5.074131321093641E-2</v>
      </c>
    </row>
    <row r="96" spans="1:9" s="3" customFormat="1" ht="12">
      <c r="A96" s="86" t="s">
        <v>47</v>
      </c>
      <c r="B96" s="121">
        <v>0</v>
      </c>
      <c r="C96" s="110"/>
      <c r="D96" s="129">
        <f t="shared" si="28"/>
        <v>0</v>
      </c>
      <c r="E96" s="129"/>
      <c r="F96" s="121">
        <v>0</v>
      </c>
      <c r="G96" s="110"/>
      <c r="H96" s="129">
        <f t="shared" si="30"/>
        <v>0</v>
      </c>
    </row>
    <row r="97" spans="1:9" s="3" customFormat="1" ht="12">
      <c r="A97" s="86" t="s">
        <v>116</v>
      </c>
      <c r="B97" s="121">
        <v>49209</v>
      </c>
      <c r="C97" s="110"/>
      <c r="D97" s="129">
        <f t="shared" si="28"/>
        <v>26.808661617375822</v>
      </c>
      <c r="E97" s="129"/>
      <c r="F97" s="121">
        <v>68621</v>
      </c>
      <c r="G97" s="110"/>
      <c r="H97" s="129">
        <f t="shared" si="30"/>
        <v>26.808520711082469</v>
      </c>
    </row>
    <row r="98" spans="1:9" s="3" customFormat="1" ht="11.4">
      <c r="A98" s="162" t="s">
        <v>208</v>
      </c>
      <c r="B98" s="121">
        <v>224</v>
      </c>
      <c r="C98" s="84"/>
      <c r="D98" s="129">
        <f t="shared" si="28"/>
        <v>0.12203337199073715</v>
      </c>
      <c r="E98" s="129"/>
      <c r="F98" s="121">
        <v>312</v>
      </c>
      <c r="G98" s="84"/>
      <c r="H98" s="129">
        <f t="shared" si="30"/>
        <v>0.12189065245125734</v>
      </c>
    </row>
    <row r="99" spans="1:9" s="3" customFormat="1" ht="12">
      <c r="A99" s="162" t="s">
        <v>78</v>
      </c>
      <c r="B99" s="121">
        <v>649.99562416382264</v>
      </c>
      <c r="C99" s="108" t="s">
        <v>71</v>
      </c>
      <c r="D99" s="129">
        <f t="shared" si="28"/>
        <v>0.3541123115889962</v>
      </c>
      <c r="E99" s="129"/>
      <c r="F99" s="121">
        <v>906.41462528021395</v>
      </c>
      <c r="G99" s="108" t="s">
        <v>71</v>
      </c>
      <c r="H99" s="129">
        <f t="shared" si="30"/>
        <v>0.3541136861114334</v>
      </c>
    </row>
    <row r="100" spans="1:9" s="40" customFormat="1" ht="11.4">
      <c r="A100" s="266" t="s">
        <v>3</v>
      </c>
      <c r="B100" s="121">
        <v>360.24514670198693</v>
      </c>
      <c r="C100" s="114" t="s">
        <v>71</v>
      </c>
      <c r="D100" s="281" t="s">
        <v>80</v>
      </c>
      <c r="E100" s="281"/>
      <c r="F100" s="121">
        <v>502.35948907649788</v>
      </c>
      <c r="G100" s="114" t="s">
        <v>71</v>
      </c>
      <c r="H100" s="281" t="s">
        <v>80</v>
      </c>
    </row>
    <row r="101" spans="1:9" s="3" customFormat="1" ht="6.6" customHeight="1">
      <c r="A101" s="13"/>
      <c r="B101" s="114"/>
      <c r="C101" s="114"/>
      <c r="F101" s="114"/>
      <c r="G101" s="114"/>
    </row>
    <row r="102" spans="1:9" s="25" customFormat="1" ht="24">
      <c r="A102" s="70" t="s">
        <v>161</v>
      </c>
      <c r="B102" s="141">
        <f t="shared" ref="B102:F102" si="31">SUM(B103:B104)</f>
        <v>183916.0823935887</v>
      </c>
      <c r="C102" s="154"/>
      <c r="D102" s="126">
        <f t="shared" ref="D102" si="32">SUM(D103:D104)</f>
        <v>100</v>
      </c>
      <c r="E102" s="126"/>
      <c r="F102" s="141">
        <f t="shared" si="31"/>
        <v>256469.76796227373</v>
      </c>
      <c r="G102" s="154"/>
      <c r="H102" s="126">
        <f t="shared" ref="H102" si="33">SUM(H103:H104)</f>
        <v>100</v>
      </c>
    </row>
    <row r="103" spans="1:9" s="3" customFormat="1" ht="11.4">
      <c r="A103" s="164" t="s">
        <v>145</v>
      </c>
      <c r="B103" s="121">
        <v>183916.0823935887</v>
      </c>
      <c r="C103" s="147"/>
      <c r="D103" s="129">
        <f>B103/SUM($B$103:$B$104)*100</f>
        <v>100</v>
      </c>
      <c r="E103" s="129"/>
      <c r="F103" s="121">
        <v>256469.76796227373</v>
      </c>
      <c r="G103" s="147"/>
      <c r="H103" s="129">
        <f>F103/SUM($F$103:$F$104)*100</f>
        <v>100</v>
      </c>
    </row>
    <row r="104" spans="1:9" s="3" customFormat="1" ht="12">
      <c r="A104" s="164" t="s">
        <v>146</v>
      </c>
      <c r="B104" s="121">
        <v>0</v>
      </c>
      <c r="C104" s="108"/>
      <c r="D104" s="129">
        <f>B104/SUM($B$103:$B$104)*100</f>
        <v>0</v>
      </c>
      <c r="E104" s="129"/>
      <c r="F104" s="121">
        <v>0</v>
      </c>
      <c r="G104" s="108"/>
      <c r="H104" s="129">
        <f>F104/SUM($B$103:$B$104)*100</f>
        <v>0</v>
      </c>
    </row>
    <row r="105" spans="1:9" s="3" customFormat="1" ht="6.6" customHeight="1">
      <c r="A105" s="13"/>
      <c r="B105" s="147"/>
      <c r="C105" s="147"/>
      <c r="F105" s="147"/>
      <c r="G105" s="147"/>
    </row>
    <row r="106" spans="1:9" s="25" customFormat="1" ht="24">
      <c r="A106" s="195" t="s">
        <v>152</v>
      </c>
      <c r="B106" s="196">
        <f t="shared" ref="B106:F106" si="34">B108</f>
        <v>183916.08239358815</v>
      </c>
      <c r="C106" s="198"/>
      <c r="D106" s="197"/>
      <c r="E106" s="197"/>
      <c r="F106" s="196">
        <f t="shared" si="34"/>
        <v>256469.76796227405</v>
      </c>
      <c r="G106" s="198"/>
      <c r="H106" s="197"/>
      <c r="I106" s="197"/>
    </row>
    <row r="107" spans="1:9" s="3" customFormat="1" ht="6.6" customHeight="1">
      <c r="A107" s="13"/>
      <c r="B107" s="147"/>
      <c r="C107" s="147"/>
      <c r="F107" s="147"/>
      <c r="G107" s="147"/>
    </row>
    <row r="108" spans="1:9" s="27" customFormat="1" ht="24">
      <c r="A108" s="70" t="s">
        <v>153</v>
      </c>
      <c r="B108" s="122">
        <f>SUM(B109:B114)</f>
        <v>183916.08239358815</v>
      </c>
      <c r="C108" s="148"/>
      <c r="D108" s="126">
        <f>SUM(D109:D113)</f>
        <v>99.999999999999986</v>
      </c>
      <c r="E108" s="126"/>
      <c r="F108" s="122">
        <f>SUM(F109:F114)</f>
        <v>256469.76796227405</v>
      </c>
      <c r="G108" s="148"/>
      <c r="H108" s="126">
        <f>SUM(H109:H113)</f>
        <v>100.00000000000001</v>
      </c>
    </row>
    <row r="109" spans="1:9" s="3" customFormat="1" ht="11.4">
      <c r="A109" s="48" t="s">
        <v>11</v>
      </c>
      <c r="B109" s="121">
        <v>136780.21026029412</v>
      </c>
      <c r="C109" s="84"/>
      <c r="D109" s="135">
        <f>B109/SUM($B$109:$B$113)*100</f>
        <v>74.370989464411664</v>
      </c>
      <c r="E109" s="135"/>
      <c r="F109" s="121">
        <v>190739.10411062377</v>
      </c>
      <c r="G109" s="84"/>
      <c r="H109" s="135">
        <f>F109/SUM($F$109:$F$113)*100</f>
        <v>74.370989464411622</v>
      </c>
    </row>
    <row r="110" spans="1:9" s="3" customFormat="1">
      <c r="A110" s="48" t="s">
        <v>150</v>
      </c>
      <c r="B110" s="121">
        <v>24826.399779230345</v>
      </c>
      <c r="C110" s="84"/>
      <c r="D110" s="135">
        <f>B110/SUM($B$109:$B$113)*100</f>
        <v>13.498765010718749</v>
      </c>
      <c r="E110" s="135"/>
      <c r="F110" s="121">
        <v>34620.251300763106</v>
      </c>
      <c r="G110" s="84"/>
      <c r="H110" s="135">
        <f>F110/SUM($F$109:$F$113)*100</f>
        <v>13.498765010718786</v>
      </c>
    </row>
    <row r="111" spans="1:9" s="3" customFormat="1" ht="11.4">
      <c r="A111" s="48" t="s">
        <v>14</v>
      </c>
      <c r="B111" s="121">
        <v>6897.6784832771682</v>
      </c>
      <c r="C111" s="84"/>
      <c r="D111" s="135">
        <f>B111/SUM($B$109:$B$113)*100</f>
        <v>3.7504487881140518</v>
      </c>
      <c r="E111" s="135"/>
      <c r="F111" s="121">
        <v>9618.7673044200419</v>
      </c>
      <c r="G111" s="84"/>
      <c r="H111" s="135">
        <f t="shared" ref="H111:H113" si="35">F111/SUM($F$109:$F$113)*100</f>
        <v>3.7504487881140571</v>
      </c>
    </row>
    <row r="112" spans="1:9" s="3" customFormat="1">
      <c r="A112" s="48" t="s">
        <v>149</v>
      </c>
      <c r="B112" s="121">
        <v>11222.554461588192</v>
      </c>
      <c r="C112" s="84"/>
      <c r="D112" s="135">
        <f>B112/SUM($B$109:$B$113)*100</f>
        <v>6.1019973433163139</v>
      </c>
      <c r="E112" s="135"/>
      <c r="F112" s="121">
        <v>15649.778427467494</v>
      </c>
      <c r="G112" s="84"/>
      <c r="H112" s="135">
        <f t="shared" si="35"/>
        <v>6.1019973433163202</v>
      </c>
    </row>
    <row r="113" spans="1:13" s="3" customFormat="1" ht="12">
      <c r="A113" s="48" t="s">
        <v>123</v>
      </c>
      <c r="B113" s="121">
        <v>4189.2394091983206</v>
      </c>
      <c r="C113" s="108"/>
      <c r="D113" s="135">
        <f>B113/SUM($B$109:$B$113)*100</f>
        <v>2.2777993934392162</v>
      </c>
      <c r="E113" s="135"/>
      <c r="F113" s="121">
        <v>5841.8668189996506</v>
      </c>
      <c r="G113" s="108"/>
      <c r="H113" s="135">
        <f t="shared" si="35"/>
        <v>2.2777993934392189</v>
      </c>
    </row>
    <row r="114" spans="1:13" s="2" customFormat="1" ht="12">
      <c r="A114" s="50" t="s">
        <v>3</v>
      </c>
      <c r="B114" s="121">
        <v>0</v>
      </c>
      <c r="C114" s="108"/>
      <c r="D114" s="131">
        <v>0</v>
      </c>
      <c r="E114" s="131"/>
      <c r="F114" s="121">
        <v>0</v>
      </c>
      <c r="G114" s="108"/>
      <c r="H114" s="131">
        <v>0</v>
      </c>
    </row>
    <row r="115" spans="1:13" s="3" customFormat="1" ht="6.6" customHeight="1" thickBot="1">
      <c r="A115" s="38"/>
      <c r="B115" s="115"/>
      <c r="C115" s="115"/>
      <c r="D115" s="115"/>
      <c r="E115" s="115"/>
      <c r="F115" s="115"/>
      <c r="G115" s="115"/>
      <c r="H115" s="115"/>
      <c r="I115" s="115"/>
    </row>
    <row r="116" spans="1:13" s="60" customFormat="1" ht="6.6" customHeight="1">
      <c r="A116" s="83"/>
      <c r="B116" s="94"/>
      <c r="C116" s="94"/>
      <c r="D116" s="94"/>
      <c r="E116" s="94"/>
      <c r="F116" s="94"/>
      <c r="G116" s="94"/>
    </row>
    <row r="117" spans="1:13" s="60" customFormat="1" ht="11.4">
      <c r="A117" s="73" t="s">
        <v>163</v>
      </c>
      <c r="B117" s="150"/>
      <c r="C117" s="150"/>
      <c r="D117" s="150"/>
      <c r="E117" s="150"/>
      <c r="F117" s="150"/>
      <c r="G117" s="150"/>
    </row>
    <row r="118" spans="1:13" s="60" customFormat="1" ht="11.4">
      <c r="A118" s="73" t="s">
        <v>164</v>
      </c>
      <c r="B118" s="150"/>
      <c r="C118" s="150"/>
      <c r="D118" s="150"/>
      <c r="E118" s="150"/>
      <c r="F118" s="150"/>
      <c r="G118" s="150"/>
    </row>
    <row r="119" spans="1:13" s="60" customFormat="1" ht="11.4">
      <c r="A119" s="44" t="s">
        <v>147</v>
      </c>
      <c r="B119" s="152"/>
      <c r="C119" s="152"/>
      <c r="D119" s="152"/>
      <c r="E119" s="152"/>
      <c r="F119" s="152"/>
      <c r="G119" s="152"/>
    </row>
    <row r="120" spans="1:13" s="60" customFormat="1" ht="11.4">
      <c r="A120" s="44" t="s">
        <v>148</v>
      </c>
      <c r="B120" s="151"/>
      <c r="C120" s="151"/>
      <c r="D120" s="151"/>
      <c r="E120" s="151"/>
      <c r="F120" s="151"/>
      <c r="G120" s="151"/>
    </row>
    <row r="121" spans="1:13" s="60" customFormat="1" ht="11.25" customHeight="1">
      <c r="A121" s="316" t="s">
        <v>151</v>
      </c>
      <c r="B121" s="316"/>
      <c r="C121" s="316"/>
      <c r="D121" s="316"/>
      <c r="E121" s="316"/>
      <c r="F121" s="316"/>
      <c r="G121" s="316"/>
    </row>
    <row r="122" spans="1:13" s="60" customFormat="1" ht="10.199999999999999">
      <c r="A122" s="61" t="s">
        <v>79</v>
      </c>
      <c r="B122" s="152"/>
      <c r="C122" s="152"/>
      <c r="D122" s="152"/>
      <c r="E122" s="152"/>
      <c r="F122" s="152"/>
      <c r="G122" s="152"/>
    </row>
    <row r="123" spans="1:13" s="60" customFormat="1" ht="10.199999999999999">
      <c r="A123" s="60" t="s">
        <v>119</v>
      </c>
      <c r="B123" s="151"/>
      <c r="C123" s="151"/>
      <c r="D123" s="151"/>
      <c r="E123" s="151"/>
      <c r="F123" s="151"/>
      <c r="G123" s="151"/>
    </row>
    <row r="124" spans="1:13">
      <c r="A124" s="61" t="s">
        <v>205</v>
      </c>
    </row>
    <row r="125" spans="1:13">
      <c r="A125" s="60" t="s">
        <v>169</v>
      </c>
    </row>
    <row r="126" spans="1:13">
      <c r="A126" s="59"/>
    </row>
    <row r="127" spans="1:13" ht="14.4">
      <c r="A127" s="303" t="s">
        <v>206</v>
      </c>
      <c r="B127" s="157"/>
      <c r="C127" s="157"/>
      <c r="D127" s="157"/>
      <c r="E127" s="157"/>
      <c r="F127" s="157"/>
      <c r="G127" s="157"/>
      <c r="H127" s="157"/>
      <c r="I127" s="157"/>
      <c r="J127" s="157"/>
      <c r="K127" s="157"/>
      <c r="L127" s="146"/>
      <c r="M127" s="146"/>
    </row>
    <row r="128" spans="1:13">
      <c r="A128" s="315" t="s">
        <v>207</v>
      </c>
      <c r="B128" s="315"/>
      <c r="C128" s="315"/>
      <c r="D128" s="315"/>
      <c r="E128" s="315"/>
      <c r="F128" s="315"/>
      <c r="G128" s="315"/>
      <c r="H128" s="315"/>
      <c r="I128" s="315"/>
      <c r="J128" s="315"/>
      <c r="K128" s="315"/>
      <c r="L128" s="315"/>
      <c r="M128" s="315"/>
    </row>
    <row r="129" spans="1:13">
      <c r="A129" s="315"/>
      <c r="B129" s="315"/>
      <c r="C129" s="315"/>
      <c r="D129" s="315"/>
      <c r="E129" s="315"/>
      <c r="F129" s="315"/>
      <c r="G129" s="315"/>
      <c r="H129" s="315"/>
      <c r="I129" s="315"/>
      <c r="J129" s="315"/>
      <c r="K129" s="315"/>
      <c r="L129" s="315"/>
      <c r="M129" s="315"/>
    </row>
    <row r="130" spans="1:13">
      <c r="A130" s="315"/>
      <c r="B130" s="315"/>
      <c r="C130" s="315"/>
      <c r="D130" s="315"/>
      <c r="E130" s="315"/>
      <c r="F130" s="315"/>
      <c r="G130" s="315"/>
      <c r="H130" s="315"/>
      <c r="I130" s="315"/>
      <c r="J130" s="315"/>
      <c r="K130" s="315"/>
      <c r="L130" s="315"/>
      <c r="M130" s="315"/>
    </row>
    <row r="131" spans="1:13">
      <c r="A131" s="315"/>
      <c r="B131" s="315"/>
      <c r="C131" s="315"/>
      <c r="D131" s="315"/>
      <c r="E131" s="315"/>
      <c r="F131" s="315"/>
      <c r="G131" s="315"/>
      <c r="H131" s="315"/>
      <c r="I131" s="315"/>
      <c r="J131" s="315"/>
      <c r="K131" s="315"/>
      <c r="L131" s="315"/>
      <c r="M131" s="315"/>
    </row>
    <row r="132" spans="1:13">
      <c r="A132" s="59"/>
    </row>
    <row r="133" spans="1:13">
      <c r="A133" s="59"/>
    </row>
    <row r="134" spans="1:13">
      <c r="A134" s="59"/>
    </row>
    <row r="135" spans="1:13">
      <c r="A135" s="59"/>
    </row>
    <row r="136" spans="1:13">
      <c r="A136" s="59"/>
    </row>
    <row r="137" spans="1:13">
      <c r="A137" s="59"/>
    </row>
    <row r="138" spans="1:13">
      <c r="A138" s="59"/>
    </row>
    <row r="139" spans="1:13">
      <c r="A139" s="59"/>
    </row>
    <row r="140" spans="1:13">
      <c r="A140" s="59"/>
    </row>
    <row r="141" spans="1:13">
      <c r="A141" s="59"/>
    </row>
    <row r="142" spans="1:13">
      <c r="A142" s="59"/>
    </row>
    <row r="143" spans="1:13">
      <c r="A143" s="59"/>
    </row>
    <row r="144" spans="1:13">
      <c r="A144" s="59"/>
    </row>
    <row r="145" spans="1:1">
      <c r="A145" s="59"/>
    </row>
    <row r="146" spans="1:1">
      <c r="A146" s="59"/>
    </row>
    <row r="147" spans="1:1">
      <c r="A147" s="59"/>
    </row>
    <row r="148" spans="1:1">
      <c r="A148" s="59"/>
    </row>
    <row r="149" spans="1:1">
      <c r="A149" s="59"/>
    </row>
    <row r="150" spans="1:1">
      <c r="A150" s="59"/>
    </row>
    <row r="151" spans="1:1">
      <c r="A151" s="59"/>
    </row>
    <row r="152" spans="1:1">
      <c r="A152" s="59"/>
    </row>
    <row r="153" spans="1:1">
      <c r="A153" s="59"/>
    </row>
    <row r="154" spans="1:1">
      <c r="A154" s="59"/>
    </row>
    <row r="155" spans="1:1">
      <c r="A155" s="59"/>
    </row>
    <row r="156" spans="1:1">
      <c r="A156" s="59"/>
    </row>
    <row r="157" spans="1:1">
      <c r="A157" s="59"/>
    </row>
    <row r="158" spans="1:1">
      <c r="A158" s="59"/>
    </row>
    <row r="159" spans="1:1">
      <c r="A159" s="59"/>
    </row>
    <row r="160" spans="1:1">
      <c r="A160" s="59"/>
    </row>
    <row r="161" spans="1:1">
      <c r="A161" s="59"/>
    </row>
    <row r="162" spans="1:1">
      <c r="A162" s="59"/>
    </row>
    <row r="163" spans="1:1">
      <c r="A163" s="59"/>
    </row>
    <row r="164" spans="1:1">
      <c r="A164" s="59"/>
    </row>
  </sheetData>
  <mergeCells count="10">
    <mergeCell ref="A128:M131"/>
    <mergeCell ref="B10:D10"/>
    <mergeCell ref="F10:I10"/>
    <mergeCell ref="A121:G121"/>
    <mergeCell ref="A4:A10"/>
    <mergeCell ref="A1:I1"/>
    <mergeCell ref="B4:I4"/>
    <mergeCell ref="B7:C7"/>
    <mergeCell ref="F8:G8"/>
    <mergeCell ref="H8:I8"/>
  </mergeCells>
  <phoneticPr fontId="8" type="noConversion"/>
  <printOptions horizontalCentered="1"/>
  <pageMargins left="0.78740157480314965" right="0.78740157480314965" top="0.78740157480314965" bottom="0.78740157480314965" header="0.39370078740157483" footer="0.39370078740157483"/>
  <pageSetup scale="56" orientation="landscape" r:id="rId1"/>
  <headerFooter alignWithMargins="0">
    <oddFooter>&amp;R&amp;9&amp;P de &amp;N</oddFooter>
  </headerFooter>
  <rowBreaks count="1" manualBreakCount="1">
    <brk id="7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S163"/>
  <sheetViews>
    <sheetView showGridLines="0" zoomScaleNormal="100" workbookViewId="0">
      <pane xSplit="1" ySplit="11" topLeftCell="B12" activePane="bottomRight" state="frozen"/>
      <selection activeCell="B13" sqref="B13"/>
      <selection pane="topRight" activeCell="B13" sqref="B13"/>
      <selection pane="bottomLeft" activeCell="B13" sqref="B13"/>
      <selection pane="bottomRight" sqref="A1:I1"/>
    </sheetView>
  </sheetViews>
  <sheetFormatPr defaultColWidth="11.44140625" defaultRowHeight="13.2"/>
  <cols>
    <col min="1" max="1" width="30.6640625" style="1" customWidth="1"/>
    <col min="2" max="2" width="1.88671875" style="1" customWidth="1"/>
    <col min="3" max="3" width="11.5546875" style="93" customWidth="1"/>
    <col min="4" max="4" width="1.44140625" style="93" bestFit="1" customWidth="1"/>
    <col min="5" max="5" width="3.21875" style="93" customWidth="1"/>
    <col min="6" max="6" width="11.21875" style="93" customWidth="1"/>
    <col min="7" max="7" width="6.109375" style="93" customWidth="1"/>
    <col min="8" max="8" width="13" style="93" customWidth="1"/>
    <col min="9" max="9" width="2.88671875" style="93" customWidth="1"/>
    <col min="10" max="10" width="13" style="1" customWidth="1"/>
    <col min="11" max="11" width="2.109375" style="1" customWidth="1"/>
    <col min="12" max="12" width="8" style="1" customWidth="1"/>
    <col min="13" max="16384" width="11.44140625" style="1"/>
  </cols>
  <sheetData>
    <row r="1" spans="1:19" ht="25.5" customHeight="1">
      <c r="A1" s="306" t="s">
        <v>203</v>
      </c>
      <c r="B1" s="306"/>
      <c r="C1" s="306"/>
      <c r="D1" s="306"/>
      <c r="E1" s="306"/>
      <c r="F1" s="306"/>
      <c r="G1" s="306"/>
      <c r="H1" s="306"/>
      <c r="I1" s="306"/>
      <c r="J1" s="255"/>
      <c r="K1" s="255"/>
    </row>
    <row r="2" spans="1:19" s="3" customFormat="1" ht="6.6" customHeight="1" thickBot="1">
      <c r="A2" s="63"/>
      <c r="B2" s="63"/>
      <c r="C2" s="96"/>
      <c r="D2" s="96"/>
      <c r="E2" s="96"/>
      <c r="F2" s="96"/>
      <c r="G2" s="96"/>
      <c r="H2" s="96"/>
      <c r="I2" s="96"/>
      <c r="J2" s="33"/>
      <c r="K2" s="33"/>
    </row>
    <row r="3" spans="1:19" s="3" customFormat="1" ht="6.6" customHeight="1">
      <c r="A3" s="176"/>
      <c r="B3" s="176"/>
      <c r="C3" s="177"/>
      <c r="D3" s="177"/>
      <c r="E3" s="177"/>
      <c r="F3" s="177"/>
      <c r="G3" s="177"/>
      <c r="H3" s="177"/>
      <c r="I3" s="177"/>
      <c r="J3" s="260"/>
      <c r="K3" s="260"/>
    </row>
    <row r="4" spans="1:19" s="3" customFormat="1" ht="12">
      <c r="A4" s="319" t="s">
        <v>68</v>
      </c>
      <c r="B4" s="277"/>
      <c r="C4" s="314" t="s">
        <v>174</v>
      </c>
      <c r="D4" s="314"/>
      <c r="E4" s="314"/>
      <c r="F4" s="314"/>
      <c r="G4" s="314"/>
      <c r="H4" s="314"/>
      <c r="I4" s="314"/>
      <c r="J4" s="314"/>
      <c r="K4" s="314"/>
    </row>
    <row r="5" spans="1:19" s="3" customFormat="1" ht="6.6" customHeight="1">
      <c r="A5" s="319"/>
      <c r="B5" s="277"/>
      <c r="C5" s="181"/>
      <c r="D5" s="181"/>
      <c r="E5" s="181"/>
      <c r="F5" s="181"/>
      <c r="G5" s="181"/>
      <c r="H5" s="181"/>
      <c r="I5" s="181"/>
      <c r="J5" s="221"/>
      <c r="K5" s="221"/>
    </row>
    <row r="6" spans="1:19" s="3" customFormat="1" ht="6.6" customHeight="1">
      <c r="A6" s="319"/>
      <c r="B6" s="277"/>
      <c r="C6" s="282"/>
      <c r="D6" s="282"/>
      <c r="E6" s="282"/>
      <c r="F6" s="220"/>
      <c r="G6" s="220"/>
      <c r="H6" s="282"/>
      <c r="I6" s="282"/>
      <c r="J6" s="220"/>
      <c r="K6" s="220"/>
    </row>
    <row r="7" spans="1:19" s="3" customFormat="1" ht="12" customHeight="1">
      <c r="A7" s="319"/>
      <c r="B7" s="277"/>
      <c r="C7" s="312" t="s">
        <v>170</v>
      </c>
      <c r="D7" s="312"/>
      <c r="E7" s="293"/>
      <c r="F7" s="312" t="s">
        <v>171</v>
      </c>
      <c r="G7" s="312"/>
      <c r="H7" s="312" t="s">
        <v>170</v>
      </c>
      <c r="I7" s="312"/>
      <c r="J7" s="312" t="s">
        <v>171</v>
      </c>
      <c r="K7" s="312"/>
    </row>
    <row r="8" spans="1:19" s="3" customFormat="1" ht="15.6" customHeight="1">
      <c r="A8" s="319"/>
      <c r="B8" s="277"/>
      <c r="C8" s="292"/>
      <c r="D8" s="184"/>
      <c r="E8" s="184"/>
      <c r="F8" s="292"/>
      <c r="G8" s="221"/>
      <c r="H8" s="320"/>
      <c r="I8" s="320"/>
      <c r="J8" s="320"/>
      <c r="K8" s="320"/>
    </row>
    <row r="9" spans="1:19" s="3" customFormat="1" ht="6.6" customHeight="1">
      <c r="A9" s="319"/>
      <c r="B9" s="277"/>
      <c r="C9" s="186"/>
      <c r="D9" s="186"/>
      <c r="E9" s="186"/>
      <c r="F9" s="186"/>
      <c r="G9" s="186"/>
      <c r="H9" s="186"/>
      <c r="I9" s="186"/>
      <c r="J9" s="186"/>
      <c r="K9" s="186"/>
    </row>
    <row r="10" spans="1:19" s="3" customFormat="1" ht="12">
      <c r="A10" s="319"/>
      <c r="B10" s="277"/>
      <c r="C10" s="314" t="s">
        <v>175</v>
      </c>
      <c r="D10" s="314"/>
      <c r="E10" s="314"/>
      <c r="F10" s="314"/>
      <c r="G10" s="314"/>
      <c r="H10" s="314" t="s">
        <v>191</v>
      </c>
      <c r="I10" s="314"/>
      <c r="J10" s="314"/>
      <c r="K10" s="314"/>
    </row>
    <row r="11" spans="1:19" s="3" customFormat="1" ht="6.6" customHeight="1">
      <c r="A11" s="187"/>
      <c r="B11" s="187"/>
      <c r="C11" s="185"/>
      <c r="D11" s="185"/>
      <c r="E11" s="185"/>
      <c r="F11" s="185"/>
      <c r="G11" s="185"/>
      <c r="H11" s="185"/>
      <c r="I11" s="185"/>
      <c r="J11" s="185"/>
      <c r="K11" s="185"/>
    </row>
    <row r="12" spans="1:19" s="15" customFormat="1" ht="6.6" customHeight="1">
      <c r="A12" s="67"/>
      <c r="B12" s="67"/>
      <c r="C12" s="79"/>
      <c r="D12" s="79"/>
      <c r="E12" s="79"/>
      <c r="H12" s="79"/>
      <c r="I12" s="79"/>
    </row>
    <row r="13" spans="1:19" s="25" customFormat="1" ht="12">
      <c r="A13" s="194" t="s">
        <v>104</v>
      </c>
      <c r="B13" s="194"/>
      <c r="C13" s="211">
        <f t="shared" ref="C13:H13" si="0">C15</f>
        <v>183916.08239358893</v>
      </c>
      <c r="D13" s="199"/>
      <c r="E13" s="199"/>
      <c r="F13" s="197"/>
      <c r="G13" s="197"/>
      <c r="H13" s="211">
        <f t="shared" si="0"/>
        <v>256469.76796227362</v>
      </c>
      <c r="I13" s="199"/>
      <c r="J13" s="197"/>
      <c r="K13" s="197"/>
      <c r="M13" s="317"/>
      <c r="N13" s="317"/>
      <c r="O13" s="317"/>
      <c r="P13" s="317"/>
      <c r="Q13" s="317"/>
      <c r="R13" s="317"/>
      <c r="S13" s="317"/>
    </row>
    <row r="14" spans="1:19" s="3" customFormat="1" ht="6.6" customHeight="1">
      <c r="C14" s="97"/>
      <c r="D14" s="97"/>
      <c r="E14" s="97"/>
      <c r="H14" s="97"/>
      <c r="I14" s="97"/>
      <c r="M14" s="317"/>
      <c r="N14" s="317"/>
      <c r="O14" s="317"/>
      <c r="P14" s="317"/>
      <c r="Q14" s="317"/>
      <c r="R14" s="317"/>
      <c r="S14" s="317"/>
    </row>
    <row r="15" spans="1:19" s="25" customFormat="1" ht="12">
      <c r="A15" s="31" t="s">
        <v>0</v>
      </c>
      <c r="B15" s="31"/>
      <c r="C15" s="124">
        <f t="shared" ref="C15:H15" si="1">SUM(C16:C17)</f>
        <v>183916.08239358893</v>
      </c>
      <c r="D15" s="98"/>
      <c r="E15" s="98"/>
      <c r="F15" s="126">
        <f>SUM(F16:F17)</f>
        <v>100</v>
      </c>
      <c r="H15" s="124">
        <f t="shared" si="1"/>
        <v>256469.76796227362</v>
      </c>
      <c r="I15" s="98"/>
      <c r="J15" s="126">
        <f t="shared" ref="J15" si="2">SUM(J16:J17)</f>
        <v>100</v>
      </c>
      <c r="M15" s="317"/>
      <c r="N15" s="317"/>
      <c r="O15" s="317"/>
      <c r="P15" s="317"/>
      <c r="Q15" s="317"/>
      <c r="R15" s="317"/>
      <c r="S15" s="317"/>
    </row>
    <row r="16" spans="1:19" s="3" customFormat="1" ht="11.4">
      <c r="A16" s="48" t="s">
        <v>82</v>
      </c>
      <c r="B16" s="48"/>
      <c r="C16" s="121">
        <v>171887.5215239301</v>
      </c>
      <c r="D16" s="97"/>
      <c r="E16" s="97"/>
      <c r="F16" s="129">
        <f>C16/SUM($C$16:$C$17)*100</f>
        <v>93.459755822812085</v>
      </c>
      <c r="H16" s="121">
        <v>239696.01889687355</v>
      </c>
      <c r="I16" s="97"/>
      <c r="J16" s="129">
        <f>H16/SUM($H$16:$H$17)*100</f>
        <v>93.459755822812042</v>
      </c>
      <c r="M16" s="317"/>
      <c r="N16" s="317"/>
      <c r="O16" s="317"/>
      <c r="P16" s="317"/>
      <c r="Q16" s="317"/>
      <c r="R16" s="317"/>
      <c r="S16" s="317"/>
    </row>
    <row r="17" spans="1:19" s="3" customFormat="1" ht="11.4">
      <c r="A17" s="48" t="s">
        <v>83</v>
      </c>
      <c r="B17" s="48"/>
      <c r="C17" s="121">
        <v>12028.56086965883</v>
      </c>
      <c r="D17" s="97"/>
      <c r="E17" s="97"/>
      <c r="F17" s="129">
        <f>C17/SUM($C$16:$C$17)*100</f>
        <v>6.5402441771879163</v>
      </c>
      <c r="H17" s="121">
        <v>16773.749065400079</v>
      </c>
      <c r="I17" s="97"/>
      <c r="J17" s="129">
        <f>H17/SUM($H$16:$H$17)*100</f>
        <v>6.5402441771879625</v>
      </c>
      <c r="M17" s="317"/>
      <c r="N17" s="317"/>
      <c r="O17" s="317"/>
      <c r="P17" s="317"/>
      <c r="Q17" s="317"/>
      <c r="R17" s="317"/>
      <c r="S17" s="317"/>
    </row>
    <row r="18" spans="1:19" s="3" customFormat="1" ht="6.6" customHeight="1">
      <c r="A18" s="15"/>
      <c r="B18" s="15"/>
      <c r="C18" s="84"/>
      <c r="D18" s="84"/>
      <c r="E18" s="84"/>
      <c r="H18" s="84"/>
      <c r="I18" s="84"/>
      <c r="M18" s="317"/>
      <c r="N18" s="317"/>
      <c r="O18" s="317"/>
      <c r="P18" s="317"/>
      <c r="Q18" s="317"/>
      <c r="R18" s="317"/>
      <c r="S18" s="317"/>
    </row>
    <row r="19" spans="1:19" s="25" customFormat="1" ht="12">
      <c r="A19" s="22" t="s">
        <v>51</v>
      </c>
      <c r="B19" s="22"/>
      <c r="C19" s="122">
        <f t="shared" ref="C19:H19" si="3">SUM(C20:C26)</f>
        <v>183916.08239358829</v>
      </c>
      <c r="D19" s="98"/>
      <c r="E19" s="98"/>
      <c r="F19" s="126">
        <f>SUM(F20:F25)</f>
        <v>100</v>
      </c>
      <c r="H19" s="122">
        <f t="shared" si="3"/>
        <v>256469.76796227435</v>
      </c>
      <c r="I19" s="98"/>
      <c r="J19" s="126">
        <f t="shared" ref="J19" si="4">SUM(J20:J25)</f>
        <v>99.999999999999986</v>
      </c>
      <c r="M19" s="317"/>
      <c r="N19" s="317"/>
      <c r="O19" s="317"/>
      <c r="P19" s="317"/>
      <c r="Q19" s="317"/>
      <c r="R19" s="317"/>
      <c r="S19" s="317"/>
    </row>
    <row r="20" spans="1:19" s="3" customFormat="1" ht="11.4">
      <c r="A20" s="165" t="s">
        <v>55</v>
      </c>
      <c r="B20" s="165"/>
      <c r="C20" s="121">
        <v>18018.680325664489</v>
      </c>
      <c r="D20" s="97"/>
      <c r="E20" s="97"/>
      <c r="F20" s="129">
        <f t="shared" ref="F20:F25" si="5">C20/SUM($C$20:$C$25)*100</f>
        <v>9.7996769515560942</v>
      </c>
      <c r="H20" s="121">
        <v>25126.931271947698</v>
      </c>
      <c r="I20" s="97"/>
      <c r="J20" s="129">
        <f t="shared" ref="J20:J25" si="6">H20/SUM($H$20:$H$25)*100</f>
        <v>9.7996769515560818</v>
      </c>
      <c r="M20" s="317"/>
      <c r="N20" s="317"/>
      <c r="O20" s="317"/>
      <c r="P20" s="317"/>
      <c r="Q20" s="317"/>
      <c r="R20" s="317"/>
      <c r="S20" s="317"/>
    </row>
    <row r="21" spans="1:19" s="3" customFormat="1" ht="11.4">
      <c r="A21" s="165" t="s">
        <v>56</v>
      </c>
      <c r="B21" s="165"/>
      <c r="C21" s="121">
        <v>47651.855103827802</v>
      </c>
      <c r="D21" s="97"/>
      <c r="E21" s="97"/>
      <c r="F21" s="129">
        <f t="shared" si="5"/>
        <v>25.916037008256925</v>
      </c>
      <c r="H21" s="121">
        <v>66450.198712348734</v>
      </c>
      <c r="I21" s="97"/>
      <c r="J21" s="129">
        <f t="shared" si="6"/>
        <v>25.916037008256946</v>
      </c>
      <c r="M21" s="317"/>
      <c r="N21" s="317"/>
      <c r="O21" s="317"/>
      <c r="P21" s="317"/>
      <c r="Q21" s="317"/>
      <c r="R21" s="317"/>
      <c r="S21" s="317"/>
    </row>
    <row r="22" spans="1:19" s="3" customFormat="1" ht="11.4">
      <c r="A22" s="165" t="s">
        <v>57</v>
      </c>
      <c r="B22" s="165"/>
      <c r="C22" s="121">
        <v>46834.488951086656</v>
      </c>
      <c r="D22" s="97"/>
      <c r="E22" s="97"/>
      <c r="F22" s="129">
        <f t="shared" si="5"/>
        <v>25.471502552723535</v>
      </c>
      <c r="H22" s="121">
        <v>65310.386985144039</v>
      </c>
      <c r="I22" s="97"/>
      <c r="J22" s="129">
        <f t="shared" si="6"/>
        <v>25.471502552723518</v>
      </c>
      <c r="M22" s="317"/>
      <c r="N22" s="317"/>
      <c r="O22" s="317"/>
      <c r="P22" s="317"/>
      <c r="Q22" s="317"/>
      <c r="R22" s="317"/>
      <c r="S22" s="317"/>
    </row>
    <row r="23" spans="1:19" s="3" customFormat="1" ht="11.4">
      <c r="A23" s="165" t="s">
        <v>58</v>
      </c>
      <c r="B23" s="165"/>
      <c r="C23" s="121">
        <v>42039.112457582523</v>
      </c>
      <c r="D23" s="97"/>
      <c r="E23" s="97"/>
      <c r="F23" s="129">
        <f t="shared" si="5"/>
        <v>22.86347912103566</v>
      </c>
      <c r="H23" s="121">
        <v>58623.265986400838</v>
      </c>
      <c r="I23" s="97"/>
      <c r="J23" s="129">
        <f t="shared" si="6"/>
        <v>22.863479121035645</v>
      </c>
      <c r="M23" s="317"/>
      <c r="N23" s="317"/>
      <c r="O23" s="317"/>
      <c r="P23" s="317"/>
      <c r="Q23" s="317"/>
      <c r="R23" s="317"/>
      <c r="S23" s="317"/>
    </row>
    <row r="24" spans="1:19" s="3" customFormat="1" ht="11.4">
      <c r="A24" s="165" t="s">
        <v>59</v>
      </c>
      <c r="B24" s="165"/>
      <c r="C24" s="121">
        <v>22856.084100513664</v>
      </c>
      <c r="D24" s="97"/>
      <c r="E24" s="97"/>
      <c r="F24" s="129">
        <f t="shared" si="5"/>
        <v>12.430557427871538</v>
      </c>
      <c r="H24" s="121">
        <v>31872.659038268688</v>
      </c>
      <c r="I24" s="97"/>
      <c r="J24" s="129">
        <f t="shared" si="6"/>
        <v>12.430557427871545</v>
      </c>
      <c r="M24" s="317"/>
      <c r="N24" s="317"/>
      <c r="O24" s="317"/>
      <c r="P24" s="317"/>
      <c r="Q24" s="317"/>
      <c r="R24" s="317"/>
      <c r="S24" s="317"/>
    </row>
    <row r="25" spans="1:19" s="3" customFormat="1" ht="11.4">
      <c r="A25" s="165" t="s">
        <v>60</v>
      </c>
      <c r="B25" s="165"/>
      <c r="C25" s="121">
        <v>6469.9251359186737</v>
      </c>
      <c r="D25" s="97"/>
      <c r="E25" s="97"/>
      <c r="F25" s="129">
        <f t="shared" si="5"/>
        <v>3.5187469385562498</v>
      </c>
      <c r="H25" s="121">
        <v>9022.2680732796925</v>
      </c>
      <c r="I25" s="97"/>
      <c r="J25" s="129">
        <f t="shared" si="6"/>
        <v>3.5187469385562511</v>
      </c>
    </row>
    <row r="26" spans="1:19" s="3" customFormat="1" ht="11.4">
      <c r="A26" s="165" t="s">
        <v>3</v>
      </c>
      <c r="B26" s="165"/>
      <c r="C26" s="121">
        <v>45.936318994509435</v>
      </c>
      <c r="D26" s="97" t="s">
        <v>71</v>
      </c>
      <c r="E26" s="97"/>
      <c r="F26" s="128" t="s">
        <v>80</v>
      </c>
      <c r="H26" s="121">
        <v>64.057894884637761</v>
      </c>
      <c r="I26" s="97" t="s">
        <v>71</v>
      </c>
      <c r="J26" s="128" t="s">
        <v>80</v>
      </c>
    </row>
    <row r="27" spans="1:19" s="3" customFormat="1" ht="6.6" customHeight="1">
      <c r="A27" s="15"/>
      <c r="B27" s="15"/>
      <c r="C27" s="105"/>
      <c r="D27" s="105"/>
      <c r="E27" s="105"/>
      <c r="H27" s="105"/>
      <c r="I27" s="105"/>
    </row>
    <row r="28" spans="1:19" s="25" customFormat="1" ht="24">
      <c r="A28" s="42" t="s">
        <v>86</v>
      </c>
      <c r="B28" s="42"/>
      <c r="C28" s="122">
        <f t="shared" ref="C28:H28" si="7">SUM(C29:C31)</f>
        <v>183916.08239358797</v>
      </c>
      <c r="D28" s="98"/>
      <c r="E28" s="98"/>
      <c r="F28" s="126">
        <f t="shared" ref="F28" si="8">SUM(F29:F30)</f>
        <v>100</v>
      </c>
      <c r="G28" s="126"/>
      <c r="H28" s="122">
        <f t="shared" si="7"/>
        <v>256469.76796227461</v>
      </c>
      <c r="I28" s="98"/>
      <c r="J28" s="126">
        <f t="shared" ref="J28" si="9">SUM(J29:J30)</f>
        <v>100</v>
      </c>
      <c r="K28" s="126"/>
    </row>
    <row r="29" spans="1:19" s="3" customFormat="1" ht="11.4">
      <c r="A29" s="50" t="s">
        <v>84</v>
      </c>
      <c r="B29" s="50"/>
      <c r="C29" s="121">
        <v>115270.06950026666</v>
      </c>
      <c r="D29" s="84"/>
      <c r="E29" s="84"/>
      <c r="F29" s="135">
        <f>C29/SUM($C$29:$C$30)*100</f>
        <v>62.675361501874519</v>
      </c>
      <c r="H29" s="121">
        <v>160743.35421337435</v>
      </c>
      <c r="I29" s="84"/>
      <c r="J29" s="135">
        <f>H29/SUM($H$29:$H$30)*100</f>
        <v>62.675361501874519</v>
      </c>
    </row>
    <row r="30" spans="1:19" s="3" customFormat="1" ht="11.4">
      <c r="A30" s="50" t="s">
        <v>85</v>
      </c>
      <c r="B30" s="50"/>
      <c r="C30" s="121">
        <v>68646.012893321327</v>
      </c>
      <c r="D30" s="84"/>
      <c r="E30" s="84"/>
      <c r="F30" s="135">
        <f>C30/SUM($C$29:$C$30)*100</f>
        <v>37.324638498125481</v>
      </c>
      <c r="H30" s="121">
        <v>95726.413748900246</v>
      </c>
      <c r="I30" s="84"/>
      <c r="J30" s="135">
        <f>H30/SUM($H$29:$H$30)*100</f>
        <v>37.324638498125481</v>
      </c>
    </row>
    <row r="31" spans="1:19" s="3" customFormat="1" ht="11.4">
      <c r="A31" s="50" t="s">
        <v>3</v>
      </c>
      <c r="B31" s="50"/>
      <c r="C31" s="121">
        <v>0</v>
      </c>
      <c r="D31" s="89"/>
      <c r="E31" s="89"/>
      <c r="F31" s="128" t="s">
        <v>80</v>
      </c>
      <c r="H31" s="121">
        <v>0</v>
      </c>
      <c r="I31" s="89"/>
      <c r="J31" s="128" t="s">
        <v>80</v>
      </c>
    </row>
    <row r="32" spans="1:19" s="3" customFormat="1" ht="6.6" customHeight="1">
      <c r="A32" s="51"/>
      <c r="B32" s="51"/>
      <c r="C32" s="84"/>
      <c r="D32" s="84"/>
      <c r="E32" s="84"/>
      <c r="H32" s="84"/>
      <c r="I32" s="84"/>
    </row>
    <row r="33" spans="1:11" s="25" customFormat="1" ht="12">
      <c r="A33" s="26" t="s">
        <v>54</v>
      </c>
      <c r="B33" s="26"/>
      <c r="C33" s="122">
        <f>SUM(C34:C36)</f>
        <v>183916.08239358795</v>
      </c>
      <c r="D33" s="98"/>
      <c r="E33" s="98"/>
      <c r="F33" s="126">
        <f t="shared" ref="F33" si="10">SUM(F34:F35)</f>
        <v>100</v>
      </c>
      <c r="H33" s="122">
        <f>SUM(H34:H36)</f>
        <v>256469.76796227484</v>
      </c>
      <c r="I33" s="98"/>
      <c r="J33" s="126">
        <f t="shared" ref="J33" si="11">SUM(J34:J35)</f>
        <v>100</v>
      </c>
    </row>
    <row r="34" spans="1:11" s="3" customFormat="1" ht="11.4">
      <c r="A34" s="166" t="s">
        <v>32</v>
      </c>
      <c r="B34" s="166"/>
      <c r="C34" s="121">
        <v>127835.52866248158</v>
      </c>
      <c r="D34" s="97"/>
      <c r="E34" s="97"/>
      <c r="F34" s="129">
        <f>C34/SUM($C$34:$C$35)*100</f>
        <v>69.507531369066626</v>
      </c>
      <c r="H34" s="121">
        <v>178265.8044185508</v>
      </c>
      <c r="I34" s="97"/>
      <c r="J34" s="129">
        <f>H34/SUM($H$34:$H$35)*100</f>
        <v>69.507531369066726</v>
      </c>
    </row>
    <row r="35" spans="1:11" s="3" customFormat="1" ht="11.4">
      <c r="A35" s="166" t="s">
        <v>31</v>
      </c>
      <c r="B35" s="166"/>
      <c r="C35" s="121">
        <v>56080.553731106374</v>
      </c>
      <c r="D35" s="97"/>
      <c r="E35" s="97"/>
      <c r="F35" s="129">
        <f>C35/SUM($C$34:$C$35)*100</f>
        <v>30.492468630933367</v>
      </c>
      <c r="H35" s="121">
        <v>78203.963543724021</v>
      </c>
      <c r="I35" s="97"/>
      <c r="J35" s="129">
        <f>H35/SUM($H$34:$H$35)*100</f>
        <v>30.492468630933278</v>
      </c>
    </row>
    <row r="36" spans="1:11" s="3" customFormat="1" ht="11.4">
      <c r="A36" s="50" t="s">
        <v>3</v>
      </c>
      <c r="B36" s="50"/>
      <c r="C36" s="121">
        <v>0</v>
      </c>
      <c r="D36" s="97"/>
      <c r="E36" s="97"/>
      <c r="F36" s="128" t="s">
        <v>80</v>
      </c>
      <c r="H36" s="121">
        <v>0</v>
      </c>
      <c r="I36" s="97"/>
      <c r="J36" s="128" t="s">
        <v>80</v>
      </c>
    </row>
    <row r="37" spans="1:11" s="3" customFormat="1" ht="6.6" customHeight="1">
      <c r="A37" s="7"/>
      <c r="B37" s="7"/>
      <c r="C37" s="97"/>
      <c r="D37" s="97"/>
      <c r="E37" s="97"/>
      <c r="H37" s="97"/>
      <c r="I37" s="97"/>
    </row>
    <row r="38" spans="1:11" s="25" customFormat="1" ht="12">
      <c r="A38" s="167" t="s">
        <v>129</v>
      </c>
      <c r="B38" s="167"/>
      <c r="C38" s="122">
        <f t="shared" ref="C38:H38" si="12">SUM(C39:C45)</f>
        <v>183916.08239358835</v>
      </c>
      <c r="D38" s="98"/>
      <c r="E38" s="98"/>
      <c r="F38" s="126">
        <f t="shared" ref="F38" si="13">SUM(F39:F44)</f>
        <v>99.963773192341804</v>
      </c>
      <c r="H38" s="122">
        <f t="shared" si="12"/>
        <v>256469.76796227458</v>
      </c>
      <c r="I38" s="98"/>
      <c r="J38" s="126">
        <f t="shared" ref="J38" si="14">SUM(J39:J44)</f>
        <v>99.963773192341804</v>
      </c>
    </row>
    <row r="39" spans="1:11" s="3" customFormat="1" ht="11.4">
      <c r="A39" s="168" t="s">
        <v>33</v>
      </c>
      <c r="B39" s="168"/>
      <c r="C39" s="121">
        <v>57955.822514290652</v>
      </c>
      <c r="D39" s="97"/>
      <c r="E39" s="97"/>
      <c r="F39" s="129">
        <f t="shared" ref="F39:F44" si="15">C39/SUM($C$39:$C$45)*100</f>
        <v>31.512101475858262</v>
      </c>
      <c r="H39" s="121">
        <v>80819.013535170205</v>
      </c>
      <c r="I39" s="97"/>
      <c r="J39" s="129">
        <f t="shared" ref="J39:J44" si="16">H39/SUM($H$39:$H$45)*100</f>
        <v>31.512101475858266</v>
      </c>
    </row>
    <row r="40" spans="1:11" s="3" customFormat="1" ht="11.4">
      <c r="A40" s="168" t="s">
        <v>34</v>
      </c>
      <c r="B40" s="168"/>
      <c r="C40" s="121">
        <v>73649.879785399142</v>
      </c>
      <c r="D40" s="97"/>
      <c r="E40" s="97"/>
      <c r="F40" s="129">
        <f t="shared" si="15"/>
        <v>40.045372230028917</v>
      </c>
      <c r="H40" s="121">
        <v>102704.27323798423</v>
      </c>
      <c r="I40" s="97"/>
      <c r="J40" s="129">
        <f t="shared" si="16"/>
        <v>40.045372230028889</v>
      </c>
    </row>
    <row r="41" spans="1:11" s="3" customFormat="1" ht="11.4">
      <c r="A41" s="168" t="s">
        <v>35</v>
      </c>
      <c r="B41" s="168"/>
      <c r="C41" s="121">
        <v>39331.10669246727</v>
      </c>
      <c r="D41" s="97"/>
      <c r="E41" s="97"/>
      <c r="F41" s="129">
        <f t="shared" si="15"/>
        <v>21.385354766472791</v>
      </c>
      <c r="H41" s="121">
        <v>54846.969747482035</v>
      </c>
      <c r="I41" s="97"/>
      <c r="J41" s="129">
        <f t="shared" si="16"/>
        <v>21.385354766472808</v>
      </c>
    </row>
    <row r="42" spans="1:11" s="3" customFormat="1" ht="11.4">
      <c r="A42" s="168" t="s">
        <v>36</v>
      </c>
      <c r="B42" s="168"/>
      <c r="C42" s="121">
        <v>10806.36054135747</v>
      </c>
      <c r="D42" s="97"/>
      <c r="E42" s="97"/>
      <c r="F42" s="129">
        <f t="shared" si="15"/>
        <v>5.8757017878574596</v>
      </c>
      <c r="H42" s="121">
        <v>15069.398741473249</v>
      </c>
      <c r="I42" s="97"/>
      <c r="J42" s="129">
        <f t="shared" si="16"/>
        <v>5.8757017878574613</v>
      </c>
    </row>
    <row r="43" spans="1:11" s="3" customFormat="1" ht="11.4">
      <c r="A43" s="169" t="s">
        <v>37</v>
      </c>
      <c r="B43" s="169"/>
      <c r="C43" s="121">
        <v>2037.4300942907062</v>
      </c>
      <c r="D43" s="97" t="s">
        <v>71</v>
      </c>
      <c r="E43" s="97"/>
      <c r="F43" s="129">
        <f t="shared" si="15"/>
        <v>1.1078042049256562</v>
      </c>
      <c r="H43" s="121">
        <v>2841.1828738491508</v>
      </c>
      <c r="I43" s="97" t="s">
        <v>71</v>
      </c>
      <c r="J43" s="129">
        <f t="shared" si="16"/>
        <v>1.107804204925656</v>
      </c>
    </row>
    <row r="44" spans="1:11" s="2" customFormat="1" ht="11.4">
      <c r="A44" s="169" t="s">
        <v>38</v>
      </c>
      <c r="B44" s="169"/>
      <c r="C44" s="121">
        <v>68.85584036191203</v>
      </c>
      <c r="D44" s="101" t="s">
        <v>71</v>
      </c>
      <c r="E44" s="101"/>
      <c r="F44" s="129">
        <f t="shared" si="15"/>
        <v>3.7438727198721843E-2</v>
      </c>
      <c r="H44" s="121">
        <v>96.019016774590867</v>
      </c>
      <c r="I44" s="101" t="s">
        <v>71</v>
      </c>
      <c r="J44" s="129">
        <f t="shared" si="16"/>
        <v>3.7438727198721836E-2</v>
      </c>
    </row>
    <row r="45" spans="1:11" s="2" customFormat="1" ht="11.4">
      <c r="A45" s="169" t="s">
        <v>3</v>
      </c>
      <c r="B45" s="169"/>
      <c r="C45" s="121">
        <v>66.626925421199999</v>
      </c>
      <c r="D45" s="101" t="s">
        <v>71</v>
      </c>
      <c r="E45" s="101"/>
      <c r="F45" s="136" t="s">
        <v>80</v>
      </c>
      <c r="H45" s="121">
        <v>92.910809541094523</v>
      </c>
      <c r="I45" s="101" t="s">
        <v>71</v>
      </c>
      <c r="J45" s="136" t="s">
        <v>80</v>
      </c>
    </row>
    <row r="46" spans="1:11" s="3" customFormat="1" ht="6.6" customHeight="1">
      <c r="A46" s="34"/>
      <c r="B46" s="34"/>
      <c r="C46" s="99"/>
      <c r="D46" s="99"/>
      <c r="E46" s="99"/>
      <c r="H46" s="99"/>
      <c r="I46" s="99"/>
    </row>
    <row r="47" spans="1:11" s="25" customFormat="1" ht="12">
      <c r="A47" s="26" t="s">
        <v>52</v>
      </c>
      <c r="B47" s="26"/>
      <c r="C47" s="122">
        <f t="shared" ref="C47:H47" si="17">SUM(C48:C50)</f>
        <v>183916.08239358812</v>
      </c>
      <c r="D47" s="98"/>
      <c r="E47" s="98"/>
      <c r="F47" s="126">
        <f t="shared" ref="F47" si="18">SUM(F48:F49)</f>
        <v>100</v>
      </c>
      <c r="G47" s="126"/>
      <c r="H47" s="122">
        <f t="shared" si="17"/>
        <v>256469.7679622744</v>
      </c>
      <c r="I47" s="98"/>
      <c r="J47" s="126">
        <f t="shared" ref="J47" si="19">SUM(J48:J49)</f>
        <v>100</v>
      </c>
      <c r="K47" s="126"/>
    </row>
    <row r="48" spans="1:11" s="3" customFormat="1">
      <c r="A48" s="168" t="s">
        <v>130</v>
      </c>
      <c r="B48" s="168"/>
      <c r="C48" s="121">
        <v>127598.73933774971</v>
      </c>
      <c r="D48" s="116"/>
      <c r="E48" s="116"/>
      <c r="F48" s="129">
        <f>C48/SUM($C$48:$C$49)*100</f>
        <v>69.378782799800547</v>
      </c>
      <c r="H48" s="121">
        <v>177935.603261699</v>
      </c>
      <c r="I48" s="116"/>
      <c r="J48" s="129">
        <f>H48/SUM($H$48:$H$49)*100</f>
        <v>69.378782799800618</v>
      </c>
    </row>
    <row r="49" spans="1:11" s="3" customFormat="1">
      <c r="A49" s="168" t="s">
        <v>131</v>
      </c>
      <c r="B49" s="168"/>
      <c r="C49" s="121">
        <v>56317.343055838413</v>
      </c>
      <c r="D49" s="97"/>
      <c r="E49" s="97"/>
      <c r="F49" s="129">
        <f>C49/SUM($C$48:$C$49)*100</f>
        <v>30.621217200199457</v>
      </c>
      <c r="H49" s="121">
        <v>78534.164700575406</v>
      </c>
      <c r="I49" s="97"/>
      <c r="J49" s="129">
        <f>H49/SUM($H$48:$H$49)*100</f>
        <v>30.621217200199379</v>
      </c>
    </row>
    <row r="50" spans="1:11" s="3" customFormat="1" ht="11.4">
      <c r="A50" s="168" t="s">
        <v>3</v>
      </c>
      <c r="B50" s="168"/>
      <c r="C50" s="121">
        <v>0</v>
      </c>
      <c r="D50" s="101"/>
      <c r="E50" s="101"/>
      <c r="F50" s="136" t="s">
        <v>80</v>
      </c>
      <c r="H50" s="121">
        <v>0</v>
      </c>
      <c r="I50" s="101"/>
      <c r="J50" s="136" t="s">
        <v>80</v>
      </c>
    </row>
    <row r="51" spans="1:11" s="3" customFormat="1" ht="6.6" customHeight="1">
      <c r="A51" s="15"/>
      <c r="B51" s="15"/>
      <c r="C51" s="84"/>
      <c r="D51" s="84"/>
      <c r="E51" s="84"/>
      <c r="H51" s="84"/>
      <c r="I51" s="84"/>
    </row>
    <row r="52" spans="1:11" s="25" customFormat="1" ht="12">
      <c r="A52" s="28" t="s">
        <v>53</v>
      </c>
      <c r="B52" s="28"/>
      <c r="C52" s="122">
        <f t="shared" ref="C52:H52" si="20">SUM(C53:C57)</f>
        <v>183916.08239358806</v>
      </c>
      <c r="D52" s="98"/>
      <c r="E52" s="98"/>
      <c r="F52" s="126">
        <f t="shared" ref="F52" si="21">SUM(F53:F56)</f>
        <v>100</v>
      </c>
      <c r="H52" s="122">
        <f t="shared" si="20"/>
        <v>256469.7679622744</v>
      </c>
      <c r="I52" s="98"/>
      <c r="J52" s="126">
        <f t="shared" ref="J52" si="22">SUM(J53:J56)</f>
        <v>100</v>
      </c>
    </row>
    <row r="53" spans="1:11" s="3" customFormat="1" ht="11.4">
      <c r="A53" s="166" t="s">
        <v>132</v>
      </c>
      <c r="B53" s="166"/>
      <c r="C53" s="121">
        <v>136825.11974206902</v>
      </c>
      <c r="D53" s="101"/>
      <c r="E53" s="101"/>
      <c r="F53" s="129">
        <f>C53/SUM($C$53:$C$56)*100</f>
        <v>74.449475294954979</v>
      </c>
      <c r="H53" s="121">
        <v>190801.73008775589</v>
      </c>
      <c r="I53" s="101"/>
      <c r="J53" s="129">
        <f>H53/SUM($H$53:$H$56)*100</f>
        <v>74.449475294955008</v>
      </c>
    </row>
    <row r="54" spans="1:11" s="3" customFormat="1" ht="11.4">
      <c r="A54" s="166" t="s">
        <v>133</v>
      </c>
      <c r="B54" s="166"/>
      <c r="C54" s="121">
        <v>1702.9785787834605</v>
      </c>
      <c r="D54" s="101" t="s">
        <v>71</v>
      </c>
      <c r="E54" s="101"/>
      <c r="F54" s="129">
        <f>C54/SUM($C$53:$C$56)*100</f>
        <v>0.92662708330153576</v>
      </c>
      <c r="H54" s="121">
        <v>2374.7924339244437</v>
      </c>
      <c r="I54" s="101" t="s">
        <v>71</v>
      </c>
      <c r="J54" s="129">
        <f t="shared" ref="J54:J56" si="23">H54/SUM($H$53:$H$56)*100</f>
        <v>0.92662708330153476</v>
      </c>
    </row>
    <row r="55" spans="1:11" s="3" customFormat="1" ht="11.4">
      <c r="A55" s="166" t="s">
        <v>134</v>
      </c>
      <c r="B55" s="166"/>
      <c r="C55" s="121">
        <v>43067.418759147171</v>
      </c>
      <c r="D55" s="101"/>
      <c r="E55" s="101"/>
      <c r="F55" s="129">
        <f>C55/SUM($C$53:$C$56)*100</f>
        <v>23.433904059217621</v>
      </c>
      <c r="H55" s="121">
        <v>60057.232364567004</v>
      </c>
      <c r="I55" s="101"/>
      <c r="J55" s="129">
        <f t="shared" si="23"/>
        <v>23.4339040592176</v>
      </c>
    </row>
    <row r="56" spans="1:11" s="3" customFormat="1">
      <c r="A56" s="166" t="s">
        <v>135</v>
      </c>
      <c r="B56" s="166"/>
      <c r="C56" s="121">
        <v>2187.000123772877</v>
      </c>
      <c r="D56" s="101"/>
      <c r="E56" s="101"/>
      <c r="F56" s="129">
        <f>C56/SUM($C$53:$C$56)*100</f>
        <v>1.1899935625258615</v>
      </c>
      <c r="H56" s="121">
        <v>3049.7572967933625</v>
      </c>
      <c r="I56" s="101"/>
      <c r="J56" s="129">
        <f t="shared" si="23"/>
        <v>1.18999356252586</v>
      </c>
    </row>
    <row r="57" spans="1:11" s="2" customFormat="1" ht="11.4">
      <c r="A57" s="170" t="s">
        <v>3</v>
      </c>
      <c r="B57" s="170"/>
      <c r="C57" s="121">
        <v>133.56518981553941</v>
      </c>
      <c r="D57" s="101" t="s">
        <v>71</v>
      </c>
      <c r="E57" s="101"/>
      <c r="F57" s="131">
        <v>0</v>
      </c>
      <c r="H57" s="121">
        <v>186.25577923370747</v>
      </c>
      <c r="I57" s="101" t="s">
        <v>71</v>
      </c>
      <c r="J57" s="131">
        <v>0</v>
      </c>
    </row>
    <row r="58" spans="1:11" s="3" customFormat="1" ht="6.6" customHeight="1" thickBot="1">
      <c r="A58" s="52"/>
      <c r="B58" s="52"/>
      <c r="C58" s="87"/>
      <c r="D58" s="87"/>
      <c r="E58" s="87"/>
      <c r="F58" s="87"/>
      <c r="G58" s="87"/>
      <c r="H58" s="87"/>
      <c r="I58" s="87"/>
      <c r="J58" s="87"/>
      <c r="K58" s="87"/>
    </row>
    <row r="59" spans="1:11" s="60" customFormat="1" ht="6.6" customHeight="1">
      <c r="A59" s="77"/>
      <c r="B59" s="77"/>
      <c r="C59" s="103"/>
      <c r="D59" s="103"/>
      <c r="E59" s="103"/>
      <c r="F59" s="103"/>
      <c r="G59" s="103"/>
      <c r="H59" s="103"/>
      <c r="I59" s="103"/>
    </row>
    <row r="60" spans="1:11" s="60" customFormat="1" ht="11.4">
      <c r="A60" s="17" t="s">
        <v>105</v>
      </c>
      <c r="B60" s="17"/>
      <c r="C60" s="104"/>
      <c r="D60" s="104"/>
      <c r="E60" s="104"/>
      <c r="F60" s="104"/>
      <c r="G60" s="104"/>
      <c r="H60" s="104"/>
      <c r="I60" s="104"/>
    </row>
    <row r="61" spans="1:11" s="60" customFormat="1" ht="11.4">
      <c r="A61" s="17" t="s">
        <v>106</v>
      </c>
      <c r="B61" s="17"/>
      <c r="C61" s="104"/>
      <c r="D61" s="104"/>
      <c r="E61" s="104"/>
      <c r="F61" s="104"/>
      <c r="G61" s="104"/>
      <c r="H61" s="104"/>
      <c r="I61" s="104"/>
    </row>
    <row r="62" spans="1:11" s="60" customFormat="1" ht="11.4">
      <c r="A62" s="17" t="s">
        <v>107</v>
      </c>
      <c r="B62" s="17"/>
      <c r="C62" s="104"/>
      <c r="D62" s="104"/>
      <c r="E62" s="104"/>
      <c r="F62" s="104"/>
      <c r="G62" s="104"/>
      <c r="H62" s="104"/>
      <c r="I62" s="104"/>
    </row>
    <row r="63" spans="1:11" s="60" customFormat="1" ht="11.25" customHeight="1">
      <c r="A63" s="316" t="s">
        <v>151</v>
      </c>
      <c r="B63" s="316"/>
      <c r="C63" s="316"/>
      <c r="D63" s="316"/>
      <c r="E63" s="316"/>
      <c r="F63" s="316"/>
      <c r="G63" s="316"/>
      <c r="H63" s="316"/>
      <c r="I63" s="316"/>
    </row>
    <row r="64" spans="1:11" s="60" customFormat="1" ht="10.199999999999999">
      <c r="A64" s="61" t="s">
        <v>79</v>
      </c>
      <c r="B64" s="61"/>
      <c r="C64" s="104"/>
      <c r="D64" s="104"/>
      <c r="E64" s="104"/>
      <c r="F64" s="104"/>
      <c r="G64" s="104"/>
      <c r="H64" s="104"/>
      <c r="I64" s="104"/>
    </row>
    <row r="65" spans="1:13" s="60" customFormat="1" ht="10.199999999999999">
      <c r="A65" s="60" t="s">
        <v>119</v>
      </c>
      <c r="C65" s="151"/>
      <c r="D65" s="151"/>
      <c r="E65" s="151"/>
      <c r="F65" s="151"/>
      <c r="G65" s="151"/>
      <c r="H65" s="151"/>
      <c r="I65" s="151"/>
    </row>
    <row r="66" spans="1:13">
      <c r="A66" s="61" t="s">
        <v>205</v>
      </c>
    </row>
    <row r="67" spans="1:13">
      <c r="A67" s="60" t="s">
        <v>169</v>
      </c>
      <c r="B67" s="60"/>
    </row>
    <row r="69" spans="1:13" ht="14.4">
      <c r="A69" s="303" t="s">
        <v>206</v>
      </c>
      <c r="B69" s="157"/>
      <c r="C69" s="157"/>
      <c r="D69" s="157"/>
      <c r="E69" s="157"/>
      <c r="F69" s="157"/>
      <c r="G69" s="157"/>
      <c r="H69" s="157"/>
      <c r="I69" s="157"/>
      <c r="J69" s="157"/>
      <c r="K69" s="157"/>
      <c r="L69" s="146"/>
      <c r="M69" s="146"/>
    </row>
    <row r="70" spans="1:13">
      <c r="A70" s="315" t="s">
        <v>207</v>
      </c>
      <c r="B70" s="315"/>
      <c r="C70" s="315"/>
      <c r="D70" s="315"/>
      <c r="E70" s="315"/>
      <c r="F70" s="315"/>
      <c r="G70" s="315"/>
      <c r="H70" s="315"/>
      <c r="I70" s="315"/>
      <c r="J70" s="315"/>
      <c r="K70" s="315"/>
      <c r="L70" s="315"/>
      <c r="M70" s="315"/>
    </row>
    <row r="71" spans="1:13">
      <c r="A71" s="315"/>
      <c r="B71" s="315"/>
      <c r="C71" s="315"/>
      <c r="D71" s="315"/>
      <c r="E71" s="315"/>
      <c r="F71" s="315"/>
      <c r="G71" s="315"/>
      <c r="H71" s="315"/>
      <c r="I71" s="315"/>
      <c r="J71" s="315"/>
      <c r="K71" s="315"/>
      <c r="L71" s="315"/>
      <c r="M71" s="315"/>
    </row>
    <row r="72" spans="1:13">
      <c r="A72" s="315"/>
      <c r="B72" s="315"/>
      <c r="C72" s="315"/>
      <c r="D72" s="315"/>
      <c r="E72" s="315"/>
      <c r="F72" s="315"/>
      <c r="G72" s="315"/>
      <c r="H72" s="315"/>
      <c r="I72" s="315"/>
      <c r="J72" s="315"/>
      <c r="K72" s="315"/>
      <c r="L72" s="315"/>
      <c r="M72" s="315"/>
    </row>
    <row r="73" spans="1:13">
      <c r="A73" s="315"/>
      <c r="B73" s="315"/>
      <c r="C73" s="315"/>
      <c r="D73" s="315"/>
      <c r="E73" s="315"/>
      <c r="F73" s="315"/>
      <c r="G73" s="315"/>
      <c r="H73" s="315"/>
      <c r="I73" s="315"/>
      <c r="J73" s="315"/>
      <c r="K73" s="315"/>
      <c r="L73" s="315"/>
      <c r="M73" s="315"/>
    </row>
    <row r="81" spans="3:9">
      <c r="C81" s="1"/>
      <c r="D81" s="1"/>
      <c r="E81" s="1"/>
      <c r="F81" s="1"/>
      <c r="G81" s="1"/>
      <c r="H81" s="1"/>
      <c r="I81" s="1"/>
    </row>
    <row r="82" spans="3:9">
      <c r="C82" s="1"/>
      <c r="D82" s="1"/>
      <c r="E82" s="1"/>
      <c r="F82" s="1"/>
      <c r="G82" s="1"/>
      <c r="H82" s="1"/>
      <c r="I82" s="1"/>
    </row>
    <row r="83" spans="3:9">
      <c r="C83" s="1"/>
      <c r="D83" s="1"/>
      <c r="E83" s="1"/>
      <c r="F83" s="1"/>
      <c r="G83" s="1"/>
      <c r="H83" s="1"/>
      <c r="I83" s="1"/>
    </row>
    <row r="84" spans="3:9">
      <c r="C84" s="1"/>
      <c r="D84" s="1"/>
      <c r="E84" s="1"/>
      <c r="F84" s="1"/>
      <c r="G84" s="1"/>
      <c r="H84" s="1"/>
      <c r="I84" s="1"/>
    </row>
    <row r="85" spans="3:9">
      <c r="C85" s="1"/>
      <c r="D85" s="1"/>
      <c r="E85" s="1"/>
      <c r="F85" s="1"/>
      <c r="G85" s="1"/>
      <c r="H85" s="1"/>
      <c r="I85" s="1"/>
    </row>
    <row r="86" spans="3:9">
      <c r="C86" s="1"/>
      <c r="D86" s="1"/>
      <c r="E86" s="1"/>
      <c r="F86" s="1"/>
      <c r="G86" s="1"/>
      <c r="H86" s="1"/>
      <c r="I86" s="1"/>
    </row>
    <row r="87" spans="3:9">
      <c r="C87" s="1"/>
      <c r="D87" s="1"/>
      <c r="E87" s="1"/>
      <c r="F87" s="1"/>
      <c r="G87" s="1"/>
      <c r="H87" s="1"/>
      <c r="I87" s="1"/>
    </row>
    <row r="88" spans="3:9">
      <c r="C88" s="1"/>
      <c r="D88" s="1"/>
      <c r="E88" s="1"/>
      <c r="F88" s="1"/>
      <c r="G88" s="1"/>
      <c r="H88" s="1"/>
      <c r="I88" s="1"/>
    </row>
    <row r="89" spans="3:9">
      <c r="C89" s="1"/>
      <c r="D89" s="1"/>
      <c r="E89" s="1"/>
      <c r="F89" s="1"/>
      <c r="G89" s="1"/>
      <c r="H89" s="1"/>
      <c r="I89" s="1"/>
    </row>
    <row r="90" spans="3:9">
      <c r="C90" s="1"/>
      <c r="D90" s="1"/>
      <c r="E90" s="1"/>
      <c r="F90" s="1"/>
      <c r="G90" s="1"/>
      <c r="H90" s="1"/>
      <c r="I90" s="1"/>
    </row>
    <row r="91" spans="3:9">
      <c r="C91" s="1"/>
      <c r="D91" s="1"/>
      <c r="E91" s="1"/>
      <c r="F91" s="1"/>
      <c r="G91" s="1"/>
      <c r="H91" s="1"/>
      <c r="I91" s="1"/>
    </row>
    <row r="92" spans="3:9">
      <c r="C92" s="1"/>
      <c r="D92" s="1"/>
      <c r="E92" s="1"/>
      <c r="F92" s="1"/>
      <c r="G92" s="1"/>
      <c r="H92" s="1"/>
      <c r="I92" s="1"/>
    </row>
    <row r="93" spans="3:9">
      <c r="C93" s="1"/>
      <c r="D93" s="1"/>
      <c r="E93" s="1"/>
      <c r="F93" s="1"/>
      <c r="G93" s="1"/>
      <c r="H93" s="1"/>
      <c r="I93" s="1"/>
    </row>
    <row r="94" spans="3:9">
      <c r="C94" s="1"/>
      <c r="D94" s="1"/>
      <c r="E94" s="1"/>
      <c r="F94" s="1"/>
      <c r="G94" s="1"/>
      <c r="H94" s="1"/>
      <c r="I94" s="1"/>
    </row>
    <row r="95" spans="3:9">
      <c r="C95" s="1"/>
      <c r="D95" s="1"/>
      <c r="E95" s="1"/>
      <c r="F95" s="1"/>
      <c r="G95" s="1"/>
      <c r="H95" s="1"/>
      <c r="I95" s="1"/>
    </row>
    <row r="96" spans="3:9">
      <c r="C96" s="1"/>
      <c r="D96" s="1"/>
      <c r="E96" s="1"/>
      <c r="F96" s="1"/>
      <c r="G96" s="1"/>
      <c r="H96" s="1"/>
      <c r="I96" s="1"/>
    </row>
    <row r="97" spans="3:9">
      <c r="C97" s="1"/>
      <c r="D97" s="1"/>
      <c r="E97" s="1"/>
      <c r="F97" s="1"/>
      <c r="G97" s="1"/>
      <c r="H97" s="1"/>
      <c r="I97" s="1"/>
    </row>
    <row r="98" spans="3:9">
      <c r="C98" s="1"/>
      <c r="D98" s="1"/>
      <c r="E98" s="1"/>
      <c r="F98" s="1"/>
      <c r="G98" s="1"/>
      <c r="H98" s="1"/>
      <c r="I98" s="1"/>
    </row>
    <row r="99" spans="3:9">
      <c r="C99" s="1"/>
      <c r="D99" s="1"/>
      <c r="E99" s="1"/>
      <c r="F99" s="1"/>
      <c r="G99" s="1"/>
      <c r="H99" s="1"/>
      <c r="I99" s="1"/>
    </row>
    <row r="100" spans="3:9">
      <c r="C100" s="1"/>
      <c r="D100" s="1"/>
      <c r="E100" s="1"/>
      <c r="F100" s="1"/>
      <c r="G100" s="1"/>
      <c r="H100" s="1"/>
      <c r="I100" s="1"/>
    </row>
    <row r="101" spans="3:9">
      <c r="C101" s="1"/>
      <c r="D101" s="1"/>
      <c r="E101" s="1"/>
      <c r="F101" s="1"/>
      <c r="G101" s="1"/>
      <c r="H101" s="1"/>
      <c r="I101" s="1"/>
    </row>
    <row r="102" spans="3:9">
      <c r="C102" s="1"/>
      <c r="D102" s="1"/>
      <c r="E102" s="1"/>
      <c r="F102" s="1"/>
      <c r="G102" s="1"/>
      <c r="H102" s="1"/>
      <c r="I102" s="1"/>
    </row>
    <row r="103" spans="3:9">
      <c r="C103" s="1"/>
      <c r="D103" s="1"/>
      <c r="E103" s="1"/>
      <c r="F103" s="1"/>
      <c r="G103" s="1"/>
      <c r="H103" s="1"/>
      <c r="I103" s="1"/>
    </row>
    <row r="104" spans="3:9">
      <c r="C104" s="1"/>
      <c r="D104" s="1"/>
      <c r="E104" s="1"/>
      <c r="F104" s="1"/>
      <c r="G104" s="1"/>
      <c r="H104" s="1"/>
      <c r="I104" s="1"/>
    </row>
    <row r="105" spans="3:9">
      <c r="C105" s="1"/>
      <c r="D105" s="1"/>
      <c r="E105" s="1"/>
      <c r="F105" s="1"/>
      <c r="G105" s="1"/>
      <c r="H105" s="1"/>
      <c r="I105" s="1"/>
    </row>
    <row r="106" spans="3:9">
      <c r="C106" s="1"/>
      <c r="D106" s="1"/>
      <c r="E106" s="1"/>
      <c r="F106" s="1"/>
      <c r="G106" s="1"/>
      <c r="H106" s="1"/>
      <c r="I106" s="1"/>
    </row>
    <row r="107" spans="3:9">
      <c r="C107" s="1"/>
      <c r="D107" s="1"/>
      <c r="E107" s="1"/>
      <c r="F107" s="1"/>
      <c r="G107" s="1"/>
      <c r="H107" s="1"/>
      <c r="I107" s="1"/>
    </row>
    <row r="108" spans="3:9">
      <c r="C108" s="1"/>
      <c r="D108" s="1"/>
      <c r="E108" s="1"/>
      <c r="F108" s="1"/>
      <c r="G108" s="1"/>
      <c r="H108" s="1"/>
      <c r="I108" s="1"/>
    </row>
    <row r="109" spans="3:9">
      <c r="C109" s="1"/>
      <c r="D109" s="1"/>
      <c r="E109" s="1"/>
      <c r="F109" s="1"/>
      <c r="G109" s="1"/>
      <c r="H109" s="1"/>
      <c r="I109" s="1"/>
    </row>
    <row r="110" spans="3:9">
      <c r="C110" s="1"/>
      <c r="D110" s="1"/>
      <c r="E110" s="1"/>
      <c r="F110" s="1"/>
      <c r="G110" s="1"/>
      <c r="H110" s="1"/>
      <c r="I110" s="1"/>
    </row>
    <row r="111" spans="3:9">
      <c r="C111" s="1"/>
      <c r="D111" s="1"/>
      <c r="E111" s="1"/>
      <c r="F111" s="1"/>
      <c r="G111" s="1"/>
      <c r="H111" s="1"/>
      <c r="I111" s="1"/>
    </row>
    <row r="112" spans="3:9">
      <c r="C112" s="1"/>
      <c r="D112" s="1"/>
      <c r="E112" s="1"/>
      <c r="F112" s="1"/>
      <c r="G112" s="1"/>
      <c r="H112" s="1"/>
      <c r="I112" s="1"/>
    </row>
    <row r="113" spans="3:9">
      <c r="C113" s="1"/>
      <c r="D113" s="1"/>
      <c r="E113" s="1"/>
      <c r="F113" s="1"/>
      <c r="G113" s="1"/>
      <c r="H113" s="1"/>
      <c r="I113" s="1"/>
    </row>
    <row r="114" spans="3:9">
      <c r="C114" s="1"/>
      <c r="D114" s="1"/>
      <c r="E114" s="1"/>
      <c r="F114" s="1"/>
      <c r="G114" s="1"/>
      <c r="H114" s="1"/>
      <c r="I114" s="1"/>
    </row>
    <row r="115" spans="3:9">
      <c r="C115" s="1"/>
      <c r="D115" s="1"/>
      <c r="E115" s="1"/>
      <c r="F115" s="1"/>
      <c r="G115" s="1"/>
      <c r="H115" s="1"/>
      <c r="I115" s="1"/>
    </row>
    <row r="116" spans="3:9">
      <c r="C116" s="1"/>
      <c r="D116" s="1"/>
      <c r="E116" s="1"/>
      <c r="F116" s="1"/>
      <c r="G116" s="1"/>
      <c r="H116" s="1"/>
      <c r="I116" s="1"/>
    </row>
    <row r="117" spans="3:9">
      <c r="C117" s="1"/>
      <c r="D117" s="1"/>
      <c r="E117" s="1"/>
      <c r="F117" s="1"/>
      <c r="G117" s="1"/>
      <c r="H117" s="1"/>
      <c r="I117" s="1"/>
    </row>
    <row r="118" spans="3:9">
      <c r="C118" s="1"/>
      <c r="D118" s="1"/>
      <c r="E118" s="1"/>
      <c r="F118" s="1"/>
      <c r="G118" s="1"/>
      <c r="H118" s="1"/>
      <c r="I118" s="1"/>
    </row>
    <row r="119" spans="3:9">
      <c r="C119" s="1"/>
      <c r="D119" s="1"/>
      <c r="E119" s="1"/>
      <c r="F119" s="1"/>
      <c r="G119" s="1"/>
      <c r="H119" s="1"/>
      <c r="I119" s="1"/>
    </row>
    <row r="120" spans="3:9">
      <c r="C120" s="1"/>
      <c r="D120" s="1"/>
      <c r="E120" s="1"/>
      <c r="F120" s="1"/>
      <c r="G120" s="1"/>
      <c r="H120" s="1"/>
      <c r="I120" s="1"/>
    </row>
    <row r="121" spans="3:9">
      <c r="C121" s="1"/>
      <c r="D121" s="1"/>
      <c r="E121" s="1"/>
      <c r="F121" s="1"/>
      <c r="G121" s="1"/>
      <c r="H121" s="1"/>
      <c r="I121" s="1"/>
    </row>
    <row r="122" spans="3:9">
      <c r="C122" s="1"/>
      <c r="D122" s="1"/>
      <c r="E122" s="1"/>
      <c r="F122" s="1"/>
      <c r="G122" s="1"/>
      <c r="H122" s="1"/>
      <c r="I122" s="1"/>
    </row>
    <row r="123" spans="3:9">
      <c r="C123" s="1"/>
      <c r="D123" s="1"/>
      <c r="E123" s="1"/>
      <c r="F123" s="1"/>
      <c r="G123" s="1"/>
      <c r="H123" s="1"/>
      <c r="I123" s="1"/>
    </row>
    <row r="124" spans="3:9">
      <c r="C124" s="1"/>
      <c r="D124" s="1"/>
      <c r="E124" s="1"/>
      <c r="F124" s="1"/>
      <c r="G124" s="1"/>
      <c r="H124" s="1"/>
      <c r="I124" s="1"/>
    </row>
    <row r="125" spans="3:9">
      <c r="C125" s="1"/>
      <c r="D125" s="1"/>
      <c r="E125" s="1"/>
      <c r="F125" s="1"/>
      <c r="G125" s="1"/>
      <c r="H125" s="1"/>
      <c r="I125" s="1"/>
    </row>
    <row r="126" spans="3:9">
      <c r="C126" s="1"/>
      <c r="D126" s="1"/>
      <c r="E126" s="1"/>
      <c r="F126" s="1"/>
      <c r="G126" s="1"/>
      <c r="H126" s="1"/>
      <c r="I126" s="1"/>
    </row>
    <row r="127" spans="3:9">
      <c r="C127" s="1"/>
      <c r="D127" s="1"/>
      <c r="E127" s="1"/>
      <c r="F127" s="1"/>
      <c r="G127" s="1"/>
      <c r="H127" s="1"/>
      <c r="I127" s="1"/>
    </row>
    <row r="128" spans="3:9">
      <c r="C128" s="1"/>
      <c r="D128" s="1"/>
      <c r="E128" s="1"/>
      <c r="F128" s="1"/>
      <c r="G128" s="1"/>
      <c r="H128" s="1"/>
      <c r="I128" s="1"/>
    </row>
    <row r="129" spans="3:9">
      <c r="C129" s="1"/>
      <c r="D129" s="1"/>
      <c r="E129" s="1"/>
      <c r="F129" s="1"/>
      <c r="G129" s="1"/>
      <c r="H129" s="1"/>
      <c r="I129" s="1"/>
    </row>
    <row r="130" spans="3:9">
      <c r="C130" s="1"/>
      <c r="D130" s="1"/>
      <c r="E130" s="1"/>
      <c r="F130" s="1"/>
      <c r="G130" s="1"/>
      <c r="H130" s="1"/>
      <c r="I130" s="1"/>
    </row>
    <row r="131" spans="3:9">
      <c r="C131" s="1"/>
      <c r="D131" s="1"/>
      <c r="E131" s="1"/>
      <c r="F131" s="1"/>
      <c r="G131" s="1"/>
      <c r="H131" s="1"/>
      <c r="I131" s="1"/>
    </row>
    <row r="132" spans="3:9">
      <c r="C132" s="1"/>
      <c r="D132" s="1"/>
      <c r="E132" s="1"/>
      <c r="F132" s="1"/>
      <c r="G132" s="1"/>
      <c r="H132" s="1"/>
      <c r="I132" s="1"/>
    </row>
    <row r="133" spans="3:9">
      <c r="C133" s="1"/>
      <c r="D133" s="1"/>
      <c r="E133" s="1"/>
      <c r="F133" s="1"/>
      <c r="G133" s="1"/>
      <c r="H133" s="1"/>
      <c r="I133" s="1"/>
    </row>
    <row r="134" spans="3:9">
      <c r="C134" s="1"/>
      <c r="D134" s="1"/>
      <c r="E134" s="1"/>
      <c r="F134" s="1"/>
      <c r="G134" s="1"/>
      <c r="H134" s="1"/>
      <c r="I134" s="1"/>
    </row>
    <row r="135" spans="3:9">
      <c r="C135" s="1"/>
      <c r="D135" s="1"/>
      <c r="E135" s="1"/>
      <c r="F135" s="1"/>
      <c r="G135" s="1"/>
      <c r="H135" s="1"/>
      <c r="I135" s="1"/>
    </row>
    <row r="136" spans="3:9">
      <c r="C136" s="1"/>
      <c r="D136" s="1"/>
      <c r="E136" s="1"/>
      <c r="F136" s="1"/>
      <c r="G136" s="1"/>
      <c r="H136" s="1"/>
      <c r="I136" s="1"/>
    </row>
    <row r="137" spans="3:9">
      <c r="C137" s="1"/>
      <c r="D137" s="1"/>
      <c r="E137" s="1"/>
      <c r="F137" s="1"/>
      <c r="G137" s="1"/>
      <c r="H137" s="1"/>
      <c r="I137" s="1"/>
    </row>
    <row r="138" spans="3:9">
      <c r="C138" s="1"/>
      <c r="D138" s="1"/>
      <c r="E138" s="1"/>
      <c r="F138" s="1"/>
      <c r="G138" s="1"/>
      <c r="H138" s="1"/>
      <c r="I138" s="1"/>
    </row>
    <row r="139" spans="3:9">
      <c r="C139" s="1"/>
      <c r="D139" s="1"/>
      <c r="E139" s="1"/>
      <c r="F139" s="1"/>
      <c r="G139" s="1"/>
      <c r="H139" s="1"/>
      <c r="I139" s="1"/>
    </row>
    <row r="140" spans="3:9">
      <c r="C140" s="1"/>
      <c r="D140" s="1"/>
      <c r="E140" s="1"/>
      <c r="F140" s="1"/>
      <c r="G140" s="1"/>
      <c r="H140" s="1"/>
      <c r="I140" s="1"/>
    </row>
    <row r="141" spans="3:9">
      <c r="C141" s="1"/>
      <c r="D141" s="1"/>
      <c r="E141" s="1"/>
      <c r="F141" s="1"/>
      <c r="G141" s="1"/>
      <c r="H141" s="1"/>
      <c r="I141" s="1"/>
    </row>
    <row r="142" spans="3:9">
      <c r="C142" s="1"/>
      <c r="D142" s="1"/>
      <c r="E142" s="1"/>
      <c r="F142" s="1"/>
      <c r="G142" s="1"/>
      <c r="H142" s="1"/>
      <c r="I142" s="1"/>
    </row>
    <row r="143" spans="3:9">
      <c r="C143" s="1"/>
      <c r="D143" s="1"/>
      <c r="E143" s="1"/>
      <c r="F143" s="1"/>
      <c r="G143" s="1"/>
      <c r="H143" s="1"/>
      <c r="I143" s="1"/>
    </row>
    <row r="144" spans="3:9">
      <c r="C144" s="1"/>
      <c r="D144" s="1"/>
      <c r="E144" s="1"/>
      <c r="F144" s="1"/>
      <c r="G144" s="1"/>
      <c r="H144" s="1"/>
      <c r="I144" s="1"/>
    </row>
    <row r="145" spans="3:9">
      <c r="C145" s="1"/>
      <c r="D145" s="1"/>
      <c r="E145" s="1"/>
      <c r="F145" s="1"/>
      <c r="G145" s="1"/>
      <c r="H145" s="1"/>
      <c r="I145" s="1"/>
    </row>
    <row r="146" spans="3:9">
      <c r="C146" s="1"/>
      <c r="D146" s="1"/>
      <c r="E146" s="1"/>
      <c r="F146" s="1"/>
      <c r="G146" s="1"/>
      <c r="H146" s="1"/>
      <c r="I146" s="1"/>
    </row>
    <row r="147" spans="3:9">
      <c r="C147" s="1"/>
      <c r="D147" s="1"/>
      <c r="E147" s="1"/>
      <c r="F147" s="1"/>
      <c r="G147" s="1"/>
      <c r="H147" s="1"/>
      <c r="I147" s="1"/>
    </row>
    <row r="148" spans="3:9">
      <c r="C148" s="1"/>
      <c r="D148" s="1"/>
      <c r="E148" s="1"/>
      <c r="F148" s="1"/>
      <c r="G148" s="1"/>
      <c r="H148" s="1"/>
      <c r="I148" s="1"/>
    </row>
    <row r="149" spans="3:9">
      <c r="C149" s="1"/>
      <c r="D149" s="1"/>
      <c r="E149" s="1"/>
      <c r="F149" s="1"/>
      <c r="G149" s="1"/>
      <c r="H149" s="1"/>
      <c r="I149" s="1"/>
    </row>
    <row r="150" spans="3:9">
      <c r="C150" s="1"/>
      <c r="D150" s="1"/>
      <c r="E150" s="1"/>
      <c r="F150" s="1"/>
      <c r="G150" s="1"/>
      <c r="H150" s="1"/>
      <c r="I150" s="1"/>
    </row>
    <row r="151" spans="3:9">
      <c r="C151" s="1"/>
      <c r="D151" s="1"/>
      <c r="E151" s="1"/>
      <c r="F151" s="1"/>
      <c r="G151" s="1"/>
      <c r="H151" s="1"/>
      <c r="I151" s="1"/>
    </row>
    <row r="152" spans="3:9">
      <c r="C152" s="1"/>
      <c r="D152" s="1"/>
      <c r="E152" s="1"/>
      <c r="F152" s="1"/>
      <c r="G152" s="1"/>
      <c r="H152" s="1"/>
      <c r="I152" s="1"/>
    </row>
    <row r="153" spans="3:9">
      <c r="C153" s="1"/>
      <c r="D153" s="1"/>
      <c r="E153" s="1"/>
      <c r="F153" s="1"/>
      <c r="G153" s="1"/>
      <c r="H153" s="1"/>
      <c r="I153" s="1"/>
    </row>
    <row r="154" spans="3:9">
      <c r="C154" s="1"/>
      <c r="D154" s="1"/>
      <c r="E154" s="1"/>
      <c r="F154" s="1"/>
      <c r="G154" s="1"/>
      <c r="H154" s="1"/>
      <c r="I154" s="1"/>
    </row>
    <row r="155" spans="3:9">
      <c r="C155" s="1"/>
      <c r="D155" s="1"/>
      <c r="E155" s="1"/>
      <c r="F155" s="1"/>
      <c r="G155" s="1"/>
      <c r="H155" s="1"/>
      <c r="I155" s="1"/>
    </row>
    <row r="156" spans="3:9">
      <c r="C156" s="1"/>
      <c r="D156" s="1"/>
      <c r="E156" s="1"/>
      <c r="F156" s="1"/>
      <c r="G156" s="1"/>
      <c r="H156" s="1"/>
      <c r="I156" s="1"/>
    </row>
    <row r="157" spans="3:9">
      <c r="C157" s="1"/>
      <c r="D157" s="1"/>
      <c r="E157" s="1"/>
      <c r="F157" s="1"/>
      <c r="G157" s="1"/>
      <c r="H157" s="1"/>
      <c r="I157" s="1"/>
    </row>
    <row r="158" spans="3:9">
      <c r="C158" s="1"/>
      <c r="D158" s="1"/>
      <c r="E158" s="1"/>
      <c r="F158" s="1"/>
      <c r="G158" s="1"/>
      <c r="H158" s="1"/>
      <c r="I158" s="1"/>
    </row>
    <row r="159" spans="3:9">
      <c r="C159" s="1"/>
      <c r="D159" s="1"/>
      <c r="E159" s="1"/>
      <c r="F159" s="1"/>
      <c r="G159" s="1"/>
      <c r="H159" s="1"/>
      <c r="I159" s="1"/>
    </row>
    <row r="160" spans="3:9">
      <c r="C160" s="1"/>
      <c r="D160" s="1"/>
      <c r="E160" s="1"/>
      <c r="F160" s="1"/>
      <c r="G160" s="1"/>
      <c r="H160" s="1"/>
      <c r="I160" s="1"/>
    </row>
    <row r="161" spans="3:9">
      <c r="C161" s="1"/>
      <c r="D161" s="1"/>
      <c r="E161" s="1"/>
      <c r="F161" s="1"/>
      <c r="G161" s="1"/>
      <c r="H161" s="1"/>
      <c r="I161" s="1"/>
    </row>
    <row r="162" spans="3:9">
      <c r="C162" s="1"/>
      <c r="D162" s="1"/>
      <c r="E162" s="1"/>
      <c r="F162" s="1"/>
      <c r="G162" s="1"/>
      <c r="H162" s="1"/>
      <c r="I162" s="1"/>
    </row>
    <row r="163" spans="3:9">
      <c r="C163" s="1"/>
      <c r="D163" s="1"/>
      <c r="E163" s="1"/>
      <c r="F163" s="1"/>
      <c r="G163" s="1"/>
      <c r="H163" s="1"/>
      <c r="I163" s="1"/>
    </row>
  </sheetData>
  <mergeCells count="14">
    <mergeCell ref="A1:I1"/>
    <mergeCell ref="C4:K4"/>
    <mergeCell ref="A70:M73"/>
    <mergeCell ref="A63:I63"/>
    <mergeCell ref="A4:A10"/>
    <mergeCell ref="H8:I8"/>
    <mergeCell ref="J8:K8"/>
    <mergeCell ref="F7:G7"/>
    <mergeCell ref="C7:D7"/>
    <mergeCell ref="C10:G10"/>
    <mergeCell ref="M13:S24"/>
    <mergeCell ref="H10:K10"/>
    <mergeCell ref="H7:I7"/>
    <mergeCell ref="J7:K7"/>
  </mergeCells>
  <phoneticPr fontId="8" type="noConversion"/>
  <printOptions horizontalCentered="1"/>
  <pageMargins left="0.78740157480314965" right="0.78740157480314965" top="0.78740157480314965" bottom="0.78740157480314965" header="0.39370078740157483" footer="0.39370078740157483"/>
  <pageSetup scale="56"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S45"/>
  <sheetViews>
    <sheetView showGridLines="0" zoomScaleNormal="100" workbookViewId="0">
      <pane xSplit="1" ySplit="11" topLeftCell="B12" activePane="bottomRight" state="frozen"/>
      <selection activeCell="B13" sqref="B13"/>
      <selection pane="topRight" activeCell="B13" sqref="B13"/>
      <selection pane="bottomLeft" activeCell="B13" sqref="B13"/>
      <selection pane="bottomRight" activeCell="A30" sqref="A30"/>
    </sheetView>
  </sheetViews>
  <sheetFormatPr defaultColWidth="11.44140625" defaultRowHeight="13.2"/>
  <cols>
    <col min="1" max="1" width="30.6640625" customWidth="1"/>
    <col min="2" max="2" width="2.77734375" customWidth="1"/>
    <col min="3" max="3" width="14.77734375" style="106" customWidth="1"/>
    <col min="4" max="4" width="3.109375" style="106" customWidth="1"/>
    <col min="5" max="5" width="11.77734375" style="106" customWidth="1"/>
    <col min="6" max="6" width="1.33203125" style="106" customWidth="1"/>
    <col min="7" max="7" width="5.77734375" style="106" customWidth="1"/>
    <col min="8" max="8" width="10.5546875" style="106" customWidth="1"/>
    <col min="9" max="9" width="4.6640625" style="106" customWidth="1"/>
    <col min="10" max="10" width="11" customWidth="1"/>
    <col min="11" max="11" width="2.21875" customWidth="1"/>
    <col min="12" max="12" width="7" customWidth="1"/>
  </cols>
  <sheetData>
    <row r="1" spans="1:19" ht="25.5" customHeight="1">
      <c r="A1" s="306" t="s">
        <v>204</v>
      </c>
      <c r="B1" s="306"/>
      <c r="C1" s="306"/>
      <c r="D1" s="306"/>
      <c r="E1" s="306"/>
      <c r="F1" s="306"/>
      <c r="G1" s="306"/>
      <c r="H1" s="306"/>
      <c r="I1" s="306"/>
      <c r="J1" s="255"/>
      <c r="K1" s="255"/>
    </row>
    <row r="2" spans="1:19" s="3" customFormat="1" ht="6.6" customHeight="1" thickBot="1">
      <c r="A2" s="63"/>
      <c r="B2" s="63"/>
      <c r="C2" s="96"/>
      <c r="D2" s="96"/>
      <c r="E2" s="96"/>
      <c r="F2" s="96"/>
      <c r="G2" s="96"/>
      <c r="H2" s="96"/>
      <c r="I2" s="96"/>
      <c r="J2" s="33"/>
      <c r="K2" s="33"/>
    </row>
    <row r="3" spans="1:19" s="3" customFormat="1" ht="6.6" customHeight="1">
      <c r="A3" s="176"/>
      <c r="B3" s="176"/>
      <c r="C3" s="177"/>
      <c r="D3" s="177"/>
      <c r="E3" s="177"/>
      <c r="F3" s="177"/>
      <c r="G3" s="177"/>
      <c r="H3" s="177"/>
      <c r="I3" s="177"/>
      <c r="J3" s="260"/>
      <c r="K3" s="260"/>
    </row>
    <row r="4" spans="1:19" s="3" customFormat="1" ht="12">
      <c r="A4" s="319" t="s">
        <v>68</v>
      </c>
      <c r="B4" s="277"/>
      <c r="C4" s="314" t="s">
        <v>174</v>
      </c>
      <c r="D4" s="314"/>
      <c r="E4" s="314"/>
      <c r="F4" s="314"/>
      <c r="G4" s="314"/>
      <c r="H4" s="314"/>
      <c r="I4" s="314"/>
      <c r="J4" s="314"/>
      <c r="K4" s="314"/>
    </row>
    <row r="5" spans="1:19" s="3" customFormat="1" ht="6.6" customHeight="1">
      <c r="A5" s="319"/>
      <c r="B5" s="277"/>
      <c r="C5" s="181"/>
      <c r="D5" s="181"/>
      <c r="E5" s="181"/>
      <c r="F5" s="181"/>
      <c r="G5" s="181"/>
      <c r="H5" s="181"/>
      <c r="I5" s="181"/>
      <c r="J5" s="221"/>
      <c r="K5" s="221"/>
    </row>
    <row r="6" spans="1:19" s="3" customFormat="1" ht="6.6" customHeight="1">
      <c r="A6" s="319"/>
      <c r="B6" s="282"/>
      <c r="C6" s="282"/>
      <c r="D6" s="282"/>
      <c r="E6" s="220"/>
      <c r="F6" s="220"/>
      <c r="G6" s="282"/>
      <c r="H6" s="282"/>
      <c r="I6" s="282"/>
      <c r="J6" s="220"/>
      <c r="K6" s="220"/>
    </row>
    <row r="7" spans="1:19" s="3" customFormat="1" ht="12" customHeight="1">
      <c r="A7" s="319"/>
      <c r="B7" s="312" t="s">
        <v>170</v>
      </c>
      <c r="C7" s="312"/>
      <c r="D7" s="263"/>
      <c r="E7" s="312" t="s">
        <v>171</v>
      </c>
      <c r="F7" s="312"/>
      <c r="G7" s="263"/>
      <c r="H7" s="312" t="s">
        <v>170</v>
      </c>
      <c r="I7" s="312"/>
      <c r="J7" s="312" t="s">
        <v>171</v>
      </c>
      <c r="K7" s="312"/>
    </row>
    <row r="8" spans="1:19" s="3" customFormat="1" ht="14.4" customHeight="1">
      <c r="A8" s="319"/>
      <c r="B8" s="296"/>
      <c r="C8" s="296"/>
      <c r="D8" s="296"/>
      <c r="E8" s="292"/>
      <c r="F8" s="221"/>
      <c r="G8" s="296"/>
      <c r="H8" s="296"/>
      <c r="I8" s="184"/>
      <c r="J8" s="320"/>
      <c r="K8" s="320"/>
    </row>
    <row r="9" spans="1:19" s="3" customFormat="1" ht="6.6" customHeight="1">
      <c r="A9" s="319"/>
      <c r="B9" s="295"/>
      <c r="C9" s="186"/>
      <c r="D9" s="186"/>
      <c r="E9" s="186"/>
      <c r="F9" s="186"/>
      <c r="G9" s="186"/>
      <c r="H9" s="186"/>
      <c r="I9" s="186"/>
      <c r="J9" s="186"/>
      <c r="K9" s="186"/>
    </row>
    <row r="10" spans="1:19" s="3" customFormat="1" ht="12">
      <c r="A10" s="319"/>
      <c r="B10" s="295"/>
      <c r="C10" s="314" t="s">
        <v>175</v>
      </c>
      <c r="D10" s="314"/>
      <c r="E10" s="314"/>
      <c r="F10" s="314"/>
      <c r="G10" s="294"/>
      <c r="H10" s="314" t="s">
        <v>191</v>
      </c>
      <c r="I10" s="322"/>
      <c r="J10" s="322"/>
      <c r="K10" s="322"/>
    </row>
    <row r="11" spans="1:19" s="3" customFormat="1" ht="6.6" customHeight="1">
      <c r="A11" s="187"/>
      <c r="B11" s="187"/>
      <c r="C11" s="185"/>
      <c r="D11" s="185"/>
      <c r="E11" s="185"/>
      <c r="F11" s="185"/>
      <c r="G11" s="185"/>
      <c r="H11" s="185"/>
      <c r="I11" s="185"/>
      <c r="J11" s="185"/>
      <c r="K11" s="185"/>
    </row>
    <row r="12" spans="1:19" s="15" customFormat="1" ht="6.6" customHeight="1">
      <c r="A12" s="67"/>
      <c r="B12" s="67"/>
      <c r="C12" s="79"/>
      <c r="D12" s="79"/>
      <c r="G12" s="79"/>
      <c r="H12" s="79"/>
      <c r="I12" s="79"/>
    </row>
    <row r="13" spans="1:19" s="2" customFormat="1" ht="24">
      <c r="A13" s="195" t="s">
        <v>108</v>
      </c>
      <c r="B13" s="195"/>
      <c r="C13" s="189">
        <f t="shared" ref="C13:H13" si="0">C14+C15</f>
        <v>183916.08239358809</v>
      </c>
      <c r="D13" s="189"/>
      <c r="E13" s="206">
        <f t="shared" ref="E13" si="1">SUM(E14:E15)</f>
        <v>99.999999999999986</v>
      </c>
      <c r="F13" s="206"/>
      <c r="G13" s="189"/>
      <c r="H13" s="189">
        <f t="shared" si="0"/>
        <v>256469.7679622744</v>
      </c>
      <c r="I13" s="189"/>
      <c r="J13" s="206">
        <f t="shared" ref="J13" si="2">SUM(J14:J15)</f>
        <v>100</v>
      </c>
      <c r="K13" s="206"/>
      <c r="M13" s="305"/>
      <c r="N13" s="305"/>
      <c r="O13" s="305"/>
      <c r="P13" s="305"/>
      <c r="Q13" s="305"/>
      <c r="R13" s="305"/>
      <c r="S13" s="305"/>
    </row>
    <row r="14" spans="1:19" s="15" customFormat="1" ht="11.4" customHeight="1">
      <c r="A14" s="200" t="s">
        <v>96</v>
      </c>
      <c r="B14" s="200"/>
      <c r="C14" s="201">
        <v>83821.846873575341</v>
      </c>
      <c r="D14" s="202"/>
      <c r="E14" s="207">
        <f>C14/SUM($C$14:$C$15)*100</f>
        <v>45.576137650753722</v>
      </c>
      <c r="F14" s="218"/>
      <c r="G14" s="202"/>
      <c r="H14" s="201">
        <v>116889.01447905504</v>
      </c>
      <c r="I14" s="202"/>
      <c r="J14" s="207">
        <f>H14/SUM($H$14:$H$15)*100</f>
        <v>45.576137650753793</v>
      </c>
      <c r="K14" s="218"/>
      <c r="M14" s="305"/>
      <c r="N14" s="305"/>
      <c r="O14" s="305"/>
      <c r="P14" s="305"/>
      <c r="Q14" s="305"/>
      <c r="R14" s="305"/>
      <c r="S14" s="305"/>
    </row>
    <row r="15" spans="1:19" s="15" customFormat="1" ht="11.4" customHeight="1">
      <c r="A15" s="203" t="s">
        <v>97</v>
      </c>
      <c r="B15" s="203"/>
      <c r="C15" s="201">
        <f t="shared" ref="C15:H15" si="3">SUM(C16:C18)</f>
        <v>100094.23552001273</v>
      </c>
      <c r="D15" s="202"/>
      <c r="E15" s="207">
        <f>C15/SUM($C$14:$C$15)*100</f>
        <v>54.423862349246264</v>
      </c>
      <c r="F15" s="218"/>
      <c r="G15" s="202"/>
      <c r="H15" s="201">
        <f t="shared" si="3"/>
        <v>139580.75348321936</v>
      </c>
      <c r="I15" s="202"/>
      <c r="J15" s="207">
        <f>H15/SUM($H$14:$H$15)*100</f>
        <v>54.4238623492462</v>
      </c>
      <c r="K15" s="218"/>
      <c r="M15" s="305"/>
      <c r="N15" s="305"/>
      <c r="O15" s="305"/>
      <c r="P15" s="305"/>
      <c r="Q15" s="305"/>
      <c r="R15" s="305"/>
      <c r="S15" s="305"/>
    </row>
    <row r="16" spans="1:19" s="3" customFormat="1">
      <c r="A16" s="204" t="s">
        <v>120</v>
      </c>
      <c r="B16" s="204"/>
      <c r="C16" s="201">
        <v>19646.08814305568</v>
      </c>
      <c r="D16" s="205"/>
      <c r="E16" s="207">
        <f>C16/SUM($C$14:$C$15)*100</f>
        <v>10.682093641496904</v>
      </c>
      <c r="F16" s="218"/>
      <c r="G16" s="205"/>
      <c r="H16" s="201">
        <v>27396.340775859935</v>
      </c>
      <c r="I16" s="205"/>
      <c r="J16" s="207">
        <f>H16/SUM($H$14:$H$15)*100</f>
        <v>10.682093641496888</v>
      </c>
      <c r="K16" s="218"/>
      <c r="M16" s="305"/>
      <c r="N16" s="305"/>
      <c r="O16" s="305"/>
      <c r="P16" s="305"/>
      <c r="Q16" s="305"/>
      <c r="R16" s="305"/>
      <c r="S16" s="305"/>
    </row>
    <row r="17" spans="1:19" s="3" customFormat="1">
      <c r="A17" s="204" t="s">
        <v>155</v>
      </c>
      <c r="B17" s="204"/>
      <c r="C17" s="201">
        <v>80448.147376957058</v>
      </c>
      <c r="D17" s="205"/>
      <c r="E17" s="207">
        <f>C17/SUM($C$14:$C$15)*100</f>
        <v>43.741768707749365</v>
      </c>
      <c r="F17" s="218"/>
      <c r="G17" s="205"/>
      <c r="H17" s="201">
        <v>112184.41270735941</v>
      </c>
      <c r="I17" s="205"/>
      <c r="J17" s="207">
        <f>H17/SUM($H$14:$H$15)*100</f>
        <v>43.741768707749316</v>
      </c>
      <c r="K17" s="218"/>
      <c r="M17" s="305"/>
      <c r="N17" s="305"/>
      <c r="O17" s="305"/>
      <c r="P17" s="305"/>
      <c r="Q17" s="305"/>
      <c r="R17" s="305"/>
      <c r="S17" s="305"/>
    </row>
    <row r="18" spans="1:19" s="3" customFormat="1" ht="11.4" customHeight="1">
      <c r="A18" s="204" t="s">
        <v>3</v>
      </c>
      <c r="B18" s="204"/>
      <c r="C18" s="201">
        <v>0</v>
      </c>
      <c r="D18" s="208"/>
      <c r="E18" s="210">
        <v>0</v>
      </c>
      <c r="F18" s="218"/>
      <c r="G18" s="208"/>
      <c r="H18" s="201">
        <v>0</v>
      </c>
      <c r="I18" s="208"/>
      <c r="J18" s="210">
        <v>0</v>
      </c>
      <c r="K18" s="218"/>
      <c r="M18" s="305"/>
      <c r="N18" s="305"/>
      <c r="O18" s="305"/>
      <c r="P18" s="305"/>
      <c r="Q18" s="305"/>
      <c r="R18" s="305"/>
      <c r="S18" s="305"/>
    </row>
    <row r="19" spans="1:19" s="3" customFormat="1" ht="6.6" customHeight="1">
      <c r="A19" s="41"/>
      <c r="B19" s="41"/>
      <c r="C19" s="99"/>
      <c r="D19" s="99"/>
      <c r="G19" s="99"/>
      <c r="H19" s="99"/>
      <c r="I19" s="99"/>
      <c r="M19" s="305"/>
      <c r="N19" s="305"/>
      <c r="O19" s="305"/>
      <c r="P19" s="305"/>
      <c r="Q19" s="305"/>
      <c r="R19" s="305"/>
      <c r="S19" s="305"/>
    </row>
    <row r="20" spans="1:19" s="3" customFormat="1" ht="24">
      <c r="A20" s="195" t="s">
        <v>111</v>
      </c>
      <c r="B20" s="195"/>
      <c r="C20" s="189">
        <f t="shared" ref="C20:H20" si="4">C22</f>
        <v>19646.088143055691</v>
      </c>
      <c r="D20" s="190"/>
      <c r="E20" s="218"/>
      <c r="F20" s="218"/>
      <c r="G20" s="190"/>
      <c r="H20" s="189">
        <f t="shared" si="4"/>
        <v>27396.340775859946</v>
      </c>
      <c r="I20" s="190"/>
      <c r="J20" s="218"/>
      <c r="K20" s="218"/>
      <c r="M20" s="305"/>
      <c r="N20" s="305"/>
      <c r="O20" s="305"/>
      <c r="P20" s="305"/>
      <c r="Q20" s="305"/>
      <c r="R20" s="305"/>
      <c r="S20" s="305"/>
    </row>
    <row r="21" spans="1:19" s="15" customFormat="1" ht="6.6" customHeight="1">
      <c r="A21" s="78"/>
      <c r="B21" s="78"/>
      <c r="C21" s="105"/>
      <c r="D21" s="105"/>
      <c r="G21" s="105"/>
      <c r="H21" s="105"/>
      <c r="I21" s="105"/>
      <c r="M21" s="305"/>
      <c r="N21" s="305"/>
      <c r="O21" s="305"/>
      <c r="P21" s="305"/>
      <c r="Q21" s="305"/>
      <c r="R21" s="305"/>
      <c r="S21" s="305"/>
    </row>
    <row r="22" spans="1:19" s="25" customFormat="1" ht="12" customHeight="1">
      <c r="A22" s="32" t="s">
        <v>154</v>
      </c>
      <c r="B22" s="32"/>
      <c r="C22" s="119">
        <f>SUM(C23:C30)</f>
        <v>19646.088143055691</v>
      </c>
      <c r="D22" s="119"/>
      <c r="E22" s="126">
        <f t="shared" ref="E22" si="5">SUM(E23:E29)</f>
        <v>100.00000000000001</v>
      </c>
      <c r="G22" s="119"/>
      <c r="H22" s="119">
        <f>SUM(H23:H30)</f>
        <v>27396.340775859946</v>
      </c>
      <c r="I22" s="119"/>
      <c r="J22" s="126">
        <f t="shared" ref="J22" si="6">SUM(J23:J29)</f>
        <v>100.00000000000003</v>
      </c>
      <c r="M22" s="305"/>
      <c r="N22" s="305"/>
      <c r="O22" s="305"/>
      <c r="P22" s="305"/>
      <c r="Q22" s="305"/>
      <c r="R22" s="305"/>
      <c r="S22" s="305"/>
    </row>
    <row r="23" spans="1:19" s="3" customFormat="1" ht="11.4" customHeight="1">
      <c r="A23" s="69" t="s">
        <v>11</v>
      </c>
      <c r="B23" s="69"/>
      <c r="C23" s="121">
        <v>16819.161066728309</v>
      </c>
      <c r="D23" s="79"/>
      <c r="E23" s="145">
        <f t="shared" ref="E23:E29" si="7">C23/SUM($C$23:$C$29)*100</f>
        <v>88.477530584773646</v>
      </c>
      <c r="G23" s="79"/>
      <c r="H23" s="137">
        <v>23454.209550161169</v>
      </c>
      <c r="I23" s="79"/>
      <c r="J23" s="145">
        <f>H23/SUM($H$23:$H$29)*100</f>
        <v>88.47753058477366</v>
      </c>
      <c r="M23" s="305"/>
      <c r="N23" s="305"/>
      <c r="O23" s="305"/>
      <c r="P23" s="305"/>
      <c r="Q23" s="305"/>
      <c r="R23" s="305"/>
      <c r="S23" s="305"/>
    </row>
    <row r="24" spans="1:19" s="3" customFormat="1" ht="11.4" customHeight="1">
      <c r="A24" s="69" t="s">
        <v>12</v>
      </c>
      <c r="B24" s="69"/>
      <c r="C24" s="121">
        <v>53.547464045294838</v>
      </c>
      <c r="D24" s="15"/>
      <c r="E24" s="145">
        <f t="shared" si="7"/>
        <v>0.28168749731381437</v>
      </c>
      <c r="G24" s="15"/>
      <c r="H24" s="137">
        <v>74.67158662761824</v>
      </c>
      <c r="I24" s="15"/>
      <c r="J24" s="145">
        <f>H24/SUM($H$23:$H$29)*100</f>
        <v>0.28168749731381454</v>
      </c>
      <c r="M24" s="305"/>
      <c r="N24" s="305"/>
      <c r="O24" s="305"/>
      <c r="P24" s="305"/>
      <c r="Q24" s="305"/>
      <c r="R24" s="305"/>
      <c r="S24" s="305"/>
    </row>
    <row r="25" spans="1:19" s="3" customFormat="1" ht="11.4">
      <c r="A25" s="69" t="s">
        <v>13</v>
      </c>
      <c r="B25" s="69"/>
      <c r="C25" s="121">
        <v>1704.5789447321456</v>
      </c>
      <c r="D25" s="15"/>
      <c r="E25" s="145">
        <f t="shared" si="7"/>
        <v>8.9669713678553151</v>
      </c>
      <c r="G25" s="15"/>
      <c r="H25" s="137">
        <v>2377.0241337202001</v>
      </c>
      <c r="I25" s="15"/>
      <c r="J25" s="145">
        <f>H25/SUM($H$23:$H$29)*100</f>
        <v>8.966971367855324</v>
      </c>
    </row>
    <row r="26" spans="1:19" s="3" customFormat="1" ht="11.4">
      <c r="A26" s="69" t="s">
        <v>14</v>
      </c>
      <c r="B26" s="69"/>
      <c r="C26" s="121">
        <v>137.09975811245906</v>
      </c>
      <c r="D26" s="15"/>
      <c r="E26" s="145">
        <f t="shared" si="7"/>
        <v>0.7212159984338482</v>
      </c>
      <c r="G26" s="15"/>
      <c r="H26" s="137">
        <v>191.18471148998418</v>
      </c>
      <c r="I26" s="15"/>
      <c r="J26" s="145">
        <f>H26/SUM($H$23:$H$29)*100</f>
        <v>0.72121599843384898</v>
      </c>
    </row>
    <row r="27" spans="1:19" s="3" customFormat="1">
      <c r="A27" s="50" t="s">
        <v>156</v>
      </c>
      <c r="B27" s="50"/>
      <c r="C27" s="121">
        <v>0</v>
      </c>
      <c r="D27" s="74"/>
      <c r="E27" s="145">
        <f t="shared" si="7"/>
        <v>0</v>
      </c>
      <c r="G27" s="74"/>
      <c r="H27" s="137">
        <v>0</v>
      </c>
      <c r="I27" s="74"/>
      <c r="J27" s="145">
        <f t="shared" ref="J27" si="8">H27/SUM($H$23:$H$29)*100</f>
        <v>0</v>
      </c>
    </row>
    <row r="28" spans="1:19" s="3" customFormat="1" ht="11.4">
      <c r="A28" s="171" t="s">
        <v>69</v>
      </c>
      <c r="B28" s="171"/>
      <c r="C28" s="121">
        <v>198.64758880863769</v>
      </c>
      <c r="D28" s="15"/>
      <c r="E28" s="145">
        <f t="shared" si="7"/>
        <v>1.0449895832899985</v>
      </c>
      <c r="G28" s="15"/>
      <c r="H28" s="137">
        <v>277.01275682344976</v>
      </c>
      <c r="I28" s="15"/>
      <c r="J28" s="145">
        <f>H28/SUM($H$23:$H$29)*100</f>
        <v>1.0449895832899994</v>
      </c>
    </row>
    <row r="29" spans="1:19" s="2" customFormat="1" ht="11.4">
      <c r="A29" s="171" t="s">
        <v>70</v>
      </c>
      <c r="B29" s="171"/>
      <c r="C29" s="121">
        <v>96.493309253138648</v>
      </c>
      <c r="D29" s="15"/>
      <c r="E29" s="145">
        <f t="shared" si="7"/>
        <v>0.50760496833337732</v>
      </c>
      <c r="G29" s="15"/>
      <c r="H29" s="137">
        <v>134.55928547403212</v>
      </c>
      <c r="I29" s="15"/>
      <c r="J29" s="145">
        <f>H29/SUM($H$23:$H$29)*100</f>
        <v>0.50760496833337776</v>
      </c>
    </row>
    <row r="30" spans="1:19" s="2" customFormat="1" ht="11.4">
      <c r="A30" s="171" t="s">
        <v>3</v>
      </c>
      <c r="B30" s="171"/>
      <c r="C30" s="121">
        <v>636.56001137570479</v>
      </c>
      <c r="D30" s="15"/>
      <c r="E30" s="217" t="s">
        <v>80</v>
      </c>
      <c r="G30" s="15"/>
      <c r="H30" s="137">
        <v>887.6787515634976</v>
      </c>
      <c r="I30" s="15"/>
      <c r="J30" s="217" t="s">
        <v>80</v>
      </c>
    </row>
    <row r="31" spans="1:19" ht="6.6" customHeight="1" thickBot="1">
      <c r="A31" s="53"/>
      <c r="B31" s="53"/>
      <c r="C31" s="87"/>
      <c r="D31" s="87"/>
      <c r="E31" s="87"/>
      <c r="F31" s="87"/>
      <c r="G31" s="87"/>
      <c r="H31" s="87"/>
      <c r="I31" s="87"/>
      <c r="J31" s="87"/>
      <c r="K31" s="87"/>
    </row>
    <row r="32" spans="1:19" ht="6.6" customHeight="1"/>
    <row r="33" spans="1:13" s="60" customFormat="1" ht="11.4">
      <c r="A33" s="19" t="s">
        <v>141</v>
      </c>
      <c r="B33" s="19"/>
      <c r="C33" s="72"/>
      <c r="D33" s="72"/>
      <c r="E33" s="72"/>
      <c r="F33" s="72"/>
      <c r="G33" s="72"/>
      <c r="H33" s="72"/>
      <c r="I33" s="72"/>
    </row>
    <row r="34" spans="1:13" s="60" customFormat="1" ht="11.4">
      <c r="A34" s="19" t="s">
        <v>158</v>
      </c>
      <c r="B34" s="19"/>
      <c r="C34" s="72"/>
      <c r="D34" s="72"/>
      <c r="E34" s="72"/>
      <c r="F34" s="72"/>
      <c r="G34" s="72"/>
      <c r="H34" s="72"/>
      <c r="I34" s="72"/>
    </row>
    <row r="35" spans="1:13" s="60" customFormat="1" ht="11.25" customHeight="1">
      <c r="A35" s="316" t="s">
        <v>151</v>
      </c>
      <c r="B35" s="316"/>
      <c r="C35" s="316"/>
      <c r="D35" s="316"/>
      <c r="E35" s="316"/>
      <c r="F35" s="316"/>
      <c r="G35" s="316"/>
      <c r="H35" s="316"/>
      <c r="I35" s="316"/>
    </row>
    <row r="36" spans="1:13" s="60" customFormat="1" ht="10.199999999999999">
      <c r="A36" s="61" t="s">
        <v>79</v>
      </c>
      <c r="B36" s="61"/>
      <c r="C36" s="72"/>
      <c r="D36" s="72"/>
      <c r="E36" s="72"/>
      <c r="F36" s="72"/>
      <c r="G36" s="72"/>
      <c r="H36" s="72"/>
      <c r="I36" s="72"/>
    </row>
    <row r="37" spans="1:13" s="60" customFormat="1" ht="10.199999999999999">
      <c r="A37" s="60" t="s">
        <v>119</v>
      </c>
      <c r="C37" s="62"/>
      <c r="D37" s="62"/>
      <c r="E37" s="62"/>
      <c r="F37" s="62"/>
      <c r="G37" s="62"/>
      <c r="H37" s="62"/>
      <c r="I37" s="62"/>
    </row>
    <row r="38" spans="1:13">
      <c r="A38" s="61" t="s">
        <v>205</v>
      </c>
    </row>
    <row r="39" spans="1:13" s="60" customFormat="1" ht="10.199999999999999">
      <c r="A39" s="60" t="s">
        <v>169</v>
      </c>
      <c r="C39" s="94"/>
      <c r="D39" s="94"/>
      <c r="E39" s="94"/>
      <c r="F39" s="94"/>
      <c r="G39" s="94"/>
      <c r="H39" s="94"/>
      <c r="I39" s="94"/>
    </row>
    <row r="41" spans="1:13" ht="14.4">
      <c r="A41" s="303" t="s">
        <v>206</v>
      </c>
      <c r="B41" s="157"/>
      <c r="C41" s="157"/>
      <c r="D41" s="157"/>
      <c r="E41" s="157"/>
      <c r="F41" s="157"/>
      <c r="G41" s="157"/>
      <c r="H41" s="157"/>
      <c r="I41" s="157"/>
      <c r="J41" s="157"/>
      <c r="K41" s="157"/>
      <c r="L41" s="146"/>
      <c r="M41" s="146"/>
    </row>
    <row r="42" spans="1:13">
      <c r="A42" s="315" t="s">
        <v>207</v>
      </c>
      <c r="B42" s="315"/>
      <c r="C42" s="315"/>
      <c r="D42" s="315"/>
      <c r="E42" s="315"/>
      <c r="F42" s="315"/>
      <c r="G42" s="315"/>
      <c r="H42" s="315"/>
      <c r="I42" s="315"/>
      <c r="J42" s="315"/>
      <c r="K42" s="315"/>
      <c r="L42" s="315"/>
      <c r="M42" s="315"/>
    </row>
    <row r="43" spans="1:13">
      <c r="A43" s="315"/>
      <c r="B43" s="315"/>
      <c r="C43" s="315"/>
      <c r="D43" s="315"/>
      <c r="E43" s="315"/>
      <c r="F43" s="315"/>
      <c r="G43" s="315"/>
      <c r="H43" s="315"/>
      <c r="I43" s="315"/>
      <c r="J43" s="315"/>
      <c r="K43" s="315"/>
      <c r="L43" s="315"/>
      <c r="M43" s="315"/>
    </row>
    <row r="44" spans="1:13">
      <c r="A44" s="315"/>
      <c r="B44" s="315"/>
      <c r="C44" s="315"/>
      <c r="D44" s="315"/>
      <c r="E44" s="315"/>
      <c r="F44" s="315"/>
      <c r="G44" s="315"/>
      <c r="H44" s="315"/>
      <c r="I44" s="315"/>
      <c r="J44" s="315"/>
      <c r="K44" s="315"/>
      <c r="L44" s="315"/>
      <c r="M44" s="315"/>
    </row>
    <row r="45" spans="1:13">
      <c r="A45" s="315"/>
      <c r="B45" s="315"/>
      <c r="C45" s="315"/>
      <c r="D45" s="315"/>
      <c r="E45" s="315"/>
      <c r="F45" s="315"/>
      <c r="G45" s="315"/>
      <c r="H45" s="315"/>
      <c r="I45" s="315"/>
      <c r="J45" s="315"/>
      <c r="K45" s="315"/>
      <c r="L45" s="315"/>
      <c r="M45" s="315"/>
    </row>
  </sheetData>
  <mergeCells count="12">
    <mergeCell ref="A1:I1"/>
    <mergeCell ref="C4:K4"/>
    <mergeCell ref="A42:M45"/>
    <mergeCell ref="A35:I35"/>
    <mergeCell ref="A4:A10"/>
    <mergeCell ref="E7:F7"/>
    <mergeCell ref="B7:C7"/>
    <mergeCell ref="J7:K7"/>
    <mergeCell ref="J8:K8"/>
    <mergeCell ref="C10:F10"/>
    <mergeCell ref="H7:I7"/>
    <mergeCell ref="H10:K10"/>
  </mergeCells>
  <phoneticPr fontId="8" type="noConversion"/>
  <printOptions horizontalCentered="1"/>
  <pageMargins left="0.78740157480314965" right="0.78740157480314965" top="0.78740157480314965" bottom="0.78740157480314965" header="0.39370078740157483" footer="0.39370078740157483"/>
  <pageSetup scale="5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S68"/>
  <sheetViews>
    <sheetView showGridLines="0" zoomScaleNormal="100" workbookViewId="0">
      <pane xSplit="1" ySplit="11" topLeftCell="B12" activePane="bottomRight" state="frozen"/>
      <selection pane="topRight" activeCell="B1" sqref="B1"/>
      <selection pane="bottomLeft" activeCell="A12" sqref="A12"/>
      <selection pane="bottomRight" activeCell="L25" sqref="L25"/>
    </sheetView>
  </sheetViews>
  <sheetFormatPr defaultColWidth="11.44140625" defaultRowHeight="13.2"/>
  <cols>
    <col min="1" max="1" width="35.6640625" customWidth="1"/>
    <col min="2" max="2" width="1.5546875" customWidth="1"/>
    <col min="3" max="3" width="14.88671875" style="106" customWidth="1"/>
    <col min="4" max="4" width="1.44140625" style="106" bestFit="1" customWidth="1"/>
    <col min="5" max="5" width="7.109375" style="106" customWidth="1"/>
    <col min="6" max="6" width="6" style="106" customWidth="1"/>
    <col min="7" max="7" width="5.88671875" style="106" customWidth="1"/>
    <col min="8" max="8" width="12.5546875" style="106" customWidth="1"/>
    <col min="9" max="9" width="2.6640625" style="106" customWidth="1"/>
    <col min="10" max="10" width="14.5546875" customWidth="1"/>
    <col min="11" max="11" width="0.5546875" customWidth="1"/>
  </cols>
  <sheetData>
    <row r="1" spans="1:19" ht="25.5" customHeight="1">
      <c r="A1" s="306" t="s">
        <v>193</v>
      </c>
      <c r="B1" s="306"/>
      <c r="C1" s="306"/>
      <c r="D1" s="306"/>
      <c r="E1" s="306"/>
      <c r="F1" s="306"/>
      <c r="G1" s="306"/>
      <c r="H1" s="306"/>
      <c r="I1" s="306"/>
      <c r="J1" s="306"/>
      <c r="K1" s="306"/>
    </row>
    <row r="2" spans="1:19" s="3" customFormat="1" ht="6.6" customHeight="1" thickBot="1">
      <c r="A2" s="63"/>
      <c r="B2" s="63"/>
      <c r="C2" s="96"/>
      <c r="D2" s="96"/>
      <c r="E2" s="96"/>
      <c r="F2" s="96"/>
      <c r="G2" s="96"/>
      <c r="H2" s="96"/>
      <c r="I2" s="96"/>
      <c r="J2" s="33"/>
      <c r="K2" s="33"/>
    </row>
    <row r="3" spans="1:19" s="3" customFormat="1" ht="6.6" customHeight="1">
      <c r="A3" s="176"/>
      <c r="B3" s="176"/>
      <c r="C3" s="177"/>
      <c r="D3" s="177"/>
      <c r="E3" s="177"/>
      <c r="F3" s="177"/>
      <c r="G3" s="177"/>
      <c r="H3" s="177"/>
      <c r="I3" s="177"/>
      <c r="J3" s="260"/>
      <c r="K3" s="260"/>
    </row>
    <row r="4" spans="1:19" s="3" customFormat="1" ht="12">
      <c r="A4" s="319" t="s">
        <v>68</v>
      </c>
      <c r="B4" s="277"/>
      <c r="C4" s="314" t="s">
        <v>174</v>
      </c>
      <c r="D4" s="314"/>
      <c r="E4" s="314"/>
      <c r="F4" s="314"/>
      <c r="G4" s="314"/>
      <c r="H4" s="314"/>
      <c r="I4" s="314"/>
      <c r="J4" s="314"/>
      <c r="K4" s="314"/>
    </row>
    <row r="5" spans="1:19" s="3" customFormat="1" ht="6.6" customHeight="1">
      <c r="A5" s="319"/>
      <c r="B5" s="277"/>
      <c r="C5" s="181"/>
      <c r="D5" s="181"/>
      <c r="E5" s="181"/>
      <c r="F5" s="181"/>
      <c r="G5" s="181"/>
      <c r="H5" s="181"/>
      <c r="I5" s="181"/>
      <c r="J5" s="221"/>
      <c r="K5" s="221"/>
    </row>
    <row r="6" spans="1:19" s="3" customFormat="1" ht="6.6" customHeight="1">
      <c r="A6" s="319"/>
      <c r="B6" s="295"/>
      <c r="C6" s="183"/>
      <c r="D6" s="183"/>
      <c r="E6" s="297"/>
      <c r="F6" s="297"/>
      <c r="G6" s="183"/>
      <c r="H6" s="183"/>
      <c r="I6" s="183"/>
      <c r="J6" s="297"/>
      <c r="K6" s="219"/>
    </row>
    <row r="7" spans="1:19" s="3" customFormat="1" ht="12" customHeight="1">
      <c r="A7" s="319"/>
      <c r="B7" s="312" t="s">
        <v>170</v>
      </c>
      <c r="C7" s="312"/>
      <c r="D7" s="297"/>
      <c r="E7" s="312" t="s">
        <v>171</v>
      </c>
      <c r="F7" s="312"/>
      <c r="G7" s="263"/>
      <c r="H7" s="263" t="s">
        <v>170</v>
      </c>
      <c r="I7" s="263"/>
      <c r="J7" s="312" t="s">
        <v>171</v>
      </c>
      <c r="K7" s="312"/>
    </row>
    <row r="8" spans="1:19" s="3" customFormat="1" ht="22.2" customHeight="1">
      <c r="A8" s="319"/>
      <c r="B8" s="320"/>
      <c r="C8" s="320"/>
      <c r="D8" s="221"/>
      <c r="E8" s="292"/>
      <c r="F8" s="221"/>
      <c r="G8" s="292"/>
      <c r="H8" s="292"/>
      <c r="I8" s="184"/>
      <c r="J8" s="296"/>
      <c r="K8" s="221"/>
    </row>
    <row r="9" spans="1:19" s="3" customFormat="1" ht="6.6" customHeight="1">
      <c r="A9" s="319"/>
      <c r="B9" s="277"/>
      <c r="C9" s="186"/>
      <c r="D9" s="186"/>
      <c r="E9" s="186"/>
      <c r="F9" s="186"/>
      <c r="G9" s="186"/>
      <c r="H9" s="186"/>
      <c r="I9" s="186"/>
      <c r="J9" s="186"/>
      <c r="K9" s="186"/>
    </row>
    <row r="10" spans="1:19" s="3" customFormat="1" ht="12">
      <c r="A10" s="319"/>
      <c r="B10" s="277"/>
      <c r="C10" s="314" t="s">
        <v>175</v>
      </c>
      <c r="D10" s="314"/>
      <c r="E10" s="314"/>
      <c r="F10" s="314"/>
      <c r="G10" s="294"/>
      <c r="H10" s="314" t="s">
        <v>191</v>
      </c>
      <c r="I10" s="314"/>
      <c r="J10" s="314"/>
      <c r="K10" s="314"/>
    </row>
    <row r="11" spans="1:19" s="3" customFormat="1" ht="6.6" customHeight="1">
      <c r="A11" s="187"/>
      <c r="B11" s="187"/>
      <c r="C11" s="185"/>
      <c r="D11" s="185"/>
      <c r="E11" s="185"/>
      <c r="F11" s="185"/>
      <c r="G11" s="185"/>
      <c r="H11" s="185"/>
      <c r="I11" s="185"/>
      <c r="J11" s="185"/>
      <c r="K11" s="185"/>
    </row>
    <row r="12" spans="1:19" s="15" customFormat="1" ht="6.6" customHeight="1">
      <c r="A12" s="67"/>
      <c r="B12" s="67"/>
      <c r="C12" s="79"/>
      <c r="D12" s="79"/>
      <c r="G12" s="79"/>
      <c r="H12" s="79"/>
      <c r="I12" s="79"/>
    </row>
    <row r="13" spans="1:19" s="25" customFormat="1" ht="12" customHeight="1">
      <c r="A13" s="194" t="s">
        <v>104</v>
      </c>
      <c r="B13" s="194"/>
      <c r="C13" s="211">
        <f t="shared" ref="C13:H13" si="0">C15</f>
        <v>183916.08239358809</v>
      </c>
      <c r="D13" s="199"/>
      <c r="E13" s="197"/>
      <c r="F13" s="197"/>
      <c r="G13" s="199"/>
      <c r="H13" s="211">
        <f t="shared" si="0"/>
        <v>256469.76796227373</v>
      </c>
      <c r="I13" s="199"/>
      <c r="J13" s="197"/>
      <c r="K13" s="197"/>
      <c r="M13" s="317"/>
      <c r="N13" s="317"/>
      <c r="O13" s="317"/>
      <c r="P13" s="317"/>
      <c r="Q13" s="317"/>
      <c r="R13" s="317"/>
      <c r="S13" s="317"/>
    </row>
    <row r="14" spans="1:19" s="3" customFormat="1" ht="6.6" customHeight="1">
      <c r="C14" s="97"/>
      <c r="D14" s="97"/>
      <c r="G14" s="97"/>
      <c r="H14" s="97"/>
      <c r="I14" s="97"/>
      <c r="M14" s="317"/>
      <c r="N14" s="317"/>
      <c r="O14" s="317"/>
      <c r="P14" s="317"/>
      <c r="Q14" s="317"/>
      <c r="R14" s="317"/>
      <c r="S14" s="317"/>
    </row>
    <row r="15" spans="1:19" s="25" customFormat="1" ht="24">
      <c r="A15" s="32" t="s">
        <v>77</v>
      </c>
      <c r="B15" s="32"/>
      <c r="C15" s="122">
        <f>C16+C21</f>
        <v>183916.08239358809</v>
      </c>
      <c r="D15" s="45"/>
      <c r="E15" s="132"/>
      <c r="F15" s="132">
        <f>F16+F21</f>
        <v>100</v>
      </c>
      <c r="G15" s="45"/>
      <c r="H15" s="122">
        <f t="shared" ref="H15" si="1">H16+H21</f>
        <v>256469.76796227373</v>
      </c>
      <c r="I15" s="45"/>
      <c r="J15" s="132">
        <f>J16+J21</f>
        <v>100</v>
      </c>
      <c r="M15" s="317"/>
      <c r="N15" s="317"/>
      <c r="O15" s="317"/>
      <c r="P15" s="317"/>
      <c r="Q15" s="317"/>
      <c r="R15" s="317"/>
      <c r="S15" s="317"/>
    </row>
    <row r="16" spans="1:19" s="3" customFormat="1" ht="11.4" customHeight="1">
      <c r="A16" s="69" t="s">
        <v>66</v>
      </c>
      <c r="B16" s="69"/>
      <c r="C16" s="137">
        <f>SUM(C17:C20)</f>
        <v>155959.55574452647</v>
      </c>
      <c r="D16" s="79"/>
      <c r="E16" s="130"/>
      <c r="F16" s="130">
        <f>SUM(F17:F19)</f>
        <v>84.731967386147346</v>
      </c>
      <c r="G16" s="79"/>
      <c r="H16" s="137">
        <f>SUM(H17:H20)</f>
        <v>217484.57531679393</v>
      </c>
      <c r="I16" s="79"/>
      <c r="J16" s="130">
        <f>SUM(J17:J19)</f>
        <v>84.731967386147318</v>
      </c>
      <c r="M16" s="317"/>
      <c r="N16" s="317"/>
      <c r="O16" s="317"/>
      <c r="P16" s="317"/>
      <c r="Q16" s="317"/>
      <c r="R16" s="317"/>
      <c r="S16" s="317"/>
    </row>
    <row r="17" spans="1:19" s="3" customFormat="1" ht="11.4" customHeight="1">
      <c r="A17" s="142" t="s">
        <v>44</v>
      </c>
      <c r="B17" s="142"/>
      <c r="C17" s="137">
        <v>2735.5662115260434</v>
      </c>
      <c r="D17" s="112" t="s">
        <v>71</v>
      </c>
      <c r="E17" s="130"/>
      <c r="F17" s="130">
        <f>C17/($C$15-$C$20)*100</f>
        <v>1.4939879570602848</v>
      </c>
      <c r="G17" s="112"/>
      <c r="H17" s="137">
        <v>3814.7291002756888</v>
      </c>
      <c r="I17" s="112" t="s">
        <v>71</v>
      </c>
      <c r="J17" s="130">
        <f>H17/($H$15-$H$20)*100</f>
        <v>1.4939879570602874</v>
      </c>
      <c r="M17" s="317"/>
      <c r="N17" s="317"/>
      <c r="O17" s="317"/>
      <c r="P17" s="317"/>
      <c r="Q17" s="317"/>
      <c r="R17" s="317"/>
      <c r="S17" s="317"/>
    </row>
    <row r="18" spans="1:19" s="3" customFormat="1" ht="11.4" customHeight="1">
      <c r="A18" s="142" t="s">
        <v>16</v>
      </c>
      <c r="B18" s="142"/>
      <c r="C18" s="137">
        <v>23888.684530310067</v>
      </c>
      <c r="D18" s="112"/>
      <c r="E18" s="130"/>
      <c r="F18" s="130">
        <f>C18/($C$15-$C$20)*100</f>
        <v>13.046442395699181</v>
      </c>
      <c r="G18" s="112"/>
      <c r="H18" s="137">
        <v>33312.613550027381</v>
      </c>
      <c r="I18" s="112"/>
      <c r="J18" s="130">
        <f>H18/($H$15-$H$20)*100</f>
        <v>13.046442395699213</v>
      </c>
      <c r="M18" s="317"/>
      <c r="N18" s="317"/>
      <c r="O18" s="317"/>
      <c r="P18" s="317"/>
      <c r="Q18" s="317"/>
      <c r="R18" s="317"/>
      <c r="S18" s="317"/>
    </row>
    <row r="19" spans="1:19" s="3" customFormat="1" ht="11.4" customHeight="1">
      <c r="A19" s="142" t="s">
        <v>17</v>
      </c>
      <c r="B19" s="142"/>
      <c r="C19" s="137">
        <v>128524.19334185224</v>
      </c>
      <c r="D19" s="79"/>
      <c r="E19" s="130"/>
      <c r="F19" s="130">
        <f>C19/($C$15-$C$20)*100</f>
        <v>70.191537033387888</v>
      </c>
      <c r="G19" s="79"/>
      <c r="H19" s="137">
        <v>179226.14278713235</v>
      </c>
      <c r="I19" s="79"/>
      <c r="J19" s="130">
        <f>H19/($H$15-$H$20)*100</f>
        <v>70.191537033387817</v>
      </c>
      <c r="M19" s="317"/>
      <c r="N19" s="317"/>
      <c r="O19" s="317"/>
      <c r="P19" s="317"/>
      <c r="Q19" s="317"/>
      <c r="R19" s="317"/>
      <c r="S19" s="317"/>
    </row>
    <row r="20" spans="1:19" s="29" customFormat="1" ht="11.4" customHeight="1">
      <c r="A20" s="142" t="s">
        <v>3</v>
      </c>
      <c r="B20" s="142"/>
      <c r="C20" s="137">
        <v>811.11166083813453</v>
      </c>
      <c r="D20" s="79" t="s">
        <v>71</v>
      </c>
      <c r="E20" s="131"/>
      <c r="F20" s="131" t="s">
        <v>80</v>
      </c>
      <c r="G20" s="79"/>
      <c r="H20" s="137">
        <v>1131.0898793584986</v>
      </c>
      <c r="I20" s="79" t="s">
        <v>71</v>
      </c>
      <c r="J20" s="131" t="s">
        <v>80</v>
      </c>
      <c r="M20" s="317"/>
      <c r="N20" s="317"/>
      <c r="O20" s="317"/>
      <c r="P20" s="317"/>
      <c r="Q20" s="317"/>
      <c r="R20" s="317"/>
      <c r="S20" s="317"/>
    </row>
    <row r="21" spans="1:19" s="3" customFormat="1" ht="11.4" customHeight="1">
      <c r="A21" s="69" t="s">
        <v>65</v>
      </c>
      <c r="B21" s="69"/>
      <c r="C21" s="137">
        <v>27956.52664906162</v>
      </c>
      <c r="D21" s="79"/>
      <c r="E21" s="130"/>
      <c r="F21" s="130">
        <f>C21/($C$15-$C$20)*100</f>
        <v>15.268032613852652</v>
      </c>
      <c r="G21" s="79"/>
      <c r="H21" s="137">
        <v>38985.192645479823</v>
      </c>
      <c r="I21" s="79"/>
      <c r="J21" s="130">
        <f>H21/($H$15-$H$20)*100</f>
        <v>15.268032613852689</v>
      </c>
      <c r="M21" s="317"/>
      <c r="N21" s="317"/>
      <c r="O21" s="317"/>
      <c r="P21" s="317"/>
      <c r="Q21" s="317"/>
      <c r="R21" s="317"/>
      <c r="S21" s="317"/>
    </row>
    <row r="22" spans="1:19" s="3" customFormat="1" ht="6.6" customHeight="1">
      <c r="A22" s="6"/>
      <c r="B22" s="6"/>
      <c r="C22" s="89"/>
      <c r="D22" s="89"/>
      <c r="G22" s="89"/>
      <c r="H22" s="89"/>
      <c r="I22" s="89"/>
      <c r="M22" s="317"/>
      <c r="N22" s="317"/>
      <c r="O22" s="317"/>
      <c r="P22" s="317"/>
      <c r="Q22" s="317"/>
      <c r="R22" s="317"/>
      <c r="S22" s="317"/>
    </row>
    <row r="23" spans="1:19" s="25" customFormat="1" ht="25.8">
      <c r="A23" s="194" t="s">
        <v>136</v>
      </c>
      <c r="B23" s="194"/>
      <c r="C23" s="212">
        <f>C25</f>
        <v>155959.55574452673</v>
      </c>
      <c r="D23" s="199"/>
      <c r="E23" s="197"/>
      <c r="F23" s="197"/>
      <c r="G23" s="199"/>
      <c r="H23" s="212">
        <f>H25</f>
        <v>217484.5753167941</v>
      </c>
      <c r="I23" s="199"/>
      <c r="J23" s="197"/>
      <c r="K23" s="197"/>
      <c r="M23" s="317"/>
      <c r="N23" s="317"/>
      <c r="O23" s="317"/>
      <c r="P23" s="317"/>
      <c r="Q23" s="317"/>
      <c r="R23" s="317"/>
      <c r="S23" s="317"/>
    </row>
    <row r="24" spans="1:19" s="3" customFormat="1" ht="6.6" customHeight="1">
      <c r="A24" s="29"/>
      <c r="B24" s="29"/>
      <c r="C24" s="89"/>
      <c r="D24" s="89"/>
      <c r="G24" s="89"/>
      <c r="H24" s="89"/>
      <c r="I24" s="89"/>
      <c r="M24" s="317"/>
      <c r="N24" s="317"/>
      <c r="O24" s="317"/>
      <c r="P24" s="317"/>
      <c r="Q24" s="317"/>
      <c r="R24" s="317"/>
      <c r="S24" s="317"/>
    </row>
    <row r="25" spans="1:19" s="27" customFormat="1" ht="24">
      <c r="A25" s="70" t="s">
        <v>117</v>
      </c>
      <c r="B25" s="70"/>
      <c r="C25" s="124">
        <f>SUM(C26:C28)</f>
        <v>155959.55574452673</v>
      </c>
      <c r="D25" s="98"/>
      <c r="E25" s="132"/>
      <c r="F25" s="132">
        <f t="shared" ref="F25" si="2">SUM(F26:F27)</f>
        <v>100</v>
      </c>
      <c r="G25" s="98"/>
      <c r="H25" s="124">
        <f>SUM(H26:H28)</f>
        <v>217484.5753167941</v>
      </c>
      <c r="I25" s="98"/>
      <c r="J25" s="132">
        <f>SUM(J26:J27)</f>
        <v>100</v>
      </c>
    </row>
    <row r="26" spans="1:19" s="20" customFormat="1" ht="11.4">
      <c r="A26" s="69" t="s">
        <v>43</v>
      </c>
      <c r="B26" s="69"/>
      <c r="C26" s="137">
        <v>141899.82002839266</v>
      </c>
      <c r="D26" s="101"/>
      <c r="E26" s="130"/>
      <c r="F26" s="130">
        <f>C26/SUM($C$26:$C$27)*100</f>
        <v>92.618187420981641</v>
      </c>
      <c r="G26" s="101"/>
      <c r="H26" s="137">
        <v>197878.36627950592</v>
      </c>
      <c r="I26" s="101"/>
      <c r="J26" s="130">
        <f>H26/SUM($H$26:$H$27)*100</f>
        <v>92.618187420981627</v>
      </c>
    </row>
    <row r="27" spans="1:19" s="20" customFormat="1" ht="11.4">
      <c r="A27" s="69" t="s">
        <v>4</v>
      </c>
      <c r="B27" s="69"/>
      <c r="C27" s="137">
        <v>11309.634809466532</v>
      </c>
      <c r="D27" s="112"/>
      <c r="E27" s="130"/>
      <c r="F27" s="130">
        <f>C27/SUM($C$26:$C$27)*100</f>
        <v>7.3818125790183524</v>
      </c>
      <c r="G27" s="112"/>
      <c r="H27" s="137">
        <v>15771.211400178585</v>
      </c>
      <c r="I27" s="112"/>
      <c r="J27" s="130">
        <f>H27/SUM($H$26:$H$27)*100</f>
        <v>7.3818125790183746</v>
      </c>
    </row>
    <row r="28" spans="1:19" s="20" customFormat="1">
      <c r="A28" s="50" t="s">
        <v>124</v>
      </c>
      <c r="B28" s="50"/>
      <c r="C28" s="137">
        <v>2750.1009066675456</v>
      </c>
      <c r="D28" s="79"/>
      <c r="E28" s="131"/>
      <c r="F28" s="131" t="s">
        <v>80</v>
      </c>
      <c r="G28" s="79"/>
      <c r="H28" s="137">
        <v>3834.997637109605</v>
      </c>
      <c r="I28" s="79"/>
      <c r="J28" s="131" t="s">
        <v>80</v>
      </c>
    </row>
    <row r="29" spans="1:19" s="3" customFormat="1" ht="6.6" customHeight="1">
      <c r="A29" s="16"/>
      <c r="B29" s="16"/>
      <c r="C29" s="84"/>
      <c r="D29" s="84"/>
      <c r="G29" s="84"/>
      <c r="H29" s="84"/>
      <c r="I29" s="84"/>
    </row>
    <row r="30" spans="1:19" s="25" customFormat="1" ht="24">
      <c r="A30" s="194" t="s">
        <v>109</v>
      </c>
      <c r="B30" s="194"/>
      <c r="C30" s="212">
        <f t="shared" ref="C30:H30" si="3">C32</f>
        <v>141899.82002839228</v>
      </c>
      <c r="D30" s="199"/>
      <c r="E30" s="197"/>
      <c r="F30" s="197"/>
      <c r="G30" s="199"/>
      <c r="H30" s="212">
        <f t="shared" si="3"/>
        <v>197878.3662795063</v>
      </c>
      <c r="I30" s="199"/>
      <c r="J30" s="197"/>
      <c r="K30" s="197"/>
    </row>
    <row r="31" spans="1:19" s="3" customFormat="1" ht="6.6" customHeight="1">
      <c r="A31" s="16"/>
      <c r="B31" s="16"/>
      <c r="C31" s="84"/>
      <c r="D31" s="84"/>
      <c r="G31" s="84"/>
      <c r="H31" s="84"/>
      <c r="I31" s="84"/>
    </row>
    <row r="32" spans="1:19" s="25" customFormat="1" ht="12">
      <c r="A32" s="32" t="s">
        <v>137</v>
      </c>
      <c r="B32" s="32"/>
      <c r="C32" s="141">
        <f t="shared" ref="C32:H32" si="4">SUM(C33:C41)</f>
        <v>141899.82002839228</v>
      </c>
      <c r="D32" s="108"/>
      <c r="E32" s="126"/>
      <c r="F32" s="126">
        <f t="shared" ref="F32" si="5">SUM(F33:F40)</f>
        <v>100.00000000000001</v>
      </c>
      <c r="G32" s="108"/>
      <c r="H32" s="141">
        <f t="shared" si="4"/>
        <v>197878.3662795063</v>
      </c>
      <c r="I32" s="108"/>
      <c r="J32" s="126">
        <f>SUM(J33:J40)</f>
        <v>100</v>
      </c>
    </row>
    <row r="33" spans="1:10" s="3" customFormat="1" ht="11.4">
      <c r="A33" s="69" t="s">
        <v>11</v>
      </c>
      <c r="B33" s="69"/>
      <c r="C33" s="137">
        <v>114431.41302819665</v>
      </c>
      <c r="D33" s="112"/>
      <c r="E33" s="130"/>
      <c r="F33" s="130">
        <f t="shared" ref="F33:F40" si="6">C33/SUM($C$33:$C$40)*100</f>
        <v>83.50629015800358</v>
      </c>
      <c r="G33" s="112"/>
      <c r="H33" s="137">
        <v>159573.85327581322</v>
      </c>
      <c r="I33" s="112"/>
      <c r="J33" s="130">
        <f t="shared" ref="J33:J39" si="7">H33/SUM($H$33:$H$40)*100</f>
        <v>83.506290158003594</v>
      </c>
    </row>
    <row r="34" spans="1:10" s="3" customFormat="1" ht="11.4">
      <c r="A34" s="69" t="s">
        <v>12</v>
      </c>
      <c r="B34" s="69"/>
      <c r="C34" s="137">
        <v>876.84320405410404</v>
      </c>
      <c r="D34" s="79" t="s">
        <v>71</v>
      </c>
      <c r="E34" s="130"/>
      <c r="F34" s="130">
        <f t="shared" si="6"/>
        <v>0.63987607146626069</v>
      </c>
      <c r="G34" s="79"/>
      <c r="H34" s="137">
        <v>1222.7520843000148</v>
      </c>
      <c r="I34" s="79" t="s">
        <v>71</v>
      </c>
      <c r="J34" s="130">
        <f t="shared" si="7"/>
        <v>0.63987607146625969</v>
      </c>
    </row>
    <row r="35" spans="1:10" s="3" customFormat="1" ht="11.4">
      <c r="A35" s="69" t="s">
        <v>13</v>
      </c>
      <c r="B35" s="69"/>
      <c r="C35" s="137">
        <v>11725.179326186382</v>
      </c>
      <c r="D35" s="79"/>
      <c r="E35" s="130"/>
      <c r="F35" s="130">
        <f t="shared" si="6"/>
        <v>8.5564461807867538</v>
      </c>
      <c r="G35" s="79"/>
      <c r="H35" s="137">
        <v>16350.685497245644</v>
      </c>
      <c r="I35" s="79"/>
      <c r="J35" s="130">
        <f t="shared" si="7"/>
        <v>8.5564461807867414</v>
      </c>
    </row>
    <row r="36" spans="1:10" s="3" customFormat="1" ht="11.4">
      <c r="A36" s="69" t="s">
        <v>14</v>
      </c>
      <c r="B36" s="69"/>
      <c r="C36" s="137">
        <v>4106.3377466068032</v>
      </c>
      <c r="D36" s="112"/>
      <c r="E36" s="130"/>
      <c r="F36" s="130">
        <f t="shared" si="6"/>
        <v>2.9965987684729214</v>
      </c>
      <c r="G36" s="112"/>
      <c r="H36" s="137">
        <v>5726.2609954532782</v>
      </c>
      <c r="I36" s="112"/>
      <c r="J36" s="130">
        <f t="shared" si="7"/>
        <v>2.9965987684729174</v>
      </c>
    </row>
    <row r="37" spans="1:10" s="3" customFormat="1">
      <c r="A37" s="50" t="s">
        <v>157</v>
      </c>
      <c r="B37" s="50"/>
      <c r="C37" s="137">
        <v>347.42602804180819</v>
      </c>
      <c r="D37" s="112" t="s">
        <v>71</v>
      </c>
      <c r="E37" s="130"/>
      <c r="F37" s="130">
        <f t="shared" si="6"/>
        <v>0.25353404225597664</v>
      </c>
      <c r="G37" s="112"/>
      <c r="H37" s="137">
        <v>484.48331236879142</v>
      </c>
      <c r="I37" s="112" t="s">
        <v>71</v>
      </c>
      <c r="J37" s="130">
        <f t="shared" si="7"/>
        <v>0.25353404225597631</v>
      </c>
    </row>
    <row r="38" spans="1:10" s="3" customFormat="1" ht="11.4">
      <c r="A38" s="69" t="s">
        <v>69</v>
      </c>
      <c r="B38" s="69"/>
      <c r="C38" s="137">
        <v>2626.2738103973811</v>
      </c>
      <c r="D38" s="79"/>
      <c r="E38" s="130"/>
      <c r="F38" s="130">
        <f t="shared" si="6"/>
        <v>1.916522544306692</v>
      </c>
      <c r="G38" s="79"/>
      <c r="H38" s="137">
        <v>3662.3215653135089</v>
      </c>
      <c r="I38" s="79"/>
      <c r="J38" s="130">
        <f t="shared" si="7"/>
        <v>1.9165225443066887</v>
      </c>
    </row>
    <row r="39" spans="1:10" s="3" customFormat="1" ht="11.4">
      <c r="A39" s="69" t="s">
        <v>70</v>
      </c>
      <c r="B39" s="69"/>
      <c r="C39" s="137">
        <v>2919.8123870789059</v>
      </c>
      <c r="D39" s="79" t="s">
        <v>71</v>
      </c>
      <c r="E39" s="130"/>
      <c r="F39" s="130">
        <f t="shared" si="6"/>
        <v>2.1307322347078306</v>
      </c>
      <c r="G39" s="79"/>
      <c r="H39" s="137">
        <v>4071.6591809787701</v>
      </c>
      <c r="I39" s="79" t="s">
        <v>71</v>
      </c>
      <c r="J39" s="130">
        <f t="shared" si="7"/>
        <v>2.1307322347078275</v>
      </c>
    </row>
    <row r="40" spans="1:10" s="3" customFormat="1" ht="11.4">
      <c r="A40" s="69" t="s">
        <v>123</v>
      </c>
      <c r="B40" s="69"/>
      <c r="C40" s="137">
        <v>0</v>
      </c>
      <c r="D40" s="117"/>
      <c r="E40" s="130"/>
      <c r="F40" s="130">
        <f t="shared" si="6"/>
        <v>0</v>
      </c>
      <c r="G40" s="117"/>
      <c r="H40" s="137">
        <v>0</v>
      </c>
      <c r="I40" s="117"/>
      <c r="J40" s="130">
        <f>H40/SUM($C$33:$C$40)*100</f>
        <v>0</v>
      </c>
    </row>
    <row r="41" spans="1:10" s="2" customFormat="1">
      <c r="A41" s="50" t="s">
        <v>124</v>
      </c>
      <c r="B41" s="50"/>
      <c r="C41" s="137">
        <v>4866.5344978302583</v>
      </c>
      <c r="D41" s="74"/>
      <c r="E41" s="131"/>
      <c r="F41" s="131" t="s">
        <v>80</v>
      </c>
      <c r="G41" s="74"/>
      <c r="H41" s="137">
        <v>6786.3503680330796</v>
      </c>
      <c r="I41" s="74"/>
      <c r="J41" s="131" t="s">
        <v>80</v>
      </c>
    </row>
    <row r="42" spans="1:10" s="3" customFormat="1" ht="6.6" customHeight="1">
      <c r="A42" s="16"/>
      <c r="B42" s="16"/>
      <c r="C42" s="84"/>
      <c r="D42" s="84"/>
      <c r="G42" s="84"/>
      <c r="H42" s="84"/>
      <c r="I42" s="84"/>
    </row>
    <row r="43" spans="1:10" s="25" customFormat="1" ht="12">
      <c r="A43" s="32" t="s">
        <v>138</v>
      </c>
      <c r="B43" s="32"/>
      <c r="C43" s="140">
        <f t="shared" ref="C43:H43" si="8">SUM(C44:C52)</f>
        <v>141899.82002839234</v>
      </c>
      <c r="D43" s="108"/>
      <c r="E43" s="126"/>
      <c r="F43" s="126">
        <f t="shared" ref="F43" si="9">SUM(F44:F51)</f>
        <v>100.00000000000003</v>
      </c>
      <c r="G43" s="108"/>
      <c r="H43" s="140">
        <f t="shared" si="8"/>
        <v>197878.36627950615</v>
      </c>
      <c r="I43" s="108"/>
      <c r="J43" s="126">
        <f t="shared" ref="J43" si="10">SUM(J44:J51)</f>
        <v>100</v>
      </c>
    </row>
    <row r="44" spans="1:10" s="3" customFormat="1" ht="11.4">
      <c r="A44" s="172" t="s">
        <v>8</v>
      </c>
      <c r="B44" s="172"/>
      <c r="C44" s="137">
        <v>116444.03556551161</v>
      </c>
      <c r="D44" s="143"/>
      <c r="E44" s="130"/>
      <c r="F44" s="130">
        <f t="shared" ref="F44:F51" si="11">C44/SUM($C$44:$C$51)*100</f>
        <v>82.826085828337654</v>
      </c>
      <c r="G44" s="143"/>
      <c r="H44" s="137">
        <v>162380.44217452698</v>
      </c>
      <c r="I44" s="143"/>
      <c r="J44" s="130">
        <f>H44/SUM($H$44:$H$51)*100</f>
        <v>82.826085828337639</v>
      </c>
    </row>
    <row r="45" spans="1:10" s="3" customFormat="1" ht="11.4">
      <c r="A45" s="172" t="s">
        <v>9</v>
      </c>
      <c r="B45" s="172"/>
      <c r="C45" s="137">
        <v>871.97770592685742</v>
      </c>
      <c r="D45" s="143" t="s">
        <v>71</v>
      </c>
      <c r="E45" s="130"/>
      <c r="F45" s="130">
        <f t="shared" si="11"/>
        <v>0.6202335736712109</v>
      </c>
      <c r="G45" s="143"/>
      <c r="H45" s="137">
        <v>1215.9671791439482</v>
      </c>
      <c r="I45" s="143" t="s">
        <v>71</v>
      </c>
      <c r="J45" s="130">
        <f t="shared" ref="J45:J51" si="12">H45/SUM($H$44:$H$51)*100</f>
        <v>0.62023357367121079</v>
      </c>
    </row>
    <row r="46" spans="1:10" s="3" customFormat="1" ht="11.4">
      <c r="A46" s="172" t="s">
        <v>10</v>
      </c>
      <c r="B46" s="172"/>
      <c r="C46" s="137">
        <v>11999.264283937651</v>
      </c>
      <c r="D46" s="143"/>
      <c r="E46" s="130"/>
      <c r="F46" s="130">
        <f t="shared" si="11"/>
        <v>8.5350193217855583</v>
      </c>
      <c r="G46" s="143"/>
      <c r="H46" s="137">
        <v>16732.895169187133</v>
      </c>
      <c r="I46" s="143"/>
      <c r="J46" s="130">
        <f t="shared" si="12"/>
        <v>8.5350193217855548</v>
      </c>
    </row>
    <row r="47" spans="1:10" s="3" customFormat="1" ht="11.4">
      <c r="A47" s="161" t="s">
        <v>5</v>
      </c>
      <c r="B47" s="161"/>
      <c r="C47" s="137">
        <v>4365.9136712114641</v>
      </c>
      <c r="D47" s="112"/>
      <c r="E47" s="130"/>
      <c r="F47" s="130">
        <f t="shared" si="11"/>
        <v>3.1054535227562612</v>
      </c>
      <c r="G47" s="112"/>
      <c r="H47" s="137">
        <v>6088.2379160440505</v>
      </c>
      <c r="I47" s="112"/>
      <c r="J47" s="130">
        <f t="shared" si="12"/>
        <v>3.1054535227562603</v>
      </c>
    </row>
    <row r="48" spans="1:10" s="3" customFormat="1" ht="11.4">
      <c r="A48" s="172" t="s">
        <v>6</v>
      </c>
      <c r="B48" s="172"/>
      <c r="C48" s="137">
        <v>424.65629649266481</v>
      </c>
      <c r="D48" s="143" t="s">
        <v>71</v>
      </c>
      <c r="E48" s="130"/>
      <c r="F48" s="130">
        <f t="shared" si="11"/>
        <v>0.30205599359408392</v>
      </c>
      <c r="G48" s="143"/>
      <c r="H48" s="137">
        <v>592.1804140657872</v>
      </c>
      <c r="I48" s="143" t="s">
        <v>71</v>
      </c>
      <c r="J48" s="130">
        <f t="shared" si="12"/>
        <v>0.30205599359408375</v>
      </c>
    </row>
    <row r="49" spans="1:13" s="3" customFormat="1" ht="11.4">
      <c r="A49" s="172" t="s">
        <v>7</v>
      </c>
      <c r="B49" s="172"/>
      <c r="C49" s="137">
        <v>2201.9900861930491</v>
      </c>
      <c r="D49" s="143" t="s">
        <v>71</v>
      </c>
      <c r="E49" s="130"/>
      <c r="F49" s="130">
        <f t="shared" si="11"/>
        <v>1.566265021531013</v>
      </c>
      <c r="G49" s="143"/>
      <c r="H49" s="137">
        <v>3070.660700854773</v>
      </c>
      <c r="I49" s="143" t="s">
        <v>71</v>
      </c>
      <c r="J49" s="130">
        <f t="shared" si="12"/>
        <v>1.5662650215310123</v>
      </c>
    </row>
    <row r="50" spans="1:13" s="3" customFormat="1" ht="11.4">
      <c r="A50" s="172" t="s">
        <v>121</v>
      </c>
      <c r="B50" s="172"/>
      <c r="C50" s="137">
        <v>3662.2315632259556</v>
      </c>
      <c r="D50" s="143"/>
      <c r="E50" s="130"/>
      <c r="F50" s="130">
        <f t="shared" si="11"/>
        <v>2.6049278033510537</v>
      </c>
      <c r="G50" s="143"/>
      <c r="H50" s="137">
        <v>5106.9578419718609</v>
      </c>
      <c r="I50" s="143"/>
      <c r="J50" s="130">
        <f t="shared" si="12"/>
        <v>2.6049278033510532</v>
      </c>
    </row>
    <row r="51" spans="1:13" s="3" customFormat="1" ht="22.8">
      <c r="A51" s="172" t="s">
        <v>110</v>
      </c>
      <c r="B51" s="172"/>
      <c r="C51" s="137">
        <v>618.53211290897912</v>
      </c>
      <c r="D51" s="112" t="s">
        <v>71</v>
      </c>
      <c r="E51" s="130"/>
      <c r="F51" s="130">
        <f t="shared" si="11"/>
        <v>0.43995893497318472</v>
      </c>
      <c r="G51" s="112"/>
      <c r="H51" s="137">
        <v>862.53896565443358</v>
      </c>
      <c r="I51" s="112" t="s">
        <v>71</v>
      </c>
      <c r="J51" s="130">
        <f t="shared" si="12"/>
        <v>0.43995893497318467</v>
      </c>
    </row>
    <row r="52" spans="1:13" s="3" customFormat="1">
      <c r="A52" s="81" t="s">
        <v>124</v>
      </c>
      <c r="B52" s="81"/>
      <c r="C52" s="137">
        <v>1311.2187429841219</v>
      </c>
      <c r="D52" s="112" t="s">
        <v>71</v>
      </c>
      <c r="E52" s="128"/>
      <c r="F52" s="134" t="s">
        <v>80</v>
      </c>
      <c r="G52" s="112"/>
      <c r="H52" s="137">
        <v>1828.4859180571946</v>
      </c>
      <c r="I52" s="112" t="s">
        <v>71</v>
      </c>
      <c r="J52" s="134" t="s">
        <v>80</v>
      </c>
    </row>
    <row r="53" spans="1:13" s="2" customFormat="1" ht="6.6" customHeight="1" thickBot="1">
      <c r="A53" s="54"/>
      <c r="B53" s="54"/>
      <c r="C53" s="115"/>
      <c r="D53" s="115"/>
      <c r="E53" s="115"/>
      <c r="F53" s="115"/>
      <c r="G53" s="115"/>
      <c r="H53" s="115"/>
      <c r="I53" s="115"/>
      <c r="J53" s="115"/>
      <c r="K53" s="115"/>
    </row>
    <row r="54" spans="1:13" s="60" customFormat="1" ht="6.6" customHeight="1">
      <c r="A54" s="71"/>
      <c r="B54" s="71"/>
      <c r="C54" s="104"/>
      <c r="D54" s="104"/>
      <c r="E54" s="104"/>
      <c r="F54" s="104"/>
      <c r="G54" s="104"/>
      <c r="H54" s="104"/>
      <c r="I54" s="104"/>
    </row>
    <row r="55" spans="1:13" s="60" customFormat="1" ht="11.4">
      <c r="A55" s="18" t="s">
        <v>166</v>
      </c>
      <c r="B55" s="18"/>
    </row>
    <row r="56" spans="1:13" s="60" customFormat="1" ht="11.4">
      <c r="A56" s="19" t="s">
        <v>100</v>
      </c>
      <c r="B56" s="19"/>
      <c r="C56" s="72"/>
      <c r="D56" s="72"/>
      <c r="E56" s="72"/>
      <c r="F56" s="72"/>
      <c r="G56" s="72"/>
      <c r="H56" s="72"/>
      <c r="I56" s="72"/>
    </row>
    <row r="57" spans="1:13" s="60" customFormat="1" ht="11.4">
      <c r="A57" s="19" t="s">
        <v>159</v>
      </c>
      <c r="B57" s="19"/>
      <c r="C57" s="72"/>
      <c r="D57" s="72"/>
      <c r="E57" s="72"/>
      <c r="F57" s="72"/>
      <c r="G57" s="72"/>
      <c r="H57" s="72"/>
      <c r="I57" s="72"/>
    </row>
    <row r="58" spans="1:13" s="60" customFormat="1" ht="11.25" customHeight="1">
      <c r="A58" s="316" t="s">
        <v>151</v>
      </c>
      <c r="B58" s="316"/>
      <c r="C58" s="316"/>
      <c r="D58" s="316"/>
      <c r="E58" s="316"/>
      <c r="F58" s="316"/>
      <c r="G58" s="316"/>
      <c r="H58" s="316"/>
      <c r="I58" s="316"/>
    </row>
    <row r="59" spans="1:13" s="60" customFormat="1" ht="10.199999999999999">
      <c r="A59" s="61" t="s">
        <v>79</v>
      </c>
      <c r="B59" s="61"/>
      <c r="C59" s="71"/>
      <c r="D59" s="71"/>
      <c r="E59" s="71"/>
      <c r="F59" s="71"/>
      <c r="G59" s="71"/>
      <c r="H59" s="71"/>
      <c r="I59" s="71"/>
    </row>
    <row r="60" spans="1:13" s="60" customFormat="1" ht="10.199999999999999">
      <c r="A60" s="60" t="s">
        <v>119</v>
      </c>
      <c r="C60" s="62"/>
      <c r="D60" s="62"/>
      <c r="E60" s="62"/>
      <c r="F60" s="62"/>
      <c r="G60" s="62"/>
      <c r="H60" s="62"/>
      <c r="I60" s="62"/>
    </row>
    <row r="61" spans="1:13">
      <c r="A61" s="61" t="s">
        <v>205</v>
      </c>
    </row>
    <row r="62" spans="1:13" s="60" customFormat="1" ht="10.199999999999999">
      <c r="A62" s="60" t="s">
        <v>169</v>
      </c>
      <c r="C62" s="152"/>
      <c r="D62" s="152"/>
      <c r="E62" s="152"/>
      <c r="F62" s="152"/>
      <c r="G62" s="152"/>
      <c r="H62" s="152"/>
      <c r="I62" s="152"/>
    </row>
    <row r="64" spans="1:13" ht="14.4">
      <c r="A64" s="303" t="s">
        <v>206</v>
      </c>
      <c r="B64" s="157"/>
      <c r="C64" s="157"/>
      <c r="D64" s="157"/>
      <c r="E64" s="157"/>
      <c r="F64" s="157"/>
      <c r="G64" s="157"/>
      <c r="H64" s="157"/>
      <c r="I64" s="157"/>
      <c r="J64" s="157"/>
      <c r="K64" s="157"/>
      <c r="L64" s="146"/>
      <c r="M64" s="146"/>
    </row>
    <row r="65" spans="1:13">
      <c r="A65" s="315" t="s">
        <v>207</v>
      </c>
      <c r="B65" s="315"/>
      <c r="C65" s="315"/>
      <c r="D65" s="315"/>
      <c r="E65" s="315"/>
      <c r="F65" s="315"/>
      <c r="G65" s="315"/>
      <c r="H65" s="315"/>
      <c r="I65" s="315"/>
      <c r="J65" s="315"/>
      <c r="K65" s="315"/>
      <c r="L65" s="315"/>
      <c r="M65" s="315"/>
    </row>
    <row r="66" spans="1:13">
      <c r="A66" s="315"/>
      <c r="B66" s="315"/>
      <c r="C66" s="315"/>
      <c r="D66" s="315"/>
      <c r="E66" s="315"/>
      <c r="F66" s="315"/>
      <c r="G66" s="315"/>
      <c r="H66" s="315"/>
      <c r="I66" s="315"/>
      <c r="J66" s="315"/>
      <c r="K66" s="315"/>
      <c r="L66" s="315"/>
      <c r="M66" s="315"/>
    </row>
    <row r="67" spans="1:13">
      <c r="A67" s="315"/>
      <c r="B67" s="315"/>
      <c r="C67" s="315"/>
      <c r="D67" s="315"/>
      <c r="E67" s="315"/>
      <c r="F67" s="315"/>
      <c r="G67" s="315"/>
      <c r="H67" s="315"/>
      <c r="I67" s="315"/>
      <c r="J67" s="315"/>
      <c r="K67" s="315"/>
      <c r="L67" s="315"/>
      <c r="M67" s="315"/>
    </row>
    <row r="68" spans="1:13">
      <c r="A68" s="315"/>
      <c r="B68" s="315"/>
      <c r="C68" s="315"/>
      <c r="D68" s="315"/>
      <c r="E68" s="315"/>
      <c r="F68" s="315"/>
      <c r="G68" s="315"/>
      <c r="H68" s="315"/>
      <c r="I68" s="315"/>
      <c r="J68" s="315"/>
      <c r="K68" s="315"/>
      <c r="L68" s="315"/>
      <c r="M68" s="315"/>
    </row>
  </sheetData>
  <mergeCells count="12">
    <mergeCell ref="A1:K1"/>
    <mergeCell ref="A65:M68"/>
    <mergeCell ref="A58:I58"/>
    <mergeCell ref="A4:A10"/>
    <mergeCell ref="C4:K4"/>
    <mergeCell ref="B7:C7"/>
    <mergeCell ref="E7:F7"/>
    <mergeCell ref="B8:C8"/>
    <mergeCell ref="M13:S24"/>
    <mergeCell ref="C10:F10"/>
    <mergeCell ref="H10:K10"/>
    <mergeCell ref="J7:K7"/>
  </mergeCells>
  <phoneticPr fontId="8" type="noConversion"/>
  <printOptions horizontalCentered="1"/>
  <pageMargins left="0.78740157480314965" right="0.78740157480314965" top="0.78740157480314965" bottom="0.78740157480314965" header="0.39370078740157483" footer="0.39370078740157483"/>
  <pageSetup scale="5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21</vt:i4>
      </vt:variant>
    </vt:vector>
  </HeadingPairs>
  <TitlesOfParts>
    <vt:vector size="33" baseType="lpstr">
      <vt:lpstr>8.1.1</vt:lpstr>
      <vt:lpstr>8.1.2</vt:lpstr>
      <vt:lpstr>8.1.3</vt:lpstr>
      <vt:lpstr>8.1.4</vt:lpstr>
      <vt:lpstr>8.1.5</vt:lpstr>
      <vt:lpstr>8.1.6</vt:lpstr>
      <vt:lpstr>8.1.7</vt:lpstr>
      <vt:lpstr>8.1.8</vt:lpstr>
      <vt:lpstr>8.1.9</vt:lpstr>
      <vt:lpstr>8.1.10</vt:lpstr>
      <vt:lpstr>8.1.11</vt:lpstr>
      <vt:lpstr>8.1.12</vt:lpstr>
      <vt:lpstr>'8.1.1'!Print_Area</vt:lpstr>
      <vt:lpstr>'8.1.10'!Print_Area</vt:lpstr>
      <vt:lpstr>'8.1.11'!Print_Area</vt:lpstr>
      <vt:lpstr>'8.1.12'!Print_Area</vt:lpstr>
      <vt:lpstr>'8.1.2'!Print_Area</vt:lpstr>
      <vt:lpstr>'8.1.3'!Print_Area</vt:lpstr>
      <vt:lpstr>'8.1.4'!Print_Area</vt:lpstr>
      <vt:lpstr>'8.1.5'!Print_Area</vt:lpstr>
      <vt:lpstr>'8.1.6'!Print_Area</vt:lpstr>
      <vt:lpstr>'8.1.7'!Print_Area</vt:lpstr>
      <vt:lpstr>'8.1.8'!Print_Area</vt:lpstr>
      <vt:lpstr>'8.1.9'!Print_Area</vt:lpstr>
      <vt:lpstr>'8.1.1'!Print_Titles</vt:lpstr>
      <vt:lpstr>'8.1.10'!Print_Titles</vt:lpstr>
      <vt:lpstr>'8.1.11'!Print_Titles</vt:lpstr>
      <vt:lpstr>'8.1.12'!Print_Titles</vt:lpstr>
      <vt:lpstr>'8.1.2'!Print_Titles</vt:lpstr>
      <vt:lpstr>'8.1.5'!Print_Titles</vt:lpstr>
      <vt:lpstr>'8.1.6'!Print_Titles</vt:lpstr>
      <vt:lpstr>'8.1.7'!Print_Titles</vt:lpstr>
      <vt:lpstr>'8.1.9'!Print_Titles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Slvestre</dc:creator>
  <cp:lastModifiedBy>Luz Adriana Tovar Martínez </cp:lastModifiedBy>
  <cp:lastPrinted>2012-10-26T19:24:19Z</cp:lastPrinted>
  <dcterms:created xsi:type="dcterms:W3CDTF">2006-10-10T00:17:58Z</dcterms:created>
  <dcterms:modified xsi:type="dcterms:W3CDTF">2019-02-27T21:06:14Z</dcterms:modified>
</cp:coreProperties>
</file>