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12132" windowHeight="7200" tabRatio="902" activeTab="3"/>
  </bookViews>
  <sheets>
    <sheet name="6.1" sheetId="19" r:id="rId1"/>
    <sheet name="6.2" sheetId="20" r:id="rId2"/>
    <sheet name="6.3" sheetId="32" r:id="rId3"/>
    <sheet name="6.4" sheetId="22" r:id="rId4"/>
    <sheet name="6.5" sheetId="24" r:id="rId5"/>
    <sheet name="6.6" sheetId="25" r:id="rId6"/>
    <sheet name="6.7" sheetId="33" r:id="rId7"/>
    <sheet name="6.8" sheetId="27" r:id="rId8"/>
    <sheet name="6.9" sheetId="46" r:id="rId9"/>
    <sheet name="6.10" sheetId="47" r:id="rId10"/>
    <sheet name="6.11" sheetId="48" r:id="rId11"/>
    <sheet name="6.12" sheetId="49" r:id="rId12"/>
    <sheet name="6.13" sheetId="43" r:id="rId13"/>
  </sheets>
  <definedNames>
    <definedName name="_xlnm._FilterDatabase" localSheetId="0" hidden="1">'6.1'!#REF!</definedName>
    <definedName name="_xlnm._FilterDatabase" localSheetId="9" hidden="1">'6.10'!#REF!</definedName>
    <definedName name="_xlnm._FilterDatabase" localSheetId="10" hidden="1">'6.11'!#REF!</definedName>
    <definedName name="_xlnm._FilterDatabase" localSheetId="11" hidden="1">'6.12'!#REF!</definedName>
    <definedName name="_xlnm._FilterDatabase" localSheetId="12" hidden="1">'6.13'!#REF!</definedName>
    <definedName name="_xlnm._FilterDatabase" localSheetId="1" hidden="1">'6.2'!#REF!</definedName>
    <definedName name="_xlnm._FilterDatabase" localSheetId="2" hidden="1">'6.3'!#REF!</definedName>
    <definedName name="_xlnm._FilterDatabase" localSheetId="3" hidden="1">'6.4'!#REF!</definedName>
    <definedName name="_xlnm._FilterDatabase" localSheetId="4" hidden="1">'6.5'!#REF!</definedName>
    <definedName name="_xlnm._FilterDatabase" localSheetId="5" hidden="1">'6.6'!#REF!</definedName>
    <definedName name="_xlnm._FilterDatabase" localSheetId="6" hidden="1">'6.7'!#REF!</definedName>
    <definedName name="_xlnm._FilterDatabase" localSheetId="7" hidden="1">'6.8'!#REF!</definedName>
    <definedName name="_xlnm._FilterDatabase" localSheetId="8" hidden="1">'6.9'!#REF!</definedName>
    <definedName name="_xlnm.Print_Area" localSheetId="0">'6.1'!$A$1:$R$102</definedName>
    <definedName name="_xlnm.Print_Area" localSheetId="9">'6.10'!$A$1:$R$58</definedName>
    <definedName name="_xlnm.Print_Area" localSheetId="10">'6.11'!$A$1:$R$70</definedName>
    <definedName name="_xlnm.Print_Area" localSheetId="11">'6.12'!$A$1:$R$63</definedName>
    <definedName name="_xlnm.Print_Area" localSheetId="12">'6.13'!$A$1:$Q$163</definedName>
    <definedName name="_xlnm.Print_Area" localSheetId="1">'6.2'!$A$1:$R$60</definedName>
    <definedName name="_xlnm.Print_Area" localSheetId="2">'6.3'!$A$1:$R$70</definedName>
    <definedName name="_xlnm.Print_Area" localSheetId="3">'6.4'!$A$1:$R$63</definedName>
    <definedName name="_xlnm.Print_Area" localSheetId="4">'6.5'!$A$1:$N$103</definedName>
    <definedName name="_xlnm.Print_Area" localSheetId="5">'6.6'!$A$1:$N$60</definedName>
    <definedName name="_xlnm.Print_Area" localSheetId="6">'6.7'!$A$1:$N$70</definedName>
    <definedName name="_xlnm.Print_Area" localSheetId="7">'6.8'!$A$1:$N$63</definedName>
    <definedName name="_xlnm.Print_Area" localSheetId="8">'6.9'!$A$1:$R$96</definedName>
    <definedName name="_xlnm.Print_Titles" localSheetId="0">'6.1'!$1:$11</definedName>
    <definedName name="_xlnm.Print_Titles" localSheetId="12">'6.13'!$1:$11</definedName>
    <definedName name="_xlnm.Print_Titles" localSheetId="4">'6.5'!$1:$11</definedName>
    <definedName name="_xlnm.Print_Titles" localSheetId="8">'6.9'!$1:$13</definedName>
  </definedNames>
  <calcPr calcId="145621"/>
</workbook>
</file>

<file path=xl/calcChain.xml><?xml version="1.0" encoding="utf-8"?>
<calcChain xmlns="http://schemas.openxmlformats.org/spreadsheetml/2006/main">
  <c r="D87" i="19" l="1"/>
  <c r="I15" i="24" l="1"/>
  <c r="M15" i="24"/>
  <c r="K15" i="24"/>
  <c r="O13" i="46"/>
  <c r="K15" i="46"/>
  <c r="K17" i="46"/>
  <c r="K16" i="46"/>
  <c r="Q15" i="46"/>
  <c r="O15" i="46"/>
  <c r="M17" i="46"/>
  <c r="M16" i="46"/>
  <c r="M15" i="46" s="1"/>
  <c r="B15" i="46"/>
  <c r="D15" i="46"/>
  <c r="B17" i="46"/>
  <c r="B16" i="46"/>
  <c r="D128" i="43" l="1"/>
  <c r="D24" i="48"/>
  <c r="D20" i="46" l="1"/>
  <c r="B28" i="46"/>
  <c r="B17" i="27"/>
  <c r="F16" i="27"/>
  <c r="D16" i="27"/>
  <c r="D15" i="27"/>
  <c r="D16" i="22"/>
  <c r="F16" i="22"/>
  <c r="H16" i="22"/>
  <c r="M49" i="32" l="1"/>
  <c r="Q15" i="19" l="1"/>
  <c r="O15" i="19"/>
  <c r="D15" i="19"/>
  <c r="B15" i="19"/>
  <c r="B28" i="19" l="1"/>
  <c r="P116" i="43" l="1"/>
  <c r="N116" i="43"/>
  <c r="L116" i="43"/>
  <c r="P110" i="43"/>
  <c r="N110" i="43"/>
  <c r="L110" i="43"/>
  <c r="P106" i="43"/>
  <c r="N106" i="43"/>
  <c r="L106" i="43"/>
  <c r="P98" i="43"/>
  <c r="N98" i="43"/>
  <c r="L98" i="43"/>
  <c r="P89" i="43"/>
  <c r="N89" i="43"/>
  <c r="L89" i="43"/>
  <c r="P83" i="43"/>
  <c r="P82" i="43"/>
  <c r="N82" i="43"/>
  <c r="L82" i="43"/>
  <c r="P78" i="43"/>
  <c r="N78" i="43"/>
  <c r="L78" i="43"/>
  <c r="P77" i="43"/>
  <c r="N77" i="43"/>
  <c r="L77" i="43"/>
  <c r="P71" i="43"/>
  <c r="N71" i="43"/>
  <c r="L71" i="43"/>
  <c r="P51" i="43"/>
  <c r="N51" i="43"/>
  <c r="L51" i="43"/>
  <c r="P44" i="43"/>
  <c r="N44" i="43"/>
  <c r="L44" i="43"/>
  <c r="P40" i="43"/>
  <c r="N40" i="43"/>
  <c r="L40" i="43"/>
  <c r="N35" i="43"/>
  <c r="P35" i="43"/>
  <c r="P31" i="43"/>
  <c r="N31" i="43"/>
  <c r="L31" i="43"/>
  <c r="L22" i="43"/>
  <c r="L23" i="43"/>
  <c r="L24" i="43"/>
  <c r="L26" i="43"/>
  <c r="L27" i="43"/>
  <c r="N23" i="43"/>
  <c r="N24" i="43"/>
  <c r="N25" i="43"/>
  <c r="N26" i="43"/>
  <c r="N27" i="43"/>
  <c r="P23" i="43"/>
  <c r="P24" i="43"/>
  <c r="P25" i="43"/>
  <c r="P26" i="43"/>
  <c r="P27" i="43"/>
  <c r="P22" i="43"/>
  <c r="N22" i="43"/>
  <c r="B144" i="43"/>
  <c r="B117" i="43"/>
  <c r="B121" i="43"/>
  <c r="B122" i="43"/>
  <c r="B123" i="43"/>
  <c r="B124" i="43"/>
  <c r="D86" i="43"/>
  <c r="D19" i="43"/>
  <c r="Q54" i="49"/>
  <c r="O54" i="49"/>
  <c r="M54" i="49"/>
  <c r="Q26" i="49"/>
  <c r="Q24" i="49"/>
  <c r="O26" i="49"/>
  <c r="O25" i="49"/>
  <c r="O24" i="49"/>
  <c r="M26" i="49"/>
  <c r="M24" i="49"/>
  <c r="D16" i="49"/>
  <c r="M17" i="49" s="1"/>
  <c r="Q48" i="47"/>
  <c r="Q47" i="47"/>
  <c r="Q45" i="47"/>
  <c r="O48" i="47"/>
  <c r="O45" i="47"/>
  <c r="M45" i="47"/>
  <c r="Q41" i="47"/>
  <c r="O41" i="47"/>
  <c r="M41" i="47"/>
  <c r="Q38" i="47"/>
  <c r="Q33" i="47"/>
  <c r="O33" i="47"/>
  <c r="M33" i="47"/>
  <c r="Q29" i="47"/>
  <c r="O29" i="47"/>
  <c r="M29" i="47"/>
  <c r="Q20" i="47"/>
  <c r="O20" i="47"/>
  <c r="M20" i="47"/>
  <c r="Q16" i="47"/>
  <c r="O16" i="47"/>
  <c r="M16" i="47"/>
  <c r="Q49" i="46"/>
  <c r="O49" i="46"/>
  <c r="M49" i="46"/>
  <c r="Q45" i="46"/>
  <c r="Q37" i="46"/>
  <c r="O37" i="46"/>
  <c r="M37" i="46"/>
  <c r="Q32" i="46"/>
  <c r="O32" i="46"/>
  <c r="M32" i="46"/>
  <c r="Q27" i="46"/>
  <c r="Q21" i="46"/>
  <c r="O21" i="46"/>
  <c r="M21" i="46"/>
  <c r="D42" i="46"/>
  <c r="M42" i="46" s="1"/>
  <c r="M54" i="27"/>
  <c r="K54" i="27"/>
  <c r="M48" i="27"/>
  <c r="K48" i="27"/>
  <c r="M58" i="33"/>
  <c r="M59" i="33"/>
  <c r="K58" i="33"/>
  <c r="M54" i="33"/>
  <c r="M49" i="33"/>
  <c r="K54" i="33"/>
  <c r="K49" i="33"/>
  <c r="M22" i="33"/>
  <c r="M21" i="33"/>
  <c r="K22" i="33"/>
  <c r="K21" i="33"/>
  <c r="M17" i="33"/>
  <c r="M16" i="33"/>
  <c r="K17" i="33"/>
  <c r="K16" i="33"/>
  <c r="M47" i="25"/>
  <c r="K47" i="25"/>
  <c r="M43" i="25"/>
  <c r="K43" i="25"/>
  <c r="M34" i="25"/>
  <c r="K34" i="25"/>
  <c r="M30" i="25"/>
  <c r="M29" i="25"/>
  <c r="K30" i="25"/>
  <c r="K29" i="25"/>
  <c r="M25" i="25"/>
  <c r="M20" i="25"/>
  <c r="K24" i="25"/>
  <c r="K20" i="25"/>
  <c r="M17" i="25"/>
  <c r="M16" i="25"/>
  <c r="K17" i="25"/>
  <c r="B28" i="24"/>
  <c r="B27" i="24"/>
  <c r="M19" i="49" l="1"/>
  <c r="M18" i="49"/>
  <c r="M16" i="49"/>
  <c r="M20" i="49"/>
  <c r="Q55" i="22"/>
  <c r="Q54" i="22"/>
  <c r="O55" i="22"/>
  <c r="O54" i="22"/>
  <c r="M55" i="22"/>
  <c r="M54" i="22"/>
  <c r="H47" i="22"/>
  <c r="D47" i="22"/>
  <c r="Q27" i="32" l="1"/>
  <c r="O27" i="32"/>
  <c r="M27" i="32"/>
  <c r="M58" i="32"/>
  <c r="O58" i="32"/>
  <c r="Q58" i="32"/>
  <c r="Q53" i="32"/>
  <c r="Q52" i="32"/>
  <c r="Q51" i="32"/>
  <c r="Q50" i="32"/>
  <c r="Q49" i="32"/>
  <c r="O54" i="32"/>
  <c r="O53" i="32"/>
  <c r="O51" i="32"/>
  <c r="O50" i="32"/>
  <c r="O49" i="32"/>
  <c r="M51" i="32"/>
  <c r="M52" i="32"/>
  <c r="M54" i="32"/>
  <c r="Q17" i="32"/>
  <c r="Q16" i="32"/>
  <c r="O17" i="32"/>
  <c r="O16" i="32"/>
  <c r="M17" i="32"/>
  <c r="M16" i="32"/>
  <c r="Q26" i="20"/>
  <c r="Q25" i="20"/>
  <c r="Q23" i="20"/>
  <c r="Q20" i="20"/>
  <c r="O24" i="20"/>
  <c r="O25" i="20"/>
  <c r="O20" i="20"/>
  <c r="M23" i="20"/>
  <c r="M20" i="20"/>
  <c r="Q30" i="20"/>
  <c r="Q29" i="20"/>
  <c r="O30" i="20"/>
  <c r="O29" i="20"/>
  <c r="M30" i="20"/>
  <c r="M29" i="20"/>
  <c r="Q39" i="20"/>
  <c r="Q34" i="20"/>
  <c r="Q37" i="20"/>
  <c r="M37" i="20"/>
  <c r="O37" i="20"/>
  <c r="O39" i="20"/>
  <c r="O34" i="20"/>
  <c r="M39" i="20"/>
  <c r="M34" i="20"/>
  <c r="Q50" i="20"/>
  <c r="Q49" i="20"/>
  <c r="Q48" i="20"/>
  <c r="Q47" i="20"/>
  <c r="O50" i="20"/>
  <c r="O49" i="20"/>
  <c r="O48" i="20"/>
  <c r="O47" i="20"/>
  <c r="M48" i="20"/>
  <c r="M49" i="20"/>
  <c r="M50" i="20"/>
  <c r="M47" i="20"/>
  <c r="Q58" i="19"/>
  <c r="Q57" i="19"/>
  <c r="Q56" i="19"/>
  <c r="Q55" i="19"/>
  <c r="Q54" i="19"/>
  <c r="O58" i="19"/>
  <c r="O57" i="19"/>
  <c r="O56" i="19"/>
  <c r="O54" i="19"/>
  <c r="M57" i="19"/>
  <c r="M54" i="19"/>
  <c r="Q50" i="19"/>
  <c r="O50" i="19"/>
  <c r="M50" i="19"/>
  <c r="Q48" i="19"/>
  <c r="O48" i="19"/>
  <c r="M48" i="19"/>
  <c r="Q43" i="19"/>
  <c r="Q42" i="19"/>
  <c r="Q41" i="19"/>
  <c r="O43" i="19"/>
  <c r="O42" i="19"/>
  <c r="O41" i="19"/>
  <c r="M43" i="19"/>
  <c r="M42" i="19"/>
  <c r="M41" i="19"/>
  <c r="Q38" i="19"/>
  <c r="Q37" i="19"/>
  <c r="O38" i="19"/>
  <c r="O37" i="19"/>
  <c r="M38" i="19"/>
  <c r="M37" i="19"/>
  <c r="Q33" i="19"/>
  <c r="Q32" i="19"/>
  <c r="O33" i="19"/>
  <c r="O32" i="19"/>
  <c r="M33" i="19"/>
  <c r="M32" i="19"/>
  <c r="B16" i="22" l="1"/>
  <c r="B17" i="19"/>
  <c r="K17" i="19" s="1"/>
  <c r="B16" i="19"/>
  <c r="K16" i="19" s="1"/>
  <c r="P144" i="43" l="1"/>
  <c r="N144" i="43"/>
  <c r="L144" i="43"/>
  <c r="P95" i="43"/>
  <c r="N95" i="43"/>
  <c r="L95" i="43"/>
  <c r="B95" i="43"/>
  <c r="J95" i="43" s="1"/>
  <c r="P79" i="43"/>
  <c r="N79" i="43"/>
  <c r="L79" i="43"/>
  <c r="H63" i="43"/>
  <c r="H61" i="43" s="1"/>
  <c r="F63" i="43"/>
  <c r="F61" i="43" s="1"/>
  <c r="D63" i="43"/>
  <c r="N68" i="43"/>
  <c r="P68" i="43"/>
  <c r="L68" i="43"/>
  <c r="D61" i="43"/>
  <c r="B68" i="43"/>
  <c r="J68" i="43" s="1"/>
  <c r="N28" i="43"/>
  <c r="B28" i="43"/>
  <c r="P28" i="43"/>
  <c r="J28" i="43"/>
  <c r="D21" i="43"/>
  <c r="H21" i="43"/>
  <c r="F21" i="43"/>
  <c r="H16" i="49"/>
  <c r="Q18" i="49" s="1"/>
  <c r="H19" i="47"/>
  <c r="D19" i="47"/>
  <c r="F19" i="47"/>
  <c r="Q26" i="47"/>
  <c r="O26" i="47"/>
  <c r="M26" i="47"/>
  <c r="Q49" i="47"/>
  <c r="O49" i="47"/>
  <c r="M49" i="47"/>
  <c r="F28" i="25"/>
  <c r="D19" i="25"/>
  <c r="M26" i="25"/>
  <c r="M31" i="25"/>
  <c r="K26" i="25"/>
  <c r="K31" i="25"/>
  <c r="D28" i="20"/>
  <c r="Q31" i="20"/>
  <c r="O31" i="20"/>
  <c r="M31" i="20"/>
  <c r="O26" i="20"/>
  <c r="M26" i="20"/>
  <c r="D19" i="20"/>
  <c r="H44" i="47"/>
  <c r="F44" i="47"/>
  <c r="D44" i="47"/>
  <c r="B49" i="47"/>
  <c r="K49" i="47" s="1"/>
  <c r="B26" i="47"/>
  <c r="K26" i="47" s="1"/>
  <c r="B31" i="20"/>
  <c r="K31" i="20" s="1"/>
  <c r="B30" i="20"/>
  <c r="B26" i="20"/>
  <c r="K26" i="20" s="1"/>
  <c r="B25" i="20"/>
  <c r="N64" i="43" l="1"/>
  <c r="N62" i="43"/>
  <c r="P62" i="43"/>
  <c r="P64" i="43"/>
  <c r="L64" i="43"/>
  <c r="L62" i="43"/>
  <c r="Q19" i="49"/>
  <c r="Q16" i="49"/>
  <c r="Q20" i="49"/>
  <c r="Q17" i="49"/>
  <c r="B44" i="47"/>
  <c r="P66" i="43"/>
  <c r="P67" i="43"/>
  <c r="P65" i="43"/>
  <c r="P63" i="43"/>
  <c r="N65" i="43"/>
  <c r="N66" i="43"/>
  <c r="N67" i="43"/>
  <c r="N63" i="43"/>
  <c r="B61" i="43"/>
  <c r="B63" i="43"/>
  <c r="D88" i="43"/>
  <c r="H88" i="43"/>
  <c r="F88" i="43"/>
  <c r="D28" i="25"/>
  <c r="B31" i="25"/>
  <c r="I31" i="25" s="1"/>
  <c r="F19" i="25"/>
  <c r="B26" i="25"/>
  <c r="I26" i="25" s="1"/>
  <c r="F48" i="24"/>
  <c r="H28" i="20"/>
  <c r="F28" i="20"/>
  <c r="H19" i="20"/>
  <c r="F19" i="20"/>
  <c r="J63" i="43" l="1"/>
  <c r="L67" i="43"/>
  <c r="L66" i="43"/>
  <c r="L65" i="43"/>
  <c r="L63" i="43"/>
  <c r="F47" i="19"/>
  <c r="H141" i="43" l="1"/>
  <c r="F141" i="43"/>
  <c r="D141" i="43"/>
  <c r="J144" i="43"/>
  <c r="D120" i="43"/>
  <c r="L120" i="43" s="1"/>
  <c r="H109" i="43"/>
  <c r="F109" i="43"/>
  <c r="D109" i="43"/>
  <c r="D76" i="43"/>
  <c r="F76" i="43"/>
  <c r="H76" i="43"/>
  <c r="B79" i="43"/>
  <c r="J79" i="43" s="1"/>
  <c r="D47" i="49"/>
  <c r="D40" i="49"/>
  <c r="Q37" i="49"/>
  <c r="O37" i="49"/>
  <c r="M37" i="49"/>
  <c r="H34" i="49"/>
  <c r="F34" i="49"/>
  <c r="D34" i="49"/>
  <c r="B37" i="49"/>
  <c r="K37" i="49" s="1"/>
  <c r="D40" i="27"/>
  <c r="M37" i="27"/>
  <c r="K37" i="27"/>
  <c r="F34" i="27"/>
  <c r="D34" i="27"/>
  <c r="B37" i="27"/>
  <c r="I37" i="27" s="1"/>
  <c r="D88" i="24"/>
  <c r="F63" i="24"/>
  <c r="D48" i="24"/>
  <c r="O37" i="22"/>
  <c r="M37" i="22"/>
  <c r="H34" i="22"/>
  <c r="F34" i="22"/>
  <c r="D34" i="22"/>
  <c r="B37" i="22"/>
  <c r="K37" i="22" s="1"/>
  <c r="D40" i="22"/>
  <c r="H24" i="32"/>
  <c r="H62" i="19" l="1"/>
  <c r="F62" i="19"/>
  <c r="D62" i="19"/>
  <c r="D47" i="19"/>
  <c r="D48" i="33" l="1"/>
  <c r="B49" i="32" l="1"/>
  <c r="Q17" i="48" l="1"/>
  <c r="Q16" i="48"/>
  <c r="O17" i="48"/>
  <c r="O16" i="48"/>
  <c r="M17" i="48"/>
  <c r="M16" i="48"/>
  <c r="F15" i="48"/>
  <c r="D15" i="48"/>
  <c r="B18" i="48"/>
  <c r="H15" i="48"/>
  <c r="H15" i="32"/>
  <c r="F15" i="32"/>
  <c r="D15" i="32"/>
  <c r="F15" i="33"/>
  <c r="D15" i="33"/>
  <c r="B15" i="33" s="1"/>
  <c r="B18" i="33"/>
  <c r="B18" i="32"/>
  <c r="M15" i="32" l="1"/>
  <c r="B15" i="32"/>
  <c r="O55" i="19"/>
  <c r="M55" i="19"/>
  <c r="M56" i="19"/>
  <c r="M58" i="19"/>
  <c r="Q49" i="19"/>
  <c r="O49" i="19"/>
  <c r="M49" i="19"/>
  <c r="P148" i="43" l="1"/>
  <c r="P147" i="43"/>
  <c r="N148" i="43"/>
  <c r="N147" i="43"/>
  <c r="L148" i="43"/>
  <c r="L147" i="43"/>
  <c r="P137" i="43"/>
  <c r="P138" i="43"/>
  <c r="P136" i="43"/>
  <c r="N137" i="43"/>
  <c r="N138" i="43"/>
  <c r="N136" i="43"/>
  <c r="L137" i="43"/>
  <c r="L138" i="43"/>
  <c r="L136" i="43"/>
  <c r="P99" i="43"/>
  <c r="P100" i="43"/>
  <c r="P101" i="43"/>
  <c r="P102" i="43"/>
  <c r="P103" i="43"/>
  <c r="N99" i="43"/>
  <c r="N100" i="43"/>
  <c r="N101" i="43"/>
  <c r="N102" i="43"/>
  <c r="N103" i="43"/>
  <c r="L99" i="43"/>
  <c r="L100" i="43"/>
  <c r="L101" i="43"/>
  <c r="L102" i="43"/>
  <c r="L103" i="43"/>
  <c r="N83" i="43"/>
  <c r="L83" i="43"/>
  <c r="P72" i="43"/>
  <c r="P73" i="43"/>
  <c r="N72" i="43"/>
  <c r="N73" i="43"/>
  <c r="L72" i="43"/>
  <c r="L73" i="43"/>
  <c r="P45" i="43"/>
  <c r="P46" i="43"/>
  <c r="P47" i="43"/>
  <c r="N45" i="43"/>
  <c r="N46" i="43"/>
  <c r="N47" i="43"/>
  <c r="L45" i="43"/>
  <c r="L46" i="43"/>
  <c r="L47" i="43"/>
  <c r="P41" i="43"/>
  <c r="N41" i="43"/>
  <c r="L41" i="43"/>
  <c r="P32" i="43"/>
  <c r="P33" i="43"/>
  <c r="P34" i="43"/>
  <c r="P36" i="43"/>
  <c r="N32" i="43"/>
  <c r="N33" i="43"/>
  <c r="N34" i="43"/>
  <c r="N36" i="43"/>
  <c r="L32" i="43"/>
  <c r="L33" i="43"/>
  <c r="L34" i="43"/>
  <c r="L35" i="43"/>
  <c r="L36" i="43"/>
  <c r="L25" i="43"/>
  <c r="Q55" i="49"/>
  <c r="O55" i="49"/>
  <c r="M55" i="49"/>
  <c r="Q31" i="49"/>
  <c r="Q30" i="49"/>
  <c r="O31" i="49"/>
  <c r="O30" i="49"/>
  <c r="M31" i="49"/>
  <c r="M30" i="49"/>
  <c r="Q25" i="49"/>
  <c r="M25" i="49"/>
  <c r="Q59" i="48"/>
  <c r="Q60" i="48"/>
  <c r="Q61" i="48"/>
  <c r="Q58" i="48"/>
  <c r="O59" i="48"/>
  <c r="O60" i="48"/>
  <c r="O61" i="48"/>
  <c r="O58" i="48"/>
  <c r="M59" i="48"/>
  <c r="M60" i="48"/>
  <c r="M61" i="48"/>
  <c r="M58" i="48"/>
  <c r="Q50" i="48"/>
  <c r="Q51" i="48"/>
  <c r="Q52" i="48"/>
  <c r="Q53" i="48"/>
  <c r="Q54" i="48"/>
  <c r="Q49" i="48"/>
  <c r="O50" i="48"/>
  <c r="O51" i="48"/>
  <c r="O52" i="48"/>
  <c r="O53" i="48"/>
  <c r="O54" i="48"/>
  <c r="O49" i="48"/>
  <c r="M50" i="48"/>
  <c r="M51" i="48"/>
  <c r="M52" i="48"/>
  <c r="M53" i="48"/>
  <c r="M54" i="48"/>
  <c r="M49" i="48"/>
  <c r="Q39" i="48"/>
  <c r="Q40" i="48"/>
  <c r="Q41" i="48"/>
  <c r="Q42" i="48"/>
  <c r="Q43" i="48"/>
  <c r="Q44" i="48"/>
  <c r="Q45" i="48"/>
  <c r="Q38" i="48"/>
  <c r="O39" i="48"/>
  <c r="O40" i="48"/>
  <c r="O41" i="48"/>
  <c r="O42" i="48"/>
  <c r="O43" i="48"/>
  <c r="O44" i="48"/>
  <c r="O45" i="48"/>
  <c r="O38" i="48"/>
  <c r="M39" i="48"/>
  <c r="M40" i="48"/>
  <c r="M41" i="48"/>
  <c r="M42" i="48"/>
  <c r="M43" i="48"/>
  <c r="M44" i="48"/>
  <c r="M45" i="48"/>
  <c r="M38" i="48"/>
  <c r="Q28" i="48"/>
  <c r="Q29" i="48"/>
  <c r="Q30" i="48"/>
  <c r="Q31" i="48"/>
  <c r="Q32" i="48"/>
  <c r="Q33" i="48"/>
  <c r="Q34" i="48"/>
  <c r="Q27" i="48"/>
  <c r="O28" i="48"/>
  <c r="O29" i="48"/>
  <c r="O30" i="48"/>
  <c r="O31" i="48"/>
  <c r="O32" i="48"/>
  <c r="O33" i="48"/>
  <c r="O34" i="48"/>
  <c r="O27" i="48"/>
  <c r="M28" i="48"/>
  <c r="M29" i="48"/>
  <c r="M30" i="48"/>
  <c r="M31" i="48"/>
  <c r="M32" i="48"/>
  <c r="M33" i="48"/>
  <c r="M34" i="48"/>
  <c r="M27" i="48"/>
  <c r="Q46" i="47"/>
  <c r="O46" i="47"/>
  <c r="O47" i="47"/>
  <c r="M46" i="47"/>
  <c r="M47" i="47"/>
  <c r="M48" i="47"/>
  <c r="Q42" i="47"/>
  <c r="O42" i="47"/>
  <c r="M42" i="47"/>
  <c r="Q34" i="47"/>
  <c r="Q35" i="47"/>
  <c r="Q36" i="47"/>
  <c r="Q37" i="47"/>
  <c r="O34" i="47"/>
  <c r="O35" i="47"/>
  <c r="O36" i="47"/>
  <c r="O37" i="47"/>
  <c r="O38" i="47"/>
  <c r="M34" i="47"/>
  <c r="M35" i="47"/>
  <c r="M36" i="47"/>
  <c r="M37" i="47"/>
  <c r="M38" i="47"/>
  <c r="Q21" i="47"/>
  <c r="Q22" i="47"/>
  <c r="Q23" i="47"/>
  <c r="Q24" i="47"/>
  <c r="Q25" i="47"/>
  <c r="O21" i="47"/>
  <c r="O22" i="47"/>
  <c r="O23" i="47"/>
  <c r="O24" i="47"/>
  <c r="O25" i="47"/>
  <c r="M21" i="47"/>
  <c r="M22" i="47"/>
  <c r="M23" i="47"/>
  <c r="M24" i="47"/>
  <c r="M25" i="47"/>
  <c r="Q50" i="46"/>
  <c r="Q51" i="46"/>
  <c r="Q52" i="46"/>
  <c r="Q53" i="46"/>
  <c r="O50" i="46"/>
  <c r="O51" i="46"/>
  <c r="O52" i="46"/>
  <c r="O53" i="46"/>
  <c r="M50" i="46"/>
  <c r="M51" i="46"/>
  <c r="M52" i="46"/>
  <c r="M53" i="46"/>
  <c r="Q38" i="46"/>
  <c r="O38" i="46"/>
  <c r="M38" i="46"/>
  <c r="Q43" i="46"/>
  <c r="Q44" i="46"/>
  <c r="O43" i="46"/>
  <c r="O44" i="46"/>
  <c r="O45" i="46"/>
  <c r="M43" i="46"/>
  <c r="M44" i="46"/>
  <c r="M45" i="46"/>
  <c r="Q33" i="46"/>
  <c r="O33" i="46"/>
  <c r="M33" i="46"/>
  <c r="Q22" i="46"/>
  <c r="Q23" i="46"/>
  <c r="Q24" i="46"/>
  <c r="Q25" i="46"/>
  <c r="Q26" i="46"/>
  <c r="O22" i="46"/>
  <c r="O23" i="46"/>
  <c r="O24" i="46"/>
  <c r="O25" i="46"/>
  <c r="O26" i="46"/>
  <c r="O27" i="46"/>
  <c r="M22" i="46"/>
  <c r="M23" i="46"/>
  <c r="M24" i="46"/>
  <c r="M25" i="46"/>
  <c r="M26" i="46"/>
  <c r="M27" i="46"/>
  <c r="M55" i="27"/>
  <c r="K55" i="27"/>
  <c r="M49" i="27"/>
  <c r="M50" i="27"/>
  <c r="K49" i="27"/>
  <c r="K50" i="27"/>
  <c r="M41" i="27"/>
  <c r="M42" i="27"/>
  <c r="M43" i="27"/>
  <c r="K41" i="27"/>
  <c r="K42" i="27"/>
  <c r="K43" i="27"/>
  <c r="M31" i="27"/>
  <c r="M30" i="27"/>
  <c r="K31" i="27"/>
  <c r="K30" i="27"/>
  <c r="M25" i="27"/>
  <c r="M26" i="27"/>
  <c r="M24" i="27"/>
  <c r="K25" i="27"/>
  <c r="K26" i="27"/>
  <c r="K24" i="27"/>
  <c r="M60" i="33"/>
  <c r="M61" i="33"/>
  <c r="K59" i="33"/>
  <c r="K60" i="33"/>
  <c r="K61" i="33"/>
  <c r="M50" i="33"/>
  <c r="M51" i="33"/>
  <c r="M52" i="33"/>
  <c r="M53" i="33"/>
  <c r="K50" i="33"/>
  <c r="K51" i="33"/>
  <c r="K52" i="33"/>
  <c r="K53" i="33"/>
  <c r="M48" i="25"/>
  <c r="M49" i="25"/>
  <c r="M50" i="25"/>
  <c r="K48" i="25"/>
  <c r="K49" i="25"/>
  <c r="K50" i="25"/>
  <c r="M44" i="25"/>
  <c r="K44" i="25"/>
  <c r="M35" i="25"/>
  <c r="M36" i="25"/>
  <c r="M37" i="25"/>
  <c r="M38" i="25"/>
  <c r="M39" i="25"/>
  <c r="K35" i="25"/>
  <c r="K36" i="25"/>
  <c r="K37" i="25"/>
  <c r="K38" i="25"/>
  <c r="K39" i="25"/>
  <c r="M21" i="25"/>
  <c r="M22" i="25"/>
  <c r="M23" i="25"/>
  <c r="M24" i="25"/>
  <c r="K21" i="25"/>
  <c r="K22" i="25"/>
  <c r="K23" i="25"/>
  <c r="K25" i="25"/>
  <c r="M56" i="24"/>
  <c r="M57" i="24"/>
  <c r="M58" i="24"/>
  <c r="M59" i="24"/>
  <c r="M55" i="24"/>
  <c r="K56" i="24"/>
  <c r="K57" i="24"/>
  <c r="K58" i="24"/>
  <c r="K59" i="24"/>
  <c r="K55" i="24"/>
  <c r="M43" i="24"/>
  <c r="M44" i="24"/>
  <c r="M42" i="24"/>
  <c r="K43" i="24"/>
  <c r="K44" i="24"/>
  <c r="K42" i="24"/>
  <c r="M38" i="24"/>
  <c r="M37" i="24"/>
  <c r="K38" i="24"/>
  <c r="K37" i="24"/>
  <c r="Q31" i="22"/>
  <c r="Q30" i="22"/>
  <c r="O31" i="22"/>
  <c r="O30" i="22"/>
  <c r="M31" i="22"/>
  <c r="M30" i="22"/>
  <c r="Q25" i="22"/>
  <c r="Q26" i="22"/>
  <c r="Q24" i="22"/>
  <c r="O25" i="22"/>
  <c r="O26" i="22"/>
  <c r="O24" i="22"/>
  <c r="M25" i="22"/>
  <c r="M26" i="22"/>
  <c r="M24" i="22"/>
  <c r="Q59" i="32"/>
  <c r="Q60" i="32"/>
  <c r="Q61" i="32"/>
  <c r="O59" i="32"/>
  <c r="O60" i="32"/>
  <c r="O61" i="32"/>
  <c r="M59" i="32"/>
  <c r="M60" i="32"/>
  <c r="M61" i="32"/>
  <c r="Q54" i="32"/>
  <c r="O52" i="32"/>
  <c r="M50" i="32"/>
  <c r="M53" i="32"/>
  <c r="Q39" i="32"/>
  <c r="Q40" i="32"/>
  <c r="Q41" i="32"/>
  <c r="Q42" i="32"/>
  <c r="Q43" i="32"/>
  <c r="Q44" i="32"/>
  <c r="Q45" i="32"/>
  <c r="Q38" i="32"/>
  <c r="O39" i="32"/>
  <c r="O40" i="32"/>
  <c r="O41" i="32"/>
  <c r="O42" i="32"/>
  <c r="O43" i="32"/>
  <c r="O44" i="32"/>
  <c r="O45" i="32"/>
  <c r="O38" i="32"/>
  <c r="M39" i="32"/>
  <c r="M40" i="32"/>
  <c r="M41" i="32"/>
  <c r="M42" i="32"/>
  <c r="M43" i="32"/>
  <c r="M44" i="32"/>
  <c r="M45" i="32"/>
  <c r="M38" i="32"/>
  <c r="Q28" i="32"/>
  <c r="Q29" i="32"/>
  <c r="Q30" i="32"/>
  <c r="Q31" i="32"/>
  <c r="Q32" i="32"/>
  <c r="Q33" i="32"/>
  <c r="Q34" i="32"/>
  <c r="O28" i="32"/>
  <c r="O29" i="32"/>
  <c r="O30" i="32"/>
  <c r="O31" i="32"/>
  <c r="O32" i="32"/>
  <c r="O33" i="32"/>
  <c r="O34" i="32"/>
  <c r="M28" i="32"/>
  <c r="M29" i="32"/>
  <c r="M30" i="32"/>
  <c r="M31" i="32"/>
  <c r="M32" i="32"/>
  <c r="M33" i="32"/>
  <c r="M34" i="32"/>
  <c r="Q44" i="20" l="1"/>
  <c r="Q43" i="20"/>
  <c r="O44" i="20"/>
  <c r="O43" i="20"/>
  <c r="M44" i="20"/>
  <c r="M43" i="20"/>
  <c r="Q35" i="20"/>
  <c r="Q36" i="20"/>
  <c r="Q38" i="20"/>
  <c r="O35" i="20"/>
  <c r="O36" i="20"/>
  <c r="O38" i="20"/>
  <c r="M35" i="20"/>
  <c r="M36" i="20"/>
  <c r="M38" i="20"/>
  <c r="Q21" i="20"/>
  <c r="Q22" i="20"/>
  <c r="Q24" i="20"/>
  <c r="O21" i="20"/>
  <c r="O22" i="20"/>
  <c r="O23" i="20"/>
  <c r="M21" i="20"/>
  <c r="M22" i="20"/>
  <c r="M24" i="20"/>
  <c r="M25" i="20"/>
  <c r="Q22" i="19"/>
  <c r="Q23" i="19"/>
  <c r="Q24" i="19"/>
  <c r="Q25" i="19"/>
  <c r="Q26" i="19"/>
  <c r="Q27" i="19"/>
  <c r="Q21" i="19"/>
  <c r="O22" i="19"/>
  <c r="O23" i="19"/>
  <c r="O24" i="19"/>
  <c r="O25" i="19"/>
  <c r="O26" i="19"/>
  <c r="O27" i="19"/>
  <c r="O21" i="19"/>
  <c r="M22" i="19"/>
  <c r="M23" i="19"/>
  <c r="M24" i="19"/>
  <c r="M25" i="19"/>
  <c r="M26" i="19"/>
  <c r="M27" i="19"/>
  <c r="M21" i="19"/>
  <c r="H39" i="43" l="1"/>
  <c r="F39" i="43"/>
  <c r="D39" i="43"/>
  <c r="F16" i="49"/>
  <c r="B17" i="49"/>
  <c r="H40" i="47"/>
  <c r="F40" i="47"/>
  <c r="D40" i="47"/>
  <c r="H42" i="20"/>
  <c r="F42" i="20"/>
  <c r="D42" i="25"/>
  <c r="F42" i="25"/>
  <c r="D42" i="20"/>
  <c r="O16" i="49" l="1"/>
  <c r="O18" i="49"/>
  <c r="O20" i="49"/>
  <c r="O19" i="49"/>
  <c r="O17" i="49"/>
  <c r="D15" i="49"/>
  <c r="B42" i="20"/>
  <c r="D47" i="27"/>
  <c r="K47" i="27" s="1"/>
  <c r="H146" i="43" l="1"/>
  <c r="F146" i="43"/>
  <c r="D146" i="43"/>
  <c r="H70" i="43"/>
  <c r="L94" i="43"/>
  <c r="N94" i="43"/>
  <c r="P94" i="43"/>
  <c r="L93" i="43"/>
  <c r="N93" i="43"/>
  <c r="P93" i="43"/>
  <c r="L92" i="43"/>
  <c r="N92" i="43"/>
  <c r="P92" i="43"/>
  <c r="L91" i="43"/>
  <c r="N91" i="43"/>
  <c r="P91" i="43"/>
  <c r="L90" i="43"/>
  <c r="N90" i="43"/>
  <c r="P90" i="43"/>
  <c r="B148" i="43"/>
  <c r="B149" i="43"/>
  <c r="L88" i="43" l="1"/>
  <c r="P88" i="43"/>
  <c r="N88" i="43"/>
  <c r="B146" i="43"/>
  <c r="H48" i="48"/>
  <c r="F48" i="48"/>
  <c r="D48" i="48"/>
  <c r="B34" i="48"/>
  <c r="H57" i="48"/>
  <c r="F57" i="48"/>
  <c r="D57" i="48"/>
  <c r="B62" i="48"/>
  <c r="F57" i="33"/>
  <c r="D57" i="33"/>
  <c r="F48" i="33"/>
  <c r="B48" i="33" s="1"/>
  <c r="B62" i="33"/>
  <c r="B34" i="33"/>
  <c r="D24" i="33"/>
  <c r="F46" i="25"/>
  <c r="F33" i="25"/>
  <c r="D86" i="24"/>
  <c r="F54" i="24"/>
  <c r="F88" i="24"/>
  <c r="H48" i="32"/>
  <c r="F48" i="32"/>
  <c r="B62" i="32"/>
  <c r="H57" i="32"/>
  <c r="F57" i="32"/>
  <c r="D57" i="32"/>
  <c r="D24" i="32"/>
  <c r="B34" i="32"/>
  <c r="M47" i="19"/>
  <c r="O47" i="19"/>
  <c r="D81" i="46"/>
  <c r="D57" i="46"/>
  <c r="D63" i="24"/>
  <c r="D15" i="22"/>
  <c r="D61" i="19"/>
  <c r="M63" i="19" l="1"/>
  <c r="M62" i="19"/>
  <c r="F86" i="24"/>
  <c r="B86" i="24" s="1"/>
  <c r="K90" i="24"/>
  <c r="K89" i="24"/>
  <c r="K91" i="24"/>
  <c r="K87" i="24"/>
  <c r="K88" i="24"/>
  <c r="D62" i="24"/>
  <c r="K64" i="24" s="1"/>
  <c r="M17" i="22"/>
  <c r="M20" i="22"/>
  <c r="M16" i="22"/>
  <c r="M19" i="22"/>
  <c r="M18" i="22"/>
  <c r="B57" i="33"/>
  <c r="M26" i="48"/>
  <c r="Q26" i="48"/>
  <c r="O26" i="32"/>
  <c r="O26" i="48"/>
  <c r="M26" i="32"/>
  <c r="N52" i="43"/>
  <c r="B132" i="43"/>
  <c r="F120" i="43"/>
  <c r="F119" i="43" s="1"/>
  <c r="F128" i="43"/>
  <c r="F126" i="43" s="1"/>
  <c r="N127" i="43" s="1"/>
  <c r="H128" i="43"/>
  <c r="H55" i="43"/>
  <c r="H30" i="43"/>
  <c r="B94" i="43"/>
  <c r="D20" i="48"/>
  <c r="F20" i="48"/>
  <c r="H20" i="48"/>
  <c r="F20" i="33"/>
  <c r="D20" i="33"/>
  <c r="H20" i="32"/>
  <c r="F20" i="32"/>
  <c r="D20" i="32"/>
  <c r="H15" i="20"/>
  <c r="F15" i="20"/>
  <c r="D15" i="20"/>
  <c r="D85" i="19"/>
  <c r="H87" i="19"/>
  <c r="H85" i="19" s="1"/>
  <c r="F87" i="19"/>
  <c r="F85" i="19" s="1"/>
  <c r="H61" i="19"/>
  <c r="F61" i="19"/>
  <c r="O62" i="19" s="1"/>
  <c r="H53" i="19"/>
  <c r="F53" i="19"/>
  <c r="D53" i="19"/>
  <c r="H47" i="19"/>
  <c r="F46" i="19"/>
  <c r="D46" i="19"/>
  <c r="H40" i="19"/>
  <c r="F40" i="19"/>
  <c r="D40" i="19"/>
  <c r="H36" i="19"/>
  <c r="F36" i="19"/>
  <c r="D36" i="19"/>
  <c r="H31" i="19"/>
  <c r="F31" i="19"/>
  <c r="D31" i="19"/>
  <c r="H20" i="19"/>
  <c r="H13" i="19" s="1"/>
  <c r="F20" i="19"/>
  <c r="F13" i="19" s="1"/>
  <c r="D20" i="19"/>
  <c r="D13" i="19" s="1"/>
  <c r="K63" i="24" l="1"/>
  <c r="M91" i="19"/>
  <c r="M86" i="19"/>
  <c r="O91" i="19"/>
  <c r="O86" i="19"/>
  <c r="Q86" i="19"/>
  <c r="Q91" i="19"/>
  <c r="Q70" i="19"/>
  <c r="Q62" i="19"/>
  <c r="P58" i="43"/>
  <c r="P55" i="43"/>
  <c r="M89" i="24"/>
  <c r="M92" i="24"/>
  <c r="M91" i="24"/>
  <c r="M87" i="24"/>
  <c r="M90" i="24"/>
  <c r="M88" i="24"/>
  <c r="B13" i="19"/>
  <c r="B20" i="19"/>
  <c r="B61" i="19"/>
  <c r="H46" i="19"/>
  <c r="Q47" i="19"/>
  <c r="N131" i="43"/>
  <c r="N130" i="43"/>
  <c r="N132" i="43"/>
  <c r="N129" i="43"/>
  <c r="N128" i="43"/>
  <c r="P113" i="43"/>
  <c r="P112" i="43"/>
  <c r="P111" i="43"/>
  <c r="N113" i="43"/>
  <c r="N112" i="43"/>
  <c r="N111" i="43"/>
  <c r="L113" i="43"/>
  <c r="L112" i="43"/>
  <c r="L111" i="43"/>
  <c r="P139" i="43"/>
  <c r="N139" i="43"/>
  <c r="L139" i="43"/>
  <c r="P74" i="43"/>
  <c r="N74" i="43"/>
  <c r="L74" i="43"/>
  <c r="P70" i="43"/>
  <c r="P133" i="43"/>
  <c r="N133" i="43"/>
  <c r="L133" i="43"/>
  <c r="P59" i="43"/>
  <c r="N59" i="43"/>
  <c r="L59" i="43"/>
  <c r="H43" i="43"/>
  <c r="F43" i="43"/>
  <c r="D43" i="43"/>
  <c r="P48" i="43"/>
  <c r="N48" i="43"/>
  <c r="L48" i="43"/>
  <c r="N43" i="43"/>
  <c r="P84" i="43"/>
  <c r="N84" i="43"/>
  <c r="L84" i="43"/>
  <c r="P143" i="43"/>
  <c r="N143" i="43"/>
  <c r="L143" i="43"/>
  <c r="P142" i="43"/>
  <c r="N142" i="43"/>
  <c r="L142" i="43"/>
  <c r="P117" i="43"/>
  <c r="N117" i="43"/>
  <c r="L117" i="43"/>
  <c r="N81" i="43"/>
  <c r="P107" i="43"/>
  <c r="N107" i="43"/>
  <c r="L107" i="43"/>
  <c r="P52" i="43"/>
  <c r="L52" i="43"/>
  <c r="N50" i="43"/>
  <c r="P37" i="43"/>
  <c r="N37" i="43"/>
  <c r="L37" i="43"/>
  <c r="B147" i="43"/>
  <c r="B143" i="43"/>
  <c r="B142" i="43"/>
  <c r="B139" i="43"/>
  <c r="J139" i="43" s="1"/>
  <c r="B138" i="43"/>
  <c r="B137" i="43"/>
  <c r="B136" i="43"/>
  <c r="B133" i="43"/>
  <c r="J133" i="43" s="1"/>
  <c r="B131" i="43"/>
  <c r="B130" i="43"/>
  <c r="B129" i="43"/>
  <c r="B127" i="43"/>
  <c r="B116" i="43"/>
  <c r="B113" i="43"/>
  <c r="B112" i="43"/>
  <c r="B111" i="43"/>
  <c r="B110" i="43"/>
  <c r="B107" i="43"/>
  <c r="B106" i="43"/>
  <c r="B103" i="43"/>
  <c r="B102" i="43"/>
  <c r="B101" i="43"/>
  <c r="B100" i="43"/>
  <c r="B99" i="43"/>
  <c r="B98" i="43"/>
  <c r="B93" i="43"/>
  <c r="B92" i="43"/>
  <c r="B91" i="43"/>
  <c r="B90" i="43"/>
  <c r="B89" i="43"/>
  <c r="B84" i="43"/>
  <c r="J84" i="43" s="1"/>
  <c r="B83" i="43"/>
  <c r="B82" i="43"/>
  <c r="B78" i="43"/>
  <c r="B77" i="43"/>
  <c r="B74" i="43"/>
  <c r="J74" i="43" s="1"/>
  <c r="B73" i="43"/>
  <c r="B72" i="43"/>
  <c r="B71" i="43"/>
  <c r="B67" i="43"/>
  <c r="J67" i="43" s="1"/>
  <c r="B66" i="43"/>
  <c r="J66" i="43" s="1"/>
  <c r="B65" i="43"/>
  <c r="J65" i="43" s="1"/>
  <c r="B64" i="43"/>
  <c r="J64" i="43" s="1"/>
  <c r="B62" i="43"/>
  <c r="J62" i="43" s="1"/>
  <c r="B59" i="43"/>
  <c r="J59" i="43" s="1"/>
  <c r="B58" i="43"/>
  <c r="B57" i="43"/>
  <c r="B56" i="43"/>
  <c r="B52" i="43"/>
  <c r="B51" i="43"/>
  <c r="B48" i="43"/>
  <c r="J48" i="43" s="1"/>
  <c r="B47" i="43"/>
  <c r="B46" i="43"/>
  <c r="B45" i="43"/>
  <c r="B44" i="43"/>
  <c r="B41" i="43"/>
  <c r="B40" i="43"/>
  <c r="B37" i="43"/>
  <c r="J37" i="43" s="1"/>
  <c r="B36" i="43"/>
  <c r="B35" i="43"/>
  <c r="B34" i="43"/>
  <c r="B33" i="43"/>
  <c r="B32" i="43"/>
  <c r="B31" i="43"/>
  <c r="B27" i="43"/>
  <c r="B26" i="43"/>
  <c r="B25" i="43"/>
  <c r="B24" i="43"/>
  <c r="B23" i="43"/>
  <c r="B22" i="43"/>
  <c r="H135" i="43"/>
  <c r="F135" i="43"/>
  <c r="D135" i="43"/>
  <c r="D126" i="43"/>
  <c r="L127" i="43" s="1"/>
  <c r="H120" i="43"/>
  <c r="H97" i="43"/>
  <c r="F97" i="43"/>
  <c r="D97" i="43"/>
  <c r="H86" i="43"/>
  <c r="F86" i="43"/>
  <c r="H81" i="43"/>
  <c r="F81" i="43"/>
  <c r="D81" i="43"/>
  <c r="F70" i="43"/>
  <c r="D70" i="43"/>
  <c r="H54" i="43"/>
  <c r="F55" i="43"/>
  <c r="D55" i="43"/>
  <c r="L55" i="43" s="1"/>
  <c r="H115" i="43"/>
  <c r="F115" i="43"/>
  <c r="D115" i="43"/>
  <c r="H105" i="43"/>
  <c r="F105" i="43"/>
  <c r="D105" i="43"/>
  <c r="H50" i="43"/>
  <c r="F50" i="43"/>
  <c r="D50" i="43"/>
  <c r="F30" i="43"/>
  <c r="D30" i="43"/>
  <c r="H19" i="43"/>
  <c r="F19" i="43"/>
  <c r="P17" i="43"/>
  <c r="N17" i="43"/>
  <c r="B17" i="43"/>
  <c r="P16" i="43"/>
  <c r="N16" i="43"/>
  <c r="H15" i="43"/>
  <c r="H13" i="43" s="1"/>
  <c r="F15" i="43"/>
  <c r="F13" i="43" s="1"/>
  <c r="Q21" i="49"/>
  <c r="O21" i="49"/>
  <c r="M21" i="49"/>
  <c r="Q56" i="49"/>
  <c r="O56" i="49"/>
  <c r="M56" i="49"/>
  <c r="Q53" i="49"/>
  <c r="Q51" i="49"/>
  <c r="O51" i="49"/>
  <c r="M51" i="49"/>
  <c r="Q44" i="49"/>
  <c r="O44" i="49"/>
  <c r="M44" i="49"/>
  <c r="Q36" i="49"/>
  <c r="O36" i="49"/>
  <c r="M36" i="49"/>
  <c r="Q35" i="49"/>
  <c r="O35" i="49"/>
  <c r="M35" i="49"/>
  <c r="Q32" i="49"/>
  <c r="O32" i="49"/>
  <c r="M32" i="49"/>
  <c r="Q27" i="49"/>
  <c r="O27" i="49"/>
  <c r="M27" i="49"/>
  <c r="B56" i="49"/>
  <c r="K56" i="49" s="1"/>
  <c r="B55" i="49"/>
  <c r="B54" i="49"/>
  <c r="K54" i="49" s="1"/>
  <c r="B51" i="49"/>
  <c r="K51" i="49" s="1"/>
  <c r="B50" i="49"/>
  <c r="B49" i="49"/>
  <c r="B48" i="49"/>
  <c r="B44" i="49"/>
  <c r="K44" i="49" s="1"/>
  <c r="B43" i="49"/>
  <c r="B42" i="49"/>
  <c r="B41" i="49"/>
  <c r="B36" i="49"/>
  <c r="B35" i="49"/>
  <c r="B32" i="49"/>
  <c r="K32" i="49" s="1"/>
  <c r="B31" i="49"/>
  <c r="B30" i="49"/>
  <c r="B27" i="49"/>
  <c r="K27" i="49" s="1"/>
  <c r="B26" i="49"/>
  <c r="B25" i="49"/>
  <c r="B24" i="49"/>
  <c r="B21" i="49"/>
  <c r="K21" i="49" s="1"/>
  <c r="B20" i="49"/>
  <c r="B19" i="49"/>
  <c r="B18" i="49"/>
  <c r="H40" i="49"/>
  <c r="F40" i="49"/>
  <c r="H47" i="49"/>
  <c r="H46" i="49" s="1"/>
  <c r="Q50" i="49" s="1"/>
  <c r="F47" i="49"/>
  <c r="D46" i="49"/>
  <c r="H53" i="49"/>
  <c r="F53" i="49"/>
  <c r="D53" i="49"/>
  <c r="H29" i="49"/>
  <c r="F29" i="49"/>
  <c r="D29" i="49"/>
  <c r="H23" i="49"/>
  <c r="F23" i="49"/>
  <c r="D23" i="49"/>
  <c r="Q55" i="48"/>
  <c r="O55" i="48"/>
  <c r="M55" i="48"/>
  <c r="Q46" i="48"/>
  <c r="O46" i="48"/>
  <c r="M46" i="48"/>
  <c r="Q35" i="48"/>
  <c r="O35" i="48"/>
  <c r="M35" i="48"/>
  <c r="Q22" i="48"/>
  <c r="O22" i="48"/>
  <c r="M22" i="48"/>
  <c r="Q21" i="48"/>
  <c r="O21" i="48"/>
  <c r="M21" i="48"/>
  <c r="B61" i="48"/>
  <c r="B60" i="48"/>
  <c r="B59" i="48"/>
  <c r="B58" i="48"/>
  <c r="B55" i="48"/>
  <c r="K55" i="48" s="1"/>
  <c r="B54" i="48"/>
  <c r="B53" i="48"/>
  <c r="B52" i="48"/>
  <c r="B51" i="48"/>
  <c r="B50" i="48"/>
  <c r="B49" i="48"/>
  <c r="B46" i="48"/>
  <c r="K46" i="48" s="1"/>
  <c r="B45" i="48"/>
  <c r="B44" i="48"/>
  <c r="B43" i="48"/>
  <c r="B42" i="48"/>
  <c r="B41" i="48"/>
  <c r="B40" i="48"/>
  <c r="B39" i="48"/>
  <c r="B38" i="48"/>
  <c r="B35" i="48"/>
  <c r="K35" i="48" s="1"/>
  <c r="B33" i="48"/>
  <c r="B32" i="48"/>
  <c r="B31" i="48"/>
  <c r="B30" i="48"/>
  <c r="B29" i="48"/>
  <c r="B28" i="48"/>
  <c r="B27" i="48"/>
  <c r="B22" i="48"/>
  <c r="B21" i="48"/>
  <c r="B17" i="48"/>
  <c r="B16" i="48"/>
  <c r="H37" i="48"/>
  <c r="F37" i="48"/>
  <c r="D37" i="48"/>
  <c r="H26" i="48"/>
  <c r="F26" i="48"/>
  <c r="D26" i="48"/>
  <c r="H24" i="48"/>
  <c r="F24" i="48"/>
  <c r="B20" i="48"/>
  <c r="H13" i="48"/>
  <c r="F13" i="48"/>
  <c r="J78" i="43" l="1"/>
  <c r="J73" i="43"/>
  <c r="J72" i="43"/>
  <c r="J71" i="43"/>
  <c r="J40" i="43"/>
  <c r="J24" i="43"/>
  <c r="K24" i="49"/>
  <c r="J77" i="43"/>
  <c r="N58" i="43"/>
  <c r="N55" i="43"/>
  <c r="N54" i="43" s="1"/>
  <c r="J44" i="43"/>
  <c r="J31" i="43"/>
  <c r="J22" i="43"/>
  <c r="J27" i="43"/>
  <c r="J25" i="43"/>
  <c r="J26" i="43"/>
  <c r="M50" i="49"/>
  <c r="M47" i="49"/>
  <c r="F39" i="49"/>
  <c r="O43" i="49" s="1"/>
  <c r="H39" i="49"/>
  <c r="Q43" i="49" s="1"/>
  <c r="K26" i="49"/>
  <c r="K59" i="48"/>
  <c r="N141" i="43"/>
  <c r="J41" i="43"/>
  <c r="P15" i="43"/>
  <c r="K30" i="49"/>
  <c r="K17" i="48"/>
  <c r="J136" i="43"/>
  <c r="K16" i="48"/>
  <c r="K38" i="48"/>
  <c r="K58" i="48"/>
  <c r="K25" i="49"/>
  <c r="J82" i="43"/>
  <c r="J98" i="43"/>
  <c r="J137" i="43"/>
  <c r="J23" i="43"/>
  <c r="J147" i="43"/>
  <c r="J148" i="43"/>
  <c r="J138" i="43"/>
  <c r="J100" i="43"/>
  <c r="J102" i="43"/>
  <c r="J99" i="43"/>
  <c r="J101" i="43"/>
  <c r="J103" i="43"/>
  <c r="J92" i="43"/>
  <c r="J83" i="43"/>
  <c r="J45" i="43"/>
  <c r="J47" i="43"/>
  <c r="B43" i="43"/>
  <c r="J46" i="43"/>
  <c r="J33" i="43"/>
  <c r="J35" i="43"/>
  <c r="J32" i="43"/>
  <c r="J34" i="43"/>
  <c r="J36" i="43"/>
  <c r="K55" i="49"/>
  <c r="K31" i="49"/>
  <c r="K60" i="48"/>
  <c r="K61" i="48"/>
  <c r="K40" i="48"/>
  <c r="K42" i="48"/>
  <c r="K44" i="48"/>
  <c r="K39" i="48"/>
  <c r="K41" i="48"/>
  <c r="K43" i="48"/>
  <c r="K45" i="48"/>
  <c r="K27" i="48"/>
  <c r="K34" i="48"/>
  <c r="K29" i="48"/>
  <c r="K31" i="48"/>
  <c r="K33" i="48"/>
  <c r="K28" i="48"/>
  <c r="K30" i="48"/>
  <c r="K32" i="48"/>
  <c r="K51" i="48"/>
  <c r="K52" i="48"/>
  <c r="K49" i="48"/>
  <c r="K53" i="48"/>
  <c r="K50" i="48"/>
  <c r="K54" i="48"/>
  <c r="B105" i="43"/>
  <c r="L81" i="43"/>
  <c r="Q23" i="49"/>
  <c r="L122" i="43"/>
  <c r="D119" i="43"/>
  <c r="J89" i="43"/>
  <c r="J93" i="43"/>
  <c r="P105" i="43"/>
  <c r="P120" i="43"/>
  <c r="H119" i="43"/>
  <c r="J90" i="43"/>
  <c r="L70" i="43"/>
  <c r="J91" i="43"/>
  <c r="J94" i="43"/>
  <c r="P30" i="43"/>
  <c r="N97" i="43"/>
  <c r="L30" i="43"/>
  <c r="O34" i="49"/>
  <c r="O23" i="49"/>
  <c r="N115" i="43"/>
  <c r="B97" i="43"/>
  <c r="P97" i="43"/>
  <c r="B39" i="43"/>
  <c r="M53" i="49"/>
  <c r="M34" i="49"/>
  <c r="M29" i="49"/>
  <c r="B48" i="48"/>
  <c r="Q15" i="48"/>
  <c r="B15" i="48"/>
  <c r="O20" i="48"/>
  <c r="M23" i="49"/>
  <c r="P50" i="43"/>
  <c r="P81" i="43"/>
  <c r="L115" i="43"/>
  <c r="L146" i="43"/>
  <c r="L76" i="43"/>
  <c r="Q20" i="48"/>
  <c r="M37" i="48"/>
  <c r="B23" i="49"/>
  <c r="K36" i="49"/>
  <c r="O29" i="49"/>
  <c r="Q29" i="49"/>
  <c r="O53" i="49"/>
  <c r="J143" i="43"/>
  <c r="P21" i="43"/>
  <c r="N39" i="43"/>
  <c r="N105" i="43"/>
  <c r="L135" i="43"/>
  <c r="N135" i="43"/>
  <c r="P135" i="43"/>
  <c r="N109" i="43"/>
  <c r="B26" i="48"/>
  <c r="B57" i="48"/>
  <c r="O37" i="48"/>
  <c r="O57" i="48"/>
  <c r="D13" i="49"/>
  <c r="Q34" i="49"/>
  <c r="B30" i="43"/>
  <c r="B88" i="43"/>
  <c r="J116" i="43"/>
  <c r="P39" i="43"/>
  <c r="L50" i="43"/>
  <c r="P115" i="43"/>
  <c r="L141" i="43"/>
  <c r="P146" i="43"/>
  <c r="P76" i="43"/>
  <c r="N70" i="43"/>
  <c r="L129" i="43"/>
  <c r="L128" i="43"/>
  <c r="L130" i="43"/>
  <c r="L132" i="43"/>
  <c r="L131" i="43"/>
  <c r="N21" i="43"/>
  <c r="L39" i="43"/>
  <c r="N146" i="43"/>
  <c r="N76" i="43"/>
  <c r="P43" i="43"/>
  <c r="B135" i="43"/>
  <c r="J106" i="43"/>
  <c r="L21" i="43"/>
  <c r="N30" i="43"/>
  <c r="L105" i="43"/>
  <c r="N126" i="43"/>
  <c r="B50" i="43"/>
  <c r="L97" i="43"/>
  <c r="P141" i="43"/>
  <c r="L43" i="43"/>
  <c r="B81" i="43"/>
  <c r="B76" i="43"/>
  <c r="J142" i="43"/>
  <c r="B141" i="43"/>
  <c r="B70" i="43"/>
  <c r="B128" i="43"/>
  <c r="J52" i="43"/>
  <c r="J51" i="43"/>
  <c r="B115" i="43"/>
  <c r="J117" i="43"/>
  <c r="B109" i="43"/>
  <c r="J112" i="43"/>
  <c r="P109" i="43"/>
  <c r="J110" i="43"/>
  <c r="J113" i="43"/>
  <c r="J111" i="43"/>
  <c r="L109" i="43"/>
  <c r="J107" i="43"/>
  <c r="B21" i="43"/>
  <c r="B53" i="49"/>
  <c r="B40" i="49"/>
  <c r="B34" i="49"/>
  <c r="K35" i="49"/>
  <c r="B29" i="49"/>
  <c r="B37" i="48"/>
  <c r="K21" i="48"/>
  <c r="M20" i="48"/>
  <c r="M48" i="48"/>
  <c r="D13" i="48"/>
  <c r="B13" i="48" s="1"/>
  <c r="O13" i="48" s="1"/>
  <c r="M15" i="48"/>
  <c r="O48" i="48"/>
  <c r="M57" i="48"/>
  <c r="Q48" i="48"/>
  <c r="O15" i="48"/>
  <c r="Q37" i="48"/>
  <c r="Q57" i="48"/>
  <c r="K22" i="48"/>
  <c r="H126" i="43"/>
  <c r="P127" i="43" s="1"/>
  <c r="L123" i="43"/>
  <c r="N122" i="43"/>
  <c r="P121" i="43"/>
  <c r="N123" i="43"/>
  <c r="P122" i="43"/>
  <c r="L121" i="43"/>
  <c r="N120" i="43"/>
  <c r="P123" i="43"/>
  <c r="B120" i="43"/>
  <c r="J120" i="43" s="1"/>
  <c r="N121" i="43"/>
  <c r="L56" i="43"/>
  <c r="L57" i="43"/>
  <c r="N56" i="43"/>
  <c r="P54" i="43"/>
  <c r="D54" i="43"/>
  <c r="L58" i="43"/>
  <c r="L54" i="43" s="1"/>
  <c r="N57" i="43"/>
  <c r="P56" i="43"/>
  <c r="F54" i="43"/>
  <c r="B55" i="43"/>
  <c r="J55" i="43" s="1"/>
  <c r="P57" i="43"/>
  <c r="B86" i="43"/>
  <c r="P86" i="43" s="1"/>
  <c r="B47" i="49"/>
  <c r="O15" i="49"/>
  <c r="H15" i="49"/>
  <c r="H13" i="49" s="1"/>
  <c r="F46" i="49"/>
  <c r="O50" i="49" s="1"/>
  <c r="D39" i="49"/>
  <c r="M48" i="49"/>
  <c r="M49" i="49"/>
  <c r="F15" i="49"/>
  <c r="F13" i="49" s="1"/>
  <c r="B16" i="49"/>
  <c r="K16" i="49" s="1"/>
  <c r="Q47" i="49"/>
  <c r="Q48" i="49"/>
  <c r="Q49" i="49"/>
  <c r="B24" i="48"/>
  <c r="Q24" i="48" s="1"/>
  <c r="N15" i="43"/>
  <c r="Q30" i="47"/>
  <c r="O30" i="47"/>
  <c r="M30" i="47"/>
  <c r="Q17" i="47"/>
  <c r="O17" i="47"/>
  <c r="M17" i="47"/>
  <c r="B48" i="47"/>
  <c r="B47" i="47"/>
  <c r="B46" i="47"/>
  <c r="B45" i="47"/>
  <c r="B42" i="47"/>
  <c r="B41" i="47"/>
  <c r="B38" i="47"/>
  <c r="B37" i="47"/>
  <c r="B36" i="47"/>
  <c r="B35" i="47"/>
  <c r="B34" i="47"/>
  <c r="B33" i="47"/>
  <c r="B30" i="47"/>
  <c r="B29" i="47"/>
  <c r="B25" i="47"/>
  <c r="B24" i="47"/>
  <c r="B23" i="47"/>
  <c r="B22" i="47"/>
  <c r="B21" i="47"/>
  <c r="B20" i="47"/>
  <c r="B17" i="47"/>
  <c r="B16" i="47"/>
  <c r="K16" i="47" s="1"/>
  <c r="H32" i="47"/>
  <c r="F32" i="47"/>
  <c r="D32" i="47"/>
  <c r="H28" i="47"/>
  <c r="F28" i="47"/>
  <c r="D28" i="47"/>
  <c r="H15" i="47"/>
  <c r="H13" i="47" s="1"/>
  <c r="F15" i="47"/>
  <c r="D15" i="47"/>
  <c r="D13" i="47" s="1"/>
  <c r="Q39" i="46"/>
  <c r="O39" i="46"/>
  <c r="M39" i="46"/>
  <c r="Q86" i="46"/>
  <c r="O86" i="46"/>
  <c r="M86" i="46"/>
  <c r="Q77" i="46"/>
  <c r="O77" i="46"/>
  <c r="M77" i="46"/>
  <c r="Q54" i="46"/>
  <c r="O54" i="46"/>
  <c r="M54" i="46"/>
  <c r="Q46" i="46"/>
  <c r="O46" i="46"/>
  <c r="M46" i="46"/>
  <c r="Q34" i="46"/>
  <c r="O34" i="46"/>
  <c r="M34" i="46"/>
  <c r="Q29" i="46"/>
  <c r="O29" i="46"/>
  <c r="M29" i="46"/>
  <c r="B86" i="46"/>
  <c r="K86" i="46" s="1"/>
  <c r="B85" i="46"/>
  <c r="B84" i="46"/>
  <c r="B83" i="46"/>
  <c r="B82" i="46"/>
  <c r="B80" i="46"/>
  <c r="B77" i="46"/>
  <c r="K77" i="46" s="1"/>
  <c r="B76" i="46"/>
  <c r="B75" i="46"/>
  <c r="B74" i="46"/>
  <c r="B73" i="46"/>
  <c r="B72" i="46"/>
  <c r="B71" i="46"/>
  <c r="B70" i="46"/>
  <c r="B69" i="46"/>
  <c r="B68" i="46"/>
  <c r="B67" i="46"/>
  <c r="B66" i="46"/>
  <c r="B65" i="46"/>
  <c r="B64" i="46"/>
  <c r="B63" i="46"/>
  <c r="B62" i="46"/>
  <c r="B61" i="46"/>
  <c r="B60" i="46"/>
  <c r="B59" i="46"/>
  <c r="B58" i="46"/>
  <c r="B54" i="46"/>
  <c r="K54" i="46" s="1"/>
  <c r="B53" i="46"/>
  <c r="B52" i="46"/>
  <c r="B51" i="46"/>
  <c r="B50" i="46"/>
  <c r="B49" i="46"/>
  <c r="B46" i="46"/>
  <c r="K46" i="46" s="1"/>
  <c r="B45" i="46"/>
  <c r="B44" i="46"/>
  <c r="B43" i="46"/>
  <c r="B39" i="46"/>
  <c r="K39" i="46" s="1"/>
  <c r="B38" i="46"/>
  <c r="B37" i="46"/>
  <c r="B34" i="46"/>
  <c r="K34" i="46" s="1"/>
  <c r="B33" i="46"/>
  <c r="B32" i="46"/>
  <c r="B29" i="46"/>
  <c r="K29" i="46" s="1"/>
  <c r="B27" i="46"/>
  <c r="B26" i="46"/>
  <c r="B25" i="46"/>
  <c r="B24" i="46"/>
  <c r="B23" i="46"/>
  <c r="B22" i="46"/>
  <c r="B21" i="46"/>
  <c r="H81" i="46"/>
  <c r="H79" i="46" s="1"/>
  <c r="F81" i="46"/>
  <c r="H48" i="46"/>
  <c r="F48" i="46"/>
  <c r="D48" i="46"/>
  <c r="H42" i="46"/>
  <c r="Q42" i="46" s="1"/>
  <c r="F42" i="46"/>
  <c r="O42" i="46" s="1"/>
  <c r="M41" i="46"/>
  <c r="F36" i="46"/>
  <c r="H36" i="46"/>
  <c r="D36" i="46"/>
  <c r="F31" i="46"/>
  <c r="H31" i="46"/>
  <c r="D31" i="46"/>
  <c r="H20" i="46"/>
  <c r="H13" i="46" s="1"/>
  <c r="F20" i="46"/>
  <c r="D13" i="46"/>
  <c r="D79" i="46"/>
  <c r="H57" i="46"/>
  <c r="F57" i="46"/>
  <c r="M56" i="27"/>
  <c r="M51" i="27"/>
  <c r="M44" i="27"/>
  <c r="M36" i="27"/>
  <c r="M35" i="27"/>
  <c r="M32" i="27"/>
  <c r="M27" i="27"/>
  <c r="M21" i="27"/>
  <c r="K56" i="27"/>
  <c r="K51" i="27"/>
  <c r="K44" i="27"/>
  <c r="K36" i="27"/>
  <c r="K35" i="27"/>
  <c r="K32" i="27"/>
  <c r="K29" i="27"/>
  <c r="K27" i="27"/>
  <c r="K21" i="27"/>
  <c r="B50" i="27"/>
  <c r="B56" i="27"/>
  <c r="I56" i="27" s="1"/>
  <c r="B55" i="27"/>
  <c r="B54" i="27"/>
  <c r="I54" i="27" s="1"/>
  <c r="B51" i="27"/>
  <c r="I51" i="27" s="1"/>
  <c r="B49" i="27"/>
  <c r="B48" i="27"/>
  <c r="B44" i="27"/>
  <c r="I44" i="27" s="1"/>
  <c r="B43" i="27"/>
  <c r="B42" i="27"/>
  <c r="B41" i="27"/>
  <c r="B36" i="27"/>
  <c r="B35" i="27"/>
  <c r="B32" i="27"/>
  <c r="I32" i="27" s="1"/>
  <c r="B31" i="27"/>
  <c r="B30" i="27"/>
  <c r="B27" i="27"/>
  <c r="I27" i="27" s="1"/>
  <c r="B26" i="27"/>
  <c r="B25" i="27"/>
  <c r="B24" i="27"/>
  <c r="B21" i="27"/>
  <c r="I21" i="27" s="1"/>
  <c r="B20" i="27"/>
  <c r="B19" i="27"/>
  <c r="B18" i="27"/>
  <c r="F53" i="27"/>
  <c r="D53" i="27"/>
  <c r="F47" i="27"/>
  <c r="F40" i="27"/>
  <c r="M40" i="27" s="1"/>
  <c r="K40" i="27"/>
  <c r="F29" i="27"/>
  <c r="D29" i="27"/>
  <c r="F23" i="27"/>
  <c r="D23" i="27"/>
  <c r="F15" i="27"/>
  <c r="M17" i="27" s="1"/>
  <c r="F13" i="46" l="1"/>
  <c r="B20" i="46"/>
  <c r="Q41" i="49"/>
  <c r="O42" i="49"/>
  <c r="K19" i="49"/>
  <c r="K20" i="49"/>
  <c r="K15" i="49" s="1"/>
  <c r="K41" i="47"/>
  <c r="K33" i="47"/>
  <c r="K29" i="47"/>
  <c r="K20" i="47"/>
  <c r="K37" i="46"/>
  <c r="Q42" i="49"/>
  <c r="Q40" i="49"/>
  <c r="Q39" i="49" s="1"/>
  <c r="M43" i="49"/>
  <c r="M39" i="49" s="1"/>
  <c r="M40" i="49"/>
  <c r="O41" i="49"/>
  <c r="O40" i="49"/>
  <c r="O39" i="49" s="1"/>
  <c r="K18" i="49"/>
  <c r="K45" i="47"/>
  <c r="M85" i="46"/>
  <c r="M80" i="46"/>
  <c r="Q85" i="46"/>
  <c r="Q80" i="46"/>
  <c r="F56" i="46"/>
  <c r="O66" i="46" s="1"/>
  <c r="H56" i="46"/>
  <c r="Q63" i="46" s="1"/>
  <c r="K32" i="46"/>
  <c r="K22" i="46"/>
  <c r="K21" i="46"/>
  <c r="I48" i="27"/>
  <c r="I30" i="27"/>
  <c r="K17" i="49"/>
  <c r="P119" i="43"/>
  <c r="K42" i="47"/>
  <c r="M34" i="27"/>
  <c r="K44" i="46"/>
  <c r="I24" i="27"/>
  <c r="I42" i="27"/>
  <c r="K43" i="46"/>
  <c r="K49" i="46"/>
  <c r="K21" i="47"/>
  <c r="I25" i="27"/>
  <c r="I31" i="27"/>
  <c r="K46" i="47"/>
  <c r="K47" i="47"/>
  <c r="K48" i="47"/>
  <c r="K34" i="47"/>
  <c r="K36" i="47"/>
  <c r="K38" i="47"/>
  <c r="K35" i="47"/>
  <c r="K37" i="47"/>
  <c r="K22" i="47"/>
  <c r="K24" i="47"/>
  <c r="K23" i="47"/>
  <c r="K25" i="47"/>
  <c r="K50" i="46"/>
  <c r="K52" i="46"/>
  <c r="K51" i="46"/>
  <c r="K53" i="46"/>
  <c r="H41" i="46"/>
  <c r="Q41" i="46"/>
  <c r="K23" i="46"/>
  <c r="K25" i="46"/>
  <c r="K27" i="46"/>
  <c r="K24" i="46"/>
  <c r="K26" i="46"/>
  <c r="I55" i="27"/>
  <c r="M47" i="27"/>
  <c r="M46" i="27" s="1"/>
  <c r="I49" i="27"/>
  <c r="I50" i="27"/>
  <c r="I41" i="27"/>
  <c r="I43" i="27"/>
  <c r="I26" i="27"/>
  <c r="Q40" i="47"/>
  <c r="M39" i="27"/>
  <c r="O41" i="46"/>
  <c r="Q31" i="46"/>
  <c r="O36" i="46"/>
  <c r="K34" i="49"/>
  <c r="O28" i="47"/>
  <c r="B23" i="27"/>
  <c r="M53" i="27"/>
  <c r="J88" i="43"/>
  <c r="K29" i="49"/>
  <c r="N61" i="43"/>
  <c r="J141" i="43"/>
  <c r="J76" i="43"/>
  <c r="J105" i="43"/>
  <c r="K26" i="48"/>
  <c r="O40" i="47"/>
  <c r="O15" i="47"/>
  <c r="O44" i="47"/>
  <c r="Q28" i="47"/>
  <c r="Q48" i="46"/>
  <c r="B48" i="46"/>
  <c r="Q36" i="46"/>
  <c r="O31" i="46"/>
  <c r="K53" i="27"/>
  <c r="M29" i="27"/>
  <c r="K30" i="47"/>
  <c r="O19" i="47"/>
  <c r="B47" i="27"/>
  <c r="I47" i="27" s="1"/>
  <c r="F46" i="27"/>
  <c r="B34" i="27"/>
  <c r="K23" i="27"/>
  <c r="D41" i="46"/>
  <c r="M20" i="46"/>
  <c r="M31" i="46"/>
  <c r="O32" i="47"/>
  <c r="M40" i="47"/>
  <c r="Q44" i="47"/>
  <c r="I36" i="27"/>
  <c r="K45" i="46"/>
  <c r="O20" i="46"/>
  <c r="M48" i="46"/>
  <c r="M36" i="46"/>
  <c r="B19" i="47"/>
  <c r="M15" i="47"/>
  <c r="Q19" i="47"/>
  <c r="M28" i="47"/>
  <c r="Q32" i="47"/>
  <c r="M44" i="47"/>
  <c r="M13" i="48"/>
  <c r="M46" i="49"/>
  <c r="K20" i="48"/>
  <c r="J115" i="43"/>
  <c r="J146" i="43"/>
  <c r="O48" i="46"/>
  <c r="B40" i="47"/>
  <c r="Q15" i="47"/>
  <c r="Q13" i="48"/>
  <c r="J50" i="43"/>
  <c r="J81" i="43"/>
  <c r="L126" i="43"/>
  <c r="P132" i="43"/>
  <c r="P131" i="43"/>
  <c r="P130" i="43"/>
  <c r="P129" i="43"/>
  <c r="P128" i="43"/>
  <c r="J109" i="43"/>
  <c r="B119" i="43"/>
  <c r="J70" i="43"/>
  <c r="J135" i="43"/>
  <c r="N119" i="43"/>
  <c r="P61" i="43"/>
  <c r="J43" i="43"/>
  <c r="J39" i="43"/>
  <c r="J30" i="43"/>
  <c r="J97" i="43"/>
  <c r="J21" i="43"/>
  <c r="K53" i="49"/>
  <c r="Q46" i="49"/>
  <c r="K23" i="49"/>
  <c r="K57" i="48"/>
  <c r="K48" i="48"/>
  <c r="K37" i="48"/>
  <c r="K15" i="48"/>
  <c r="B32" i="47"/>
  <c r="B28" i="47"/>
  <c r="M19" i="47"/>
  <c r="K17" i="47"/>
  <c r="B15" i="47"/>
  <c r="B36" i="46"/>
  <c r="K38" i="46"/>
  <c r="B31" i="46"/>
  <c r="K33" i="46"/>
  <c r="Q20" i="46"/>
  <c r="B53" i="27"/>
  <c r="B40" i="27"/>
  <c r="I40" i="27" s="1"/>
  <c r="F39" i="27"/>
  <c r="I35" i="27"/>
  <c r="K34" i="27"/>
  <c r="B29" i="27"/>
  <c r="M23" i="27"/>
  <c r="B16" i="27"/>
  <c r="M16" i="27"/>
  <c r="L119" i="43"/>
  <c r="B126" i="43"/>
  <c r="J128" i="43" s="1"/>
  <c r="J123" i="43"/>
  <c r="J119" i="43" s="1"/>
  <c r="J122" i="43"/>
  <c r="J121" i="43"/>
  <c r="J57" i="43"/>
  <c r="B54" i="43"/>
  <c r="J58" i="43"/>
  <c r="J54" i="43" s="1"/>
  <c r="L61" i="43"/>
  <c r="J56" i="43"/>
  <c r="L86" i="43"/>
  <c r="N86" i="43"/>
  <c r="O49" i="49"/>
  <c r="O48" i="49"/>
  <c r="B46" i="49"/>
  <c r="K47" i="49" s="1"/>
  <c r="M15" i="49"/>
  <c r="B15" i="49"/>
  <c r="B13" i="49"/>
  <c r="Q13" i="49" s="1"/>
  <c r="Q15" i="49"/>
  <c r="M42" i="49"/>
  <c r="M41" i="49"/>
  <c r="B39" i="49"/>
  <c r="K40" i="49" s="1"/>
  <c r="O47" i="49"/>
  <c r="M24" i="48"/>
  <c r="O24" i="48"/>
  <c r="M32" i="47"/>
  <c r="F13" i="47"/>
  <c r="Q84" i="46"/>
  <c r="F79" i="46"/>
  <c r="B81" i="46"/>
  <c r="Q81" i="46"/>
  <c r="Q82" i="46"/>
  <c r="Q83" i="46"/>
  <c r="M81" i="46"/>
  <c r="M82" i="46"/>
  <c r="M83" i="46"/>
  <c r="M84" i="46"/>
  <c r="B13" i="46"/>
  <c r="Q13" i="46" s="1"/>
  <c r="Q72" i="46"/>
  <c r="D56" i="46"/>
  <c r="B42" i="46"/>
  <c r="K42" i="46" s="1"/>
  <c r="B57" i="46"/>
  <c r="F41" i="46"/>
  <c r="O62" i="46"/>
  <c r="O74" i="46"/>
  <c r="F13" i="27"/>
  <c r="K39" i="27"/>
  <c r="M18" i="27"/>
  <c r="M19" i="27"/>
  <c r="B15" i="27"/>
  <c r="D39" i="27"/>
  <c r="D46" i="27"/>
  <c r="K46" i="27"/>
  <c r="M20" i="27"/>
  <c r="M46" i="33"/>
  <c r="K46" i="33"/>
  <c r="M35" i="33"/>
  <c r="K35" i="33"/>
  <c r="B61" i="33"/>
  <c r="B60" i="33"/>
  <c r="B59" i="33"/>
  <c r="B58" i="33"/>
  <c r="B55" i="33"/>
  <c r="I55" i="33" s="1"/>
  <c r="B54" i="33"/>
  <c r="B53" i="33"/>
  <c r="B52" i="33"/>
  <c r="B51" i="33"/>
  <c r="B50" i="33"/>
  <c r="B49" i="33"/>
  <c r="B46" i="33"/>
  <c r="I46" i="33" s="1"/>
  <c r="B45" i="33"/>
  <c r="B44" i="33"/>
  <c r="B43" i="33"/>
  <c r="B42" i="33"/>
  <c r="B41" i="33"/>
  <c r="B40" i="33"/>
  <c r="B39" i="33"/>
  <c r="B38" i="33"/>
  <c r="B35" i="33"/>
  <c r="I35" i="33" s="1"/>
  <c r="B33" i="33"/>
  <c r="B32" i="33"/>
  <c r="B31" i="33"/>
  <c r="B30" i="33"/>
  <c r="B29" i="33"/>
  <c r="B28" i="33"/>
  <c r="B27" i="33"/>
  <c r="B22" i="33"/>
  <c r="B21" i="33"/>
  <c r="I21" i="33" s="1"/>
  <c r="B17" i="33"/>
  <c r="B16" i="33"/>
  <c r="F37" i="33"/>
  <c r="D37" i="33"/>
  <c r="D26" i="33"/>
  <c r="F26" i="33"/>
  <c r="F24" i="33"/>
  <c r="B20" i="33"/>
  <c r="F13" i="33"/>
  <c r="M55" i="33"/>
  <c r="K55" i="33"/>
  <c r="M51" i="25"/>
  <c r="M40" i="25"/>
  <c r="K51" i="25"/>
  <c r="K40" i="25"/>
  <c r="K16" i="25"/>
  <c r="B51" i="25"/>
  <c r="I51" i="25" s="1"/>
  <c r="B50" i="25"/>
  <c r="B49" i="25"/>
  <c r="B48" i="25"/>
  <c r="B47" i="25"/>
  <c r="B44" i="25"/>
  <c r="B43" i="25"/>
  <c r="I43" i="25" s="1"/>
  <c r="B40" i="25"/>
  <c r="I40" i="25" s="1"/>
  <c r="B39" i="25"/>
  <c r="B38" i="25"/>
  <c r="B37" i="25"/>
  <c r="B36" i="25"/>
  <c r="B35" i="25"/>
  <c r="B34" i="25"/>
  <c r="B30" i="25"/>
  <c r="B29" i="25"/>
  <c r="B25" i="25"/>
  <c r="B24" i="25"/>
  <c r="B23" i="25"/>
  <c r="B22" i="25"/>
  <c r="B21" i="25"/>
  <c r="B20" i="25"/>
  <c r="B17" i="25"/>
  <c r="B16" i="25"/>
  <c r="D46" i="25"/>
  <c r="B46" i="25" s="1"/>
  <c r="D33" i="25"/>
  <c r="F15" i="25"/>
  <c r="F13" i="25" s="1"/>
  <c r="D15" i="25"/>
  <c r="D13" i="25" s="1"/>
  <c r="M93" i="24"/>
  <c r="K93" i="24"/>
  <c r="M60" i="24"/>
  <c r="M52" i="24"/>
  <c r="M45" i="24"/>
  <c r="M39" i="24"/>
  <c r="M29" i="24"/>
  <c r="K60" i="24"/>
  <c r="K52" i="24"/>
  <c r="K45" i="24"/>
  <c r="K39" i="24"/>
  <c r="K29" i="24"/>
  <c r="M84" i="24"/>
  <c r="K84" i="24"/>
  <c r="B93" i="24"/>
  <c r="I93" i="24" s="1"/>
  <c r="B92" i="24"/>
  <c r="B91" i="24"/>
  <c r="B90" i="24"/>
  <c r="B89" i="24"/>
  <c r="B87" i="24"/>
  <c r="B84" i="24"/>
  <c r="I84" i="24" s="1"/>
  <c r="B83" i="24"/>
  <c r="B82" i="24"/>
  <c r="B81" i="24"/>
  <c r="B80" i="24"/>
  <c r="B79" i="24"/>
  <c r="B78" i="24"/>
  <c r="B77" i="24"/>
  <c r="B76" i="24"/>
  <c r="B75" i="24"/>
  <c r="B74" i="24"/>
  <c r="B73" i="24"/>
  <c r="B72" i="24"/>
  <c r="B71" i="24"/>
  <c r="B70" i="24"/>
  <c r="B69" i="24"/>
  <c r="B68" i="24"/>
  <c r="B67" i="24"/>
  <c r="B66" i="24"/>
  <c r="B65" i="24"/>
  <c r="B64" i="24"/>
  <c r="B60" i="24"/>
  <c r="I60" i="24" s="1"/>
  <c r="B59" i="24"/>
  <c r="B58" i="24"/>
  <c r="B57" i="24"/>
  <c r="B56" i="24"/>
  <c r="B55" i="24"/>
  <c r="B52" i="24"/>
  <c r="I52" i="24" s="1"/>
  <c r="B51" i="24"/>
  <c r="B50" i="24"/>
  <c r="B49" i="24"/>
  <c r="B45" i="24"/>
  <c r="I45" i="24" s="1"/>
  <c r="B44" i="24"/>
  <c r="B43" i="24"/>
  <c r="B42" i="24"/>
  <c r="B39" i="24"/>
  <c r="I39" i="24" s="1"/>
  <c r="B38" i="24"/>
  <c r="B37" i="24"/>
  <c r="B34" i="24"/>
  <c r="B33" i="24"/>
  <c r="B32" i="24"/>
  <c r="B29" i="24"/>
  <c r="I29" i="24" s="1"/>
  <c r="B26" i="24"/>
  <c r="B25" i="24"/>
  <c r="B24" i="24"/>
  <c r="B23" i="24"/>
  <c r="B22" i="24"/>
  <c r="B21" i="24"/>
  <c r="F62" i="24"/>
  <c r="D54" i="24"/>
  <c r="F41" i="24"/>
  <c r="F47" i="24"/>
  <c r="M51" i="24" s="1"/>
  <c r="D41" i="24"/>
  <c r="F36" i="24"/>
  <c r="D36" i="24"/>
  <c r="F31" i="24"/>
  <c r="M32" i="24" s="1"/>
  <c r="D31" i="24"/>
  <c r="K34" i="24" s="1"/>
  <c r="F20" i="24"/>
  <c r="D20" i="24"/>
  <c r="Q56" i="22"/>
  <c r="Q51" i="22"/>
  <c r="Q44" i="22"/>
  <c r="Q36" i="22"/>
  <c r="Q35" i="22"/>
  <c r="Q32" i="22"/>
  <c r="Q27" i="22"/>
  <c r="Q21" i="22"/>
  <c r="O56" i="22"/>
  <c r="O51" i="22"/>
  <c r="O44" i="22"/>
  <c r="O36" i="22"/>
  <c r="O35" i="22"/>
  <c r="O32" i="22"/>
  <c r="O27" i="22"/>
  <c r="O21" i="22"/>
  <c r="M56" i="22"/>
  <c r="M51" i="22"/>
  <c r="M44" i="22"/>
  <c r="M36" i="22"/>
  <c r="M35" i="22"/>
  <c r="M32" i="22"/>
  <c r="M27" i="22"/>
  <c r="M21" i="22"/>
  <c r="B56" i="22"/>
  <c r="K56" i="22" s="1"/>
  <c r="B55" i="22"/>
  <c r="K55" i="22" s="1"/>
  <c r="B54" i="22"/>
  <c r="B51" i="22"/>
  <c r="K51" i="22" s="1"/>
  <c r="B50" i="22"/>
  <c r="B49" i="22"/>
  <c r="B48" i="22"/>
  <c r="B44" i="22"/>
  <c r="K44" i="22" s="1"/>
  <c r="B43" i="22"/>
  <c r="B42" i="22"/>
  <c r="B41" i="22"/>
  <c r="B36" i="22"/>
  <c r="B35" i="22"/>
  <c r="B32" i="22"/>
  <c r="K32" i="22" s="1"/>
  <c r="B31" i="22"/>
  <c r="B30" i="22"/>
  <c r="B27" i="22"/>
  <c r="K27" i="22" s="1"/>
  <c r="B26" i="22"/>
  <c r="B25" i="22"/>
  <c r="B24" i="22"/>
  <c r="B21" i="22"/>
  <c r="K21" i="22" s="1"/>
  <c r="B20" i="22"/>
  <c r="B19" i="22"/>
  <c r="B18" i="22"/>
  <c r="B17" i="22"/>
  <c r="H40" i="22"/>
  <c r="F40" i="22"/>
  <c r="F39" i="22" s="1"/>
  <c r="O41" i="22" s="1"/>
  <c r="D46" i="22"/>
  <c r="F47" i="22"/>
  <c r="H53" i="22"/>
  <c r="F53" i="22"/>
  <c r="D53" i="22"/>
  <c r="H29" i="22"/>
  <c r="F29" i="22"/>
  <c r="D29" i="22"/>
  <c r="H23" i="22"/>
  <c r="F23" i="22"/>
  <c r="D23" i="22"/>
  <c r="H15" i="22"/>
  <c r="Q55" i="32"/>
  <c r="Q46" i="32"/>
  <c r="Q35" i="32"/>
  <c r="O55" i="32"/>
  <c r="O46" i="32"/>
  <c r="O35" i="32"/>
  <c r="M55" i="32"/>
  <c r="M46" i="32"/>
  <c r="M35" i="32"/>
  <c r="Q22" i="32"/>
  <c r="Q21" i="32"/>
  <c r="O22" i="32"/>
  <c r="O21" i="32"/>
  <c r="M22" i="32"/>
  <c r="M21" i="32"/>
  <c r="B61" i="32"/>
  <c r="B60" i="32"/>
  <c r="B59" i="32"/>
  <c r="B58" i="32"/>
  <c r="B55" i="32"/>
  <c r="K55" i="32" s="1"/>
  <c r="B54" i="32"/>
  <c r="B53" i="32"/>
  <c r="B52" i="32"/>
  <c r="B51" i="32"/>
  <c r="B50" i="32"/>
  <c r="B46" i="32"/>
  <c r="K46" i="32" s="1"/>
  <c r="B45" i="32"/>
  <c r="B44" i="32"/>
  <c r="B43" i="32"/>
  <c r="B42" i="32"/>
  <c r="B41" i="32"/>
  <c r="B40" i="32"/>
  <c r="B39" i="32"/>
  <c r="B38" i="32"/>
  <c r="B35" i="32"/>
  <c r="K35" i="32" s="1"/>
  <c r="B33" i="32"/>
  <c r="B32" i="32"/>
  <c r="B31" i="32"/>
  <c r="B30" i="32"/>
  <c r="B29" i="32"/>
  <c r="B28" i="32"/>
  <c r="B27" i="32"/>
  <c r="B22" i="32"/>
  <c r="B21" i="32"/>
  <c r="B17" i="32"/>
  <c r="B16" i="32"/>
  <c r="D48" i="32"/>
  <c r="H37" i="32"/>
  <c r="F37" i="32"/>
  <c r="D37" i="32"/>
  <c r="H26" i="32"/>
  <c r="F26" i="32"/>
  <c r="F24" i="32"/>
  <c r="D26" i="32"/>
  <c r="H13" i="32"/>
  <c r="F13" i="32"/>
  <c r="D13" i="32"/>
  <c r="Q51" i="20"/>
  <c r="Q40" i="20"/>
  <c r="O51" i="20"/>
  <c r="O40" i="20"/>
  <c r="M51" i="20"/>
  <c r="M40" i="20"/>
  <c r="Q17" i="20"/>
  <c r="O17" i="20"/>
  <c r="M17" i="20"/>
  <c r="Q16" i="20"/>
  <c r="O16" i="20"/>
  <c r="M16" i="20"/>
  <c r="B51" i="20"/>
  <c r="K51" i="20" s="1"/>
  <c r="B50" i="20"/>
  <c r="B49" i="20"/>
  <c r="B48" i="20"/>
  <c r="B47" i="20"/>
  <c r="B44" i="20"/>
  <c r="B43" i="20"/>
  <c r="B40" i="20"/>
  <c r="K40" i="20" s="1"/>
  <c r="B39" i="20"/>
  <c r="B38" i="20"/>
  <c r="B37" i="20"/>
  <c r="B36" i="20"/>
  <c r="B35" i="20"/>
  <c r="B34" i="20"/>
  <c r="B29" i="20"/>
  <c r="B24" i="20"/>
  <c r="B23" i="20"/>
  <c r="B22" i="20"/>
  <c r="B21" i="20"/>
  <c r="B20" i="20"/>
  <c r="B19" i="20"/>
  <c r="B17" i="20"/>
  <c r="B16" i="20"/>
  <c r="B15" i="20"/>
  <c r="H13" i="20"/>
  <c r="F13" i="20"/>
  <c r="D13" i="20"/>
  <c r="H46" i="20"/>
  <c r="F46" i="20"/>
  <c r="H33" i="20"/>
  <c r="F33" i="20"/>
  <c r="D46" i="20"/>
  <c r="D33" i="20"/>
  <c r="Q92" i="19"/>
  <c r="Q90" i="19"/>
  <c r="Q89" i="19"/>
  <c r="Q88" i="19"/>
  <c r="Q87" i="19"/>
  <c r="Q83" i="19"/>
  <c r="Q82" i="19"/>
  <c r="Q81" i="19"/>
  <c r="Q80" i="19"/>
  <c r="Q79" i="19"/>
  <c r="Q78" i="19"/>
  <c r="Q77" i="19"/>
  <c r="Q76" i="19"/>
  <c r="Q75" i="19"/>
  <c r="Q74" i="19"/>
  <c r="Q73" i="19"/>
  <c r="Q72" i="19"/>
  <c r="Q71" i="19"/>
  <c r="Q69" i="19"/>
  <c r="Q68" i="19"/>
  <c r="Q67" i="19"/>
  <c r="Q66" i="19"/>
  <c r="Q65" i="19"/>
  <c r="Q64" i="19"/>
  <c r="Q63" i="19"/>
  <c r="Q59" i="19"/>
  <c r="Q51" i="19"/>
  <c r="Q44" i="19"/>
  <c r="Q34" i="19"/>
  <c r="Q29" i="19"/>
  <c r="O92" i="19"/>
  <c r="O90" i="19"/>
  <c r="O89" i="19"/>
  <c r="O88" i="19"/>
  <c r="O87" i="19"/>
  <c r="O83" i="19"/>
  <c r="O82" i="19"/>
  <c r="O81" i="19"/>
  <c r="O80" i="19"/>
  <c r="O79" i="19"/>
  <c r="O78" i="19"/>
  <c r="O77" i="19"/>
  <c r="O76" i="19"/>
  <c r="O75" i="19"/>
  <c r="O74" i="19"/>
  <c r="O73" i="19"/>
  <c r="O72" i="19"/>
  <c r="O71" i="19"/>
  <c r="O70" i="19"/>
  <c r="O69" i="19"/>
  <c r="O68" i="19"/>
  <c r="O67" i="19"/>
  <c r="O66" i="19"/>
  <c r="O65" i="19"/>
  <c r="O64" i="19"/>
  <c r="O63" i="19"/>
  <c r="O59" i="19"/>
  <c r="O51" i="19"/>
  <c r="O46" i="19"/>
  <c r="O44" i="19"/>
  <c r="O34" i="19"/>
  <c r="O29" i="19"/>
  <c r="M92" i="19"/>
  <c r="M90" i="19"/>
  <c r="M89" i="19"/>
  <c r="M88" i="19"/>
  <c r="M87" i="19"/>
  <c r="M83" i="19"/>
  <c r="M82" i="19"/>
  <c r="M81" i="19"/>
  <c r="M80" i="19"/>
  <c r="M79" i="19"/>
  <c r="M78" i="19"/>
  <c r="M77" i="19"/>
  <c r="M76" i="19"/>
  <c r="M75" i="19"/>
  <c r="M74" i="19"/>
  <c r="M73" i="19"/>
  <c r="M72" i="19"/>
  <c r="M71" i="19"/>
  <c r="M70" i="19"/>
  <c r="M69" i="19"/>
  <c r="M68" i="19"/>
  <c r="M67" i="19"/>
  <c r="M66" i="19"/>
  <c r="M65" i="19"/>
  <c r="M64" i="19"/>
  <c r="M59" i="19"/>
  <c r="M51" i="19"/>
  <c r="M44" i="19"/>
  <c r="M34" i="19"/>
  <c r="M29" i="19"/>
  <c r="B92" i="19"/>
  <c r="K92" i="19" s="1"/>
  <c r="B91" i="19"/>
  <c r="B90" i="19"/>
  <c r="B89" i="19"/>
  <c r="B88" i="19"/>
  <c r="B87" i="19"/>
  <c r="B86" i="19"/>
  <c r="B85" i="19"/>
  <c r="B83" i="19"/>
  <c r="B82" i="19"/>
  <c r="B81" i="19"/>
  <c r="B80" i="19"/>
  <c r="B79" i="19"/>
  <c r="B78" i="19"/>
  <c r="B77" i="19"/>
  <c r="B76" i="19"/>
  <c r="B75" i="19"/>
  <c r="B74" i="19"/>
  <c r="B73" i="19"/>
  <c r="B72" i="19"/>
  <c r="B71" i="19"/>
  <c r="B70" i="19"/>
  <c r="B69" i="19"/>
  <c r="B68" i="19"/>
  <c r="B67" i="19"/>
  <c r="B66" i="19"/>
  <c r="B65" i="19"/>
  <c r="B64" i="19"/>
  <c r="B63" i="19"/>
  <c r="K63" i="19" s="1"/>
  <c r="B62" i="19"/>
  <c r="K62" i="19" s="1"/>
  <c r="B59" i="19"/>
  <c r="K59" i="19" s="1"/>
  <c r="B58" i="19"/>
  <c r="B57" i="19"/>
  <c r="B56" i="19"/>
  <c r="B55" i="19"/>
  <c r="B54" i="19"/>
  <c r="B53" i="19"/>
  <c r="B51" i="19"/>
  <c r="K51" i="19" s="1"/>
  <c r="B50" i="19"/>
  <c r="B49" i="19"/>
  <c r="B48" i="19"/>
  <c r="B47" i="19"/>
  <c r="B46" i="19"/>
  <c r="B44" i="19"/>
  <c r="K44" i="19" s="1"/>
  <c r="B43" i="19"/>
  <c r="B42" i="19"/>
  <c r="B41" i="19"/>
  <c r="B40" i="19"/>
  <c r="B38" i="19"/>
  <c r="K38" i="19" s="1"/>
  <c r="B37" i="19"/>
  <c r="B36" i="19"/>
  <c r="B34" i="19"/>
  <c r="K34" i="19" s="1"/>
  <c r="B33" i="19"/>
  <c r="B32" i="19"/>
  <c r="B31" i="19"/>
  <c r="B29" i="19"/>
  <c r="K29" i="19" s="1"/>
  <c r="B27" i="19"/>
  <c r="B26" i="19"/>
  <c r="B25" i="19"/>
  <c r="B24" i="19"/>
  <c r="B23" i="19"/>
  <c r="B22" i="19"/>
  <c r="B21" i="19"/>
  <c r="I54" i="33" l="1"/>
  <c r="Q66" i="46"/>
  <c r="Q59" i="46"/>
  <c r="O70" i="46"/>
  <c r="Q71" i="46"/>
  <c r="Q64" i="46"/>
  <c r="Q70" i="46"/>
  <c r="Q62" i="46"/>
  <c r="Q75" i="46"/>
  <c r="Q67" i="46"/>
  <c r="Q60" i="46"/>
  <c r="Q57" i="46"/>
  <c r="Q74" i="46"/>
  <c r="Q68" i="46"/>
  <c r="I30" i="25"/>
  <c r="I29" i="25"/>
  <c r="I16" i="25"/>
  <c r="I47" i="25"/>
  <c r="I34" i="25"/>
  <c r="I20" i="25"/>
  <c r="I23" i="25"/>
  <c r="I87" i="24"/>
  <c r="F46" i="22"/>
  <c r="O47" i="22" s="1"/>
  <c r="M48" i="22"/>
  <c r="M47" i="22"/>
  <c r="K49" i="20"/>
  <c r="K21" i="20"/>
  <c r="K86" i="19"/>
  <c r="K57" i="19"/>
  <c r="K54" i="19"/>
  <c r="K58" i="19"/>
  <c r="K56" i="19"/>
  <c r="K48" i="19"/>
  <c r="K42" i="19"/>
  <c r="K41" i="19"/>
  <c r="K43" i="19"/>
  <c r="K37" i="19"/>
  <c r="K33" i="19"/>
  <c r="K32" i="19"/>
  <c r="K51" i="32"/>
  <c r="I16" i="33"/>
  <c r="K16" i="32"/>
  <c r="O81" i="46"/>
  <c r="O80" i="46"/>
  <c r="M58" i="46"/>
  <c r="M57" i="46"/>
  <c r="O76" i="46"/>
  <c r="O58" i="46"/>
  <c r="O73" i="46"/>
  <c r="O69" i="46"/>
  <c r="O65" i="46"/>
  <c r="O61" i="46"/>
  <c r="O72" i="46"/>
  <c r="O68" i="46"/>
  <c r="O64" i="46"/>
  <c r="O60" i="46"/>
  <c r="Q76" i="46"/>
  <c r="Q58" i="46"/>
  <c r="O75" i="46"/>
  <c r="O71" i="46"/>
  <c r="O67" i="46"/>
  <c r="O63" i="46"/>
  <c r="O59" i="46"/>
  <c r="Q73" i="46"/>
  <c r="Q69" i="46"/>
  <c r="Q65" i="46"/>
  <c r="Q61" i="46"/>
  <c r="O57" i="46"/>
  <c r="I49" i="33"/>
  <c r="K39" i="33"/>
  <c r="K45" i="33"/>
  <c r="K38" i="33"/>
  <c r="M42" i="33"/>
  <c r="M38" i="33"/>
  <c r="M45" i="33"/>
  <c r="M40" i="33"/>
  <c r="K34" i="33"/>
  <c r="K28" i="33"/>
  <c r="K27" i="33"/>
  <c r="M34" i="33"/>
  <c r="M30" i="33"/>
  <c r="M33" i="33"/>
  <c r="M29" i="33"/>
  <c r="M32" i="33"/>
  <c r="M28" i="33"/>
  <c r="M31" i="33"/>
  <c r="M27" i="33"/>
  <c r="I22" i="33"/>
  <c r="I17" i="33"/>
  <c r="M64" i="24"/>
  <c r="M63" i="24"/>
  <c r="K54" i="22"/>
  <c r="O48" i="22"/>
  <c r="O50" i="22"/>
  <c r="M49" i="22"/>
  <c r="M50" i="22"/>
  <c r="Q20" i="22"/>
  <c r="Q19" i="22"/>
  <c r="Q18" i="22"/>
  <c r="Q16" i="22"/>
  <c r="K58" i="32"/>
  <c r="K50" i="32"/>
  <c r="K49" i="32"/>
  <c r="K54" i="32"/>
  <c r="K53" i="32"/>
  <c r="K27" i="32"/>
  <c r="K17" i="32"/>
  <c r="K48" i="20"/>
  <c r="K50" i="20"/>
  <c r="K47" i="20"/>
  <c r="K34" i="20"/>
  <c r="K39" i="20"/>
  <c r="K29" i="20"/>
  <c r="K30" i="20"/>
  <c r="K20" i="20"/>
  <c r="K25" i="20"/>
  <c r="K22" i="20"/>
  <c r="M16" i="19"/>
  <c r="M17" i="19"/>
  <c r="M26" i="24"/>
  <c r="F13" i="24"/>
  <c r="K25" i="24"/>
  <c r="D13" i="24"/>
  <c r="B26" i="32"/>
  <c r="M15" i="20"/>
  <c r="B26" i="33"/>
  <c r="I27" i="33" s="1"/>
  <c r="M61" i="19"/>
  <c r="K30" i="22"/>
  <c r="K24" i="48"/>
  <c r="I44" i="25"/>
  <c r="I42" i="24"/>
  <c r="K21" i="19"/>
  <c r="K47" i="19"/>
  <c r="K28" i="32"/>
  <c r="K25" i="22"/>
  <c r="I59" i="33"/>
  <c r="K55" i="19"/>
  <c r="K81" i="19"/>
  <c r="K38" i="32"/>
  <c r="K59" i="32"/>
  <c r="I43" i="24"/>
  <c r="I56" i="24"/>
  <c r="I58" i="33"/>
  <c r="I60" i="33"/>
  <c r="I61" i="33"/>
  <c r="I49" i="25"/>
  <c r="I48" i="25"/>
  <c r="I50" i="25"/>
  <c r="I22" i="25"/>
  <c r="I24" i="25"/>
  <c r="I21" i="25"/>
  <c r="I25" i="25"/>
  <c r="I58" i="24"/>
  <c r="I55" i="24"/>
  <c r="I57" i="24"/>
  <c r="I59" i="24"/>
  <c r="I44" i="24"/>
  <c r="K31" i="22"/>
  <c r="K24" i="22"/>
  <c r="K26" i="22"/>
  <c r="K61" i="32"/>
  <c r="K60" i="32"/>
  <c r="K40" i="32"/>
  <c r="K42" i="32"/>
  <c r="K44" i="32"/>
  <c r="K39" i="32"/>
  <c r="K41" i="32"/>
  <c r="K43" i="32"/>
  <c r="K45" i="32"/>
  <c r="K34" i="32"/>
  <c r="K29" i="32"/>
  <c r="K31" i="32"/>
  <c r="K33" i="32"/>
  <c r="K30" i="32"/>
  <c r="K32" i="32"/>
  <c r="K24" i="20"/>
  <c r="K23" i="20"/>
  <c r="K50" i="19"/>
  <c r="K49" i="19"/>
  <c r="K22" i="19"/>
  <c r="K24" i="19"/>
  <c r="K26" i="19"/>
  <c r="K23" i="19"/>
  <c r="K25" i="19"/>
  <c r="K27" i="19"/>
  <c r="I52" i="33"/>
  <c r="I51" i="33"/>
  <c r="I53" i="33"/>
  <c r="I50" i="33"/>
  <c r="K52" i="32"/>
  <c r="I36" i="25"/>
  <c r="I37" i="25"/>
  <c r="I38" i="25"/>
  <c r="I35" i="25"/>
  <c r="I39" i="25"/>
  <c r="K35" i="20"/>
  <c r="K36" i="20"/>
  <c r="K37" i="20"/>
  <c r="K38" i="20"/>
  <c r="O37" i="32"/>
  <c r="K33" i="25"/>
  <c r="Q34" i="22"/>
  <c r="B39" i="27"/>
  <c r="K13" i="48"/>
  <c r="Q15" i="20"/>
  <c r="O20" i="32"/>
  <c r="B62" i="24"/>
  <c r="I65" i="24" s="1"/>
  <c r="B46" i="27"/>
  <c r="M15" i="25"/>
  <c r="K29" i="33"/>
  <c r="O40" i="19"/>
  <c r="Q36" i="19"/>
  <c r="K35" i="22"/>
  <c r="K19" i="25"/>
  <c r="O34" i="22"/>
  <c r="K28" i="47"/>
  <c r="K15" i="47"/>
  <c r="B41" i="46"/>
  <c r="K41" i="46"/>
  <c r="I34" i="27"/>
  <c r="I29" i="27"/>
  <c r="I23" i="27"/>
  <c r="M15" i="27"/>
  <c r="K28" i="25"/>
  <c r="B13" i="25"/>
  <c r="M13" i="25" s="1"/>
  <c r="K36" i="24"/>
  <c r="Q53" i="22"/>
  <c r="O53" i="22"/>
  <c r="Q29" i="22"/>
  <c r="B23" i="22"/>
  <c r="B24" i="32"/>
  <c r="K44" i="20"/>
  <c r="O28" i="20"/>
  <c r="M46" i="19"/>
  <c r="Q46" i="19"/>
  <c r="Q31" i="19"/>
  <c r="B79" i="46"/>
  <c r="I39" i="27"/>
  <c r="B42" i="25"/>
  <c r="B28" i="25"/>
  <c r="B41" i="24"/>
  <c r="I38" i="24"/>
  <c r="Q61" i="19"/>
  <c r="O15" i="20"/>
  <c r="M20" i="32"/>
  <c r="M57" i="32"/>
  <c r="M34" i="22"/>
  <c r="M53" i="22"/>
  <c r="O29" i="22"/>
  <c r="K31" i="46"/>
  <c r="K32" i="47"/>
  <c r="O20" i="19"/>
  <c r="Q57" i="32"/>
  <c r="Q23" i="22"/>
  <c r="B48" i="24"/>
  <c r="M41" i="24"/>
  <c r="M46" i="25"/>
  <c r="M53" i="19"/>
  <c r="O31" i="19"/>
  <c r="Q85" i="19"/>
  <c r="B46" i="20"/>
  <c r="M42" i="20"/>
  <c r="O46" i="20"/>
  <c r="Q28" i="20"/>
  <c r="Q20" i="32"/>
  <c r="B29" i="22"/>
  <c r="M23" i="22"/>
  <c r="B54" i="24"/>
  <c r="K41" i="24"/>
  <c r="M36" i="24"/>
  <c r="B33" i="25"/>
  <c r="M28" i="25"/>
  <c r="K40" i="47"/>
  <c r="K44" i="47"/>
  <c r="J132" i="43"/>
  <c r="J129" i="43"/>
  <c r="J130" i="43"/>
  <c r="J131" i="43"/>
  <c r="J127" i="43"/>
  <c r="J126" i="43" s="1"/>
  <c r="P126" i="43"/>
  <c r="J86" i="43"/>
  <c r="O46" i="49"/>
  <c r="M13" i="49"/>
  <c r="O13" i="49"/>
  <c r="K19" i="47"/>
  <c r="Q79" i="46"/>
  <c r="M79" i="46"/>
  <c r="K48" i="46"/>
  <c r="K36" i="46"/>
  <c r="K20" i="46"/>
  <c r="M13" i="46"/>
  <c r="I53" i="27"/>
  <c r="I46" i="27"/>
  <c r="M20" i="33"/>
  <c r="B24" i="33"/>
  <c r="K24" i="33" s="1"/>
  <c r="M15" i="33"/>
  <c r="K15" i="33"/>
  <c r="K46" i="25"/>
  <c r="K42" i="25"/>
  <c r="M19" i="25"/>
  <c r="B19" i="25"/>
  <c r="I17" i="25"/>
  <c r="K15" i="25"/>
  <c r="M54" i="24"/>
  <c r="K54" i="24"/>
  <c r="M48" i="24"/>
  <c r="M47" i="24" s="1"/>
  <c r="B36" i="24"/>
  <c r="B53" i="22"/>
  <c r="H46" i="22"/>
  <c r="B40" i="22"/>
  <c r="B34" i="22"/>
  <c r="K36" i="22"/>
  <c r="O23" i="22"/>
  <c r="F15" i="22"/>
  <c r="Q15" i="32"/>
  <c r="Q48" i="32"/>
  <c r="O57" i="32"/>
  <c r="B57" i="32"/>
  <c r="O48" i="32"/>
  <c r="M37" i="32"/>
  <c r="B48" i="32"/>
  <c r="M48" i="32"/>
  <c r="B37" i="32"/>
  <c r="Q37" i="32"/>
  <c r="K21" i="32"/>
  <c r="B20" i="32"/>
  <c r="K22" i="32"/>
  <c r="M46" i="20"/>
  <c r="K43" i="20"/>
  <c r="K42" i="20" s="1"/>
  <c r="O33" i="20"/>
  <c r="B33" i="20"/>
  <c r="B28" i="20"/>
  <c r="M28" i="20"/>
  <c r="Q19" i="20"/>
  <c r="O19" i="20"/>
  <c r="M19" i="20"/>
  <c r="K17" i="20"/>
  <c r="K16" i="20"/>
  <c r="K87" i="19"/>
  <c r="O85" i="19"/>
  <c r="O61" i="19"/>
  <c r="K91" i="19"/>
  <c r="K90" i="19"/>
  <c r="K88" i="19"/>
  <c r="K89" i="19"/>
  <c r="K65" i="19"/>
  <c r="K67" i="19"/>
  <c r="K71" i="19"/>
  <c r="K75" i="19"/>
  <c r="K79" i="19"/>
  <c r="K82" i="19"/>
  <c r="K64" i="19"/>
  <c r="K68" i="19"/>
  <c r="K72" i="19"/>
  <c r="K76" i="19"/>
  <c r="K80" i="19"/>
  <c r="K69" i="19"/>
  <c r="K73" i="19"/>
  <c r="K77" i="19"/>
  <c r="O53" i="19"/>
  <c r="Q40" i="19"/>
  <c r="M40" i="19"/>
  <c r="O36" i="19"/>
  <c r="K50" i="49"/>
  <c r="K48" i="49"/>
  <c r="K49" i="49"/>
  <c r="K41" i="49"/>
  <c r="K42" i="49"/>
  <c r="K43" i="49"/>
  <c r="B13" i="47"/>
  <c r="O13" i="47" s="1"/>
  <c r="O85" i="46"/>
  <c r="O84" i="46"/>
  <c r="O83" i="46"/>
  <c r="O82" i="46"/>
  <c r="M76" i="46"/>
  <c r="M75" i="46"/>
  <c r="M74" i="46"/>
  <c r="M73" i="46"/>
  <c r="M72" i="46"/>
  <c r="M71" i="46"/>
  <c r="M70" i="46"/>
  <c r="M69" i="46"/>
  <c r="M68" i="46"/>
  <c r="M67" i="46"/>
  <c r="M66" i="46"/>
  <c r="M65" i="46"/>
  <c r="M64" i="46"/>
  <c r="M63" i="46"/>
  <c r="M62" i="46"/>
  <c r="M61" i="46"/>
  <c r="M60" i="46"/>
  <c r="M59" i="46"/>
  <c r="B56" i="46"/>
  <c r="K58" i="46" s="1"/>
  <c r="K19" i="27"/>
  <c r="K18" i="27"/>
  <c r="K17" i="27"/>
  <c r="K20" i="27"/>
  <c r="D13" i="27"/>
  <c r="K16" i="27"/>
  <c r="B37" i="33"/>
  <c r="I43" i="33" s="1"/>
  <c r="K32" i="33"/>
  <c r="K42" i="33"/>
  <c r="M41" i="33"/>
  <c r="K20" i="33"/>
  <c r="K31" i="33"/>
  <c r="K41" i="33"/>
  <c r="M44" i="33"/>
  <c r="K30" i="33"/>
  <c r="K44" i="33"/>
  <c r="K40" i="33"/>
  <c r="M43" i="33"/>
  <c r="M39" i="33"/>
  <c r="D13" i="33"/>
  <c r="B13" i="33" s="1"/>
  <c r="M13" i="33" s="1"/>
  <c r="K33" i="33"/>
  <c r="K43" i="33"/>
  <c r="B15" i="25"/>
  <c r="M33" i="25"/>
  <c r="M42" i="25"/>
  <c r="I91" i="24"/>
  <c r="K92" i="24"/>
  <c r="B63" i="24"/>
  <c r="B88" i="24"/>
  <c r="I88" i="24" s="1"/>
  <c r="M83" i="24"/>
  <c r="M79" i="24"/>
  <c r="M75" i="24"/>
  <c r="M71" i="24"/>
  <c r="M67" i="24"/>
  <c r="D47" i="24"/>
  <c r="K48" i="24" s="1"/>
  <c r="M82" i="24"/>
  <c r="M78" i="24"/>
  <c r="M74" i="24"/>
  <c r="M70" i="24"/>
  <c r="M66" i="24"/>
  <c r="M49" i="24"/>
  <c r="M81" i="24"/>
  <c r="M77" i="24"/>
  <c r="M73" i="24"/>
  <c r="M69" i="24"/>
  <c r="M65" i="24"/>
  <c r="M50" i="24"/>
  <c r="M80" i="24"/>
  <c r="M76" i="24"/>
  <c r="M72" i="24"/>
  <c r="M68" i="24"/>
  <c r="B31" i="24"/>
  <c r="I32" i="24" s="1"/>
  <c r="K22" i="24"/>
  <c r="K26" i="24"/>
  <c r="K32" i="24"/>
  <c r="M23" i="24"/>
  <c r="M27" i="24"/>
  <c r="M33" i="24"/>
  <c r="B15" i="24"/>
  <c r="K23" i="24"/>
  <c r="K27" i="24"/>
  <c r="K33" i="24"/>
  <c r="M24" i="24"/>
  <c r="M34" i="24"/>
  <c r="B20" i="24"/>
  <c r="I22" i="24" s="1"/>
  <c r="I37" i="24"/>
  <c r="K24" i="24"/>
  <c r="M21" i="24"/>
  <c r="M25" i="24"/>
  <c r="K21" i="24"/>
  <c r="M22" i="24"/>
  <c r="O49" i="22"/>
  <c r="B47" i="22"/>
  <c r="O42" i="22"/>
  <c r="D39" i="22"/>
  <c r="M40" i="22" s="1"/>
  <c r="O43" i="22"/>
  <c r="H13" i="22"/>
  <c r="O40" i="22"/>
  <c r="Q17" i="22"/>
  <c r="H39" i="22"/>
  <c r="M29" i="22"/>
  <c r="B13" i="32"/>
  <c r="Q13" i="32" s="1"/>
  <c r="Q26" i="32"/>
  <c r="O15" i="32"/>
  <c r="B13" i="20"/>
  <c r="Q13" i="20" s="1"/>
  <c r="Q46" i="20"/>
  <c r="O42" i="20"/>
  <c r="Q42" i="20"/>
  <c r="Q33" i="20"/>
  <c r="M33" i="20"/>
  <c r="M31" i="19"/>
  <c r="M85" i="19"/>
  <c r="Q53" i="19"/>
  <c r="K83" i="19"/>
  <c r="K66" i="19"/>
  <c r="K70" i="19"/>
  <c r="K74" i="19"/>
  <c r="K78" i="19"/>
  <c r="M20" i="19"/>
  <c r="Q20" i="19"/>
  <c r="M36" i="19"/>
  <c r="M57" i="33"/>
  <c r="K57" i="33"/>
  <c r="M48" i="33"/>
  <c r="K48" i="33"/>
  <c r="O79" i="46" l="1"/>
  <c r="Q56" i="46"/>
  <c r="O56" i="46"/>
  <c r="I45" i="33"/>
  <c r="I63" i="24"/>
  <c r="Q48" i="22"/>
  <c r="Q47" i="22"/>
  <c r="K84" i="46"/>
  <c r="K80" i="46"/>
  <c r="K57" i="46"/>
  <c r="I40" i="33"/>
  <c r="I44" i="33"/>
  <c r="I42" i="33"/>
  <c r="I41" i="33"/>
  <c r="I38" i="33"/>
  <c r="I29" i="33"/>
  <c r="I36" i="24"/>
  <c r="O20" i="22"/>
  <c r="O19" i="22"/>
  <c r="O18" i="22"/>
  <c r="O16" i="22"/>
  <c r="K53" i="22"/>
  <c r="K13" i="25"/>
  <c r="I13" i="25" s="1"/>
  <c r="B13" i="24"/>
  <c r="M13" i="24" s="1"/>
  <c r="K40" i="19"/>
  <c r="M86" i="24"/>
  <c r="I28" i="25"/>
  <c r="K34" i="22"/>
  <c r="Q24" i="32"/>
  <c r="M24" i="32"/>
  <c r="O39" i="22"/>
  <c r="K15" i="32"/>
  <c r="O46" i="22"/>
  <c r="M26" i="33"/>
  <c r="K26" i="33"/>
  <c r="K31" i="19"/>
  <c r="I15" i="25"/>
  <c r="I30" i="33"/>
  <c r="I34" i="33"/>
  <c r="K28" i="20"/>
  <c r="I33" i="33"/>
  <c r="K26" i="32"/>
  <c r="K13" i="49"/>
  <c r="K82" i="46"/>
  <c r="K81" i="46"/>
  <c r="K85" i="46"/>
  <c r="K83" i="46"/>
  <c r="K13" i="33"/>
  <c r="I13" i="33" s="1"/>
  <c r="B46" i="22"/>
  <c r="K29" i="22"/>
  <c r="K85" i="19"/>
  <c r="K36" i="19"/>
  <c r="M24" i="33"/>
  <c r="I24" i="33" s="1"/>
  <c r="M46" i="22"/>
  <c r="O17" i="22"/>
  <c r="I41" i="24"/>
  <c r="I20" i="33"/>
  <c r="I39" i="33"/>
  <c r="F13" i="22"/>
  <c r="K31" i="24"/>
  <c r="I15" i="33"/>
  <c r="K39" i="49"/>
  <c r="K23" i="22"/>
  <c r="I42" i="25"/>
  <c r="M56" i="46"/>
  <c r="Q15" i="22"/>
  <c r="J61" i="43"/>
  <c r="K46" i="49"/>
  <c r="K13" i="46"/>
  <c r="K37" i="33"/>
  <c r="I48" i="33"/>
  <c r="I57" i="33"/>
  <c r="M37" i="33"/>
  <c r="I46" i="25"/>
  <c r="I33" i="25"/>
  <c r="I19" i="25"/>
  <c r="K86" i="24"/>
  <c r="I89" i="24"/>
  <c r="I90" i="24"/>
  <c r="I92" i="24"/>
  <c r="M62" i="24"/>
  <c r="I54" i="24"/>
  <c r="M31" i="24"/>
  <c r="M20" i="24"/>
  <c r="Q49" i="22"/>
  <c r="Q50" i="22"/>
  <c r="K57" i="32"/>
  <c r="K48" i="32"/>
  <c r="K37" i="32"/>
  <c r="K20" i="32"/>
  <c r="O24" i="32"/>
  <c r="M13" i="32"/>
  <c r="M13" i="20"/>
  <c r="K46" i="20"/>
  <c r="K33" i="20"/>
  <c r="K19" i="20"/>
  <c r="K15" i="20"/>
  <c r="O13" i="20"/>
  <c r="K61" i="19"/>
  <c r="K53" i="19"/>
  <c r="K46" i="19"/>
  <c r="Q13" i="47"/>
  <c r="M13" i="47"/>
  <c r="K65" i="46"/>
  <c r="K73" i="46"/>
  <c r="K59" i="46"/>
  <c r="K74" i="46"/>
  <c r="K64" i="46"/>
  <c r="K72" i="46"/>
  <c r="K68" i="46"/>
  <c r="K62" i="46"/>
  <c r="K63" i="46"/>
  <c r="K67" i="46"/>
  <c r="K76" i="46"/>
  <c r="K66" i="46"/>
  <c r="K71" i="46"/>
  <c r="K61" i="46"/>
  <c r="K69" i="46"/>
  <c r="K70" i="46"/>
  <c r="K60" i="46"/>
  <c r="K75" i="46"/>
  <c r="B13" i="27"/>
  <c r="M13" i="27" s="1"/>
  <c r="I17" i="27"/>
  <c r="I16" i="27"/>
  <c r="I19" i="27"/>
  <c r="I20" i="27"/>
  <c r="I18" i="27"/>
  <c r="K15" i="27"/>
  <c r="I28" i="33"/>
  <c r="I32" i="33"/>
  <c r="I31" i="33"/>
  <c r="K67" i="24"/>
  <c r="K71" i="24"/>
  <c r="K75" i="24"/>
  <c r="K79" i="24"/>
  <c r="K83" i="24"/>
  <c r="K68" i="24"/>
  <c r="K72" i="24"/>
  <c r="K76" i="24"/>
  <c r="K80" i="24"/>
  <c r="K65" i="24"/>
  <c r="K69" i="24"/>
  <c r="K73" i="24"/>
  <c r="K77" i="24"/>
  <c r="K81" i="24"/>
  <c r="K66" i="24"/>
  <c r="K70" i="24"/>
  <c r="K74" i="24"/>
  <c r="K78" i="24"/>
  <c r="K82" i="24"/>
  <c r="K49" i="24"/>
  <c r="B47" i="24"/>
  <c r="K51" i="24"/>
  <c r="K47" i="24" s="1"/>
  <c r="K50" i="24"/>
  <c r="K20" i="24"/>
  <c r="I25" i="24"/>
  <c r="I27" i="24"/>
  <c r="I26" i="24"/>
  <c r="I21" i="24"/>
  <c r="I24" i="24"/>
  <c r="I23" i="24"/>
  <c r="I34" i="24"/>
  <c r="I33" i="24"/>
  <c r="Q43" i="22"/>
  <c r="Q42" i="22"/>
  <c r="Q41" i="22"/>
  <c r="B15" i="22"/>
  <c r="M15" i="22"/>
  <c r="D13" i="22"/>
  <c r="M43" i="22"/>
  <c r="M39" i="22" s="1"/>
  <c r="M42" i="22"/>
  <c r="B39" i="22"/>
  <c r="M41" i="22"/>
  <c r="Q40" i="22"/>
  <c r="O13" i="32"/>
  <c r="K20" i="19"/>
  <c r="M15" i="19"/>
  <c r="K50" i="22" l="1"/>
  <c r="K48" i="22"/>
  <c r="O15" i="22"/>
  <c r="K16" i="22"/>
  <c r="K19" i="22"/>
  <c r="K20" i="22"/>
  <c r="K17" i="22"/>
  <c r="K18" i="22"/>
  <c r="I86" i="24"/>
  <c r="K24" i="32"/>
  <c r="B13" i="22"/>
  <c r="K13" i="32"/>
  <c r="K47" i="22"/>
  <c r="I26" i="33"/>
  <c r="K79" i="46"/>
  <c r="K49" i="22"/>
  <c r="Q46" i="22"/>
  <c r="I37" i="33"/>
  <c r="I31" i="24"/>
  <c r="K62" i="24"/>
  <c r="K13" i="47"/>
  <c r="K56" i="46"/>
  <c r="K13" i="27"/>
  <c r="I13" i="27" s="1"/>
  <c r="I20" i="24"/>
  <c r="K13" i="24"/>
  <c r="I13" i="24" s="1"/>
  <c r="Q39" i="22"/>
  <c r="K13" i="20"/>
  <c r="I15" i="27"/>
  <c r="I76" i="24"/>
  <c r="I73" i="24"/>
  <c r="I74" i="24"/>
  <c r="I75" i="24"/>
  <c r="I64" i="24"/>
  <c r="I80" i="24"/>
  <c r="I77" i="24"/>
  <c r="I78" i="24"/>
  <c r="I79" i="24"/>
  <c r="I68" i="24"/>
  <c r="I81" i="24"/>
  <c r="I66" i="24"/>
  <c r="I82" i="24"/>
  <c r="I67" i="24"/>
  <c r="I83" i="24"/>
  <c r="I72" i="24"/>
  <c r="I69" i="24"/>
  <c r="I70" i="24"/>
  <c r="I71" i="24"/>
  <c r="I51" i="24"/>
  <c r="I48" i="24"/>
  <c r="I49" i="24"/>
  <c r="I50" i="24"/>
  <c r="K42" i="22"/>
  <c r="K43" i="22"/>
  <c r="K40" i="22"/>
  <c r="K41" i="22"/>
  <c r="K15" i="19"/>
  <c r="M13" i="19"/>
  <c r="Q13" i="19"/>
  <c r="O13" i="19"/>
  <c r="K46" i="22" l="1"/>
  <c r="I47" i="24"/>
  <c r="I62" i="24"/>
  <c r="K39" i="22"/>
  <c r="K15" i="22"/>
  <c r="Q13" i="22"/>
  <c r="O13" i="22"/>
  <c r="M13" i="22"/>
  <c r="K13" i="19"/>
  <c r="K13" i="22" l="1"/>
  <c r="L16" i="43"/>
  <c r="B16" i="43"/>
  <c r="J17" i="43" s="1"/>
  <c r="L17" i="43"/>
  <c r="B19" i="43"/>
  <c r="D15" i="43"/>
  <c r="B15" i="43" s="1"/>
  <c r="L15" i="43" l="1"/>
  <c r="N19" i="43"/>
  <c r="P19" i="43"/>
  <c r="L19" i="43"/>
  <c r="D13" i="43"/>
  <c r="J16" i="43"/>
  <c r="J15" i="43" s="1"/>
  <c r="J19" i="43" l="1"/>
  <c r="B13" i="43"/>
  <c r="L13" i="43" s="1"/>
  <c r="N13" i="43" l="1"/>
  <c r="P13" i="43"/>
  <c r="J13" i="43" l="1"/>
</calcChain>
</file>

<file path=xl/sharedStrings.xml><?xml version="1.0" encoding="utf-8"?>
<sst xmlns="http://schemas.openxmlformats.org/spreadsheetml/2006/main" count="1451" uniqueCount="223">
  <si>
    <t>Sexo</t>
  </si>
  <si>
    <t>Hombres</t>
  </si>
  <si>
    <t>Mujeres</t>
  </si>
  <si>
    <t>No especificado</t>
  </si>
  <si>
    <t>No trabajó</t>
  </si>
  <si>
    <t>Comerciantes</t>
  </si>
  <si>
    <t>Vendedores ambulantes</t>
  </si>
  <si>
    <t>Trabajadores en servicios domésticos</t>
  </si>
  <si>
    <t>Trabajadores agropecuarios</t>
  </si>
  <si>
    <t>Trabajadores industriales</t>
  </si>
  <si>
    <t>Trabajadores en la construcción</t>
  </si>
  <si>
    <t>Agropecuario</t>
  </si>
  <si>
    <t>Manufactura</t>
  </si>
  <si>
    <t>Construcción</t>
  </si>
  <si>
    <t>Comercio</t>
  </si>
  <si>
    <t>Transporte</t>
  </si>
  <si>
    <t>De 1 a 3 cruces</t>
  </si>
  <si>
    <t>4 cruces o más</t>
  </si>
  <si>
    <t>Ciudad guatemalteca de cruce a México</t>
  </si>
  <si>
    <t>Guatemala</t>
  </si>
  <si>
    <t>Sabe leer y escribir</t>
  </si>
  <si>
    <t>No sabe leer y escribir</t>
  </si>
  <si>
    <t>Urbana</t>
  </si>
  <si>
    <t>No urbana</t>
  </si>
  <si>
    <t>Chiapas</t>
  </si>
  <si>
    <t>Distrito Federal</t>
  </si>
  <si>
    <t>Oaxaca</t>
  </si>
  <si>
    <t>Tabasco</t>
  </si>
  <si>
    <t>Tamaulipas</t>
  </si>
  <si>
    <t>Veracruz</t>
  </si>
  <si>
    <t>Lugar de mayor tiempo de estancia en México</t>
  </si>
  <si>
    <t>Tiempo que permaneció en México</t>
  </si>
  <si>
    <t>Más de 1 día a 1 semana</t>
  </si>
  <si>
    <t>Más de 1 semana a 1 mes</t>
  </si>
  <si>
    <t>Más de 1 mes a 1 año</t>
  </si>
  <si>
    <t>Más de 1 año</t>
  </si>
  <si>
    <t>Una vez</t>
  </si>
  <si>
    <t>Dos veces</t>
  </si>
  <si>
    <t>Lugar donde lo detuvieron las autoridades migratorias mexicanas</t>
  </si>
  <si>
    <t>Calle o carretera</t>
  </si>
  <si>
    <t>Grupos de edad</t>
  </si>
  <si>
    <t>Situación conyugal</t>
  </si>
  <si>
    <t>20 a 29 años</t>
  </si>
  <si>
    <t>30 a 39 años</t>
  </si>
  <si>
    <t>40 a 49 años</t>
  </si>
  <si>
    <t>50 a 59 años</t>
  </si>
  <si>
    <t>60 años y más</t>
  </si>
  <si>
    <t>Relación de parentesco en el hogar</t>
  </si>
  <si>
    <t>Condición de alfabetismo</t>
  </si>
  <si>
    <t>Servicios domésticos</t>
  </si>
  <si>
    <t>Servicios diversos</t>
  </si>
  <si>
    <t>Sin documento migratorio</t>
  </si>
  <si>
    <t>Con documento migratorio</t>
  </si>
  <si>
    <t>Tapachula</t>
  </si>
  <si>
    <t>Palenque</t>
  </si>
  <si>
    <t>Arriaga</t>
  </si>
  <si>
    <t>Huehuetán</t>
  </si>
  <si>
    <t>Tuxtla Gutiérrez</t>
  </si>
  <si>
    <t>Otros municipios de Chiapas</t>
  </si>
  <si>
    <t>Sin experiencia migratoria</t>
  </si>
  <si>
    <t>Con experiencia migratoria</t>
  </si>
  <si>
    <t>En los próximos 7 días</t>
  </si>
  <si>
    <t>Algún día</t>
  </si>
  <si>
    <r>
      <t xml:space="preserve">No unido </t>
    </r>
    <r>
      <rPr>
        <vertAlign val="superscript"/>
        <sz val="9"/>
        <rFont val="Arial"/>
        <family val="2"/>
      </rPr>
      <t>2</t>
    </r>
  </si>
  <si>
    <t>Trimestre en el que fue entrevistado</t>
  </si>
  <si>
    <t>Condición de experiencia migratoria previa a Estados Unidos</t>
  </si>
  <si>
    <t>-- Sin registro.</t>
  </si>
  <si>
    <r>
      <t>1</t>
    </r>
    <r>
      <rPr>
        <sz val="8"/>
        <rFont val="Arial"/>
        <family val="2"/>
      </rPr>
      <t xml:space="preserve"> Se incluye la detención actual.</t>
    </r>
  </si>
  <si>
    <t xml:space="preserve">Tres veces o más </t>
  </si>
  <si>
    <t>Otra entidad federativa</t>
  </si>
  <si>
    <t xml:space="preserve"> </t>
  </si>
  <si>
    <t>Ninguno (caminando)</t>
  </si>
  <si>
    <t>Más de 1 día</t>
  </si>
  <si>
    <t>Cámaras, tubos de llanta o nadando</t>
  </si>
  <si>
    <r>
      <t>1</t>
    </r>
    <r>
      <rPr>
        <sz val="8"/>
        <rFont val="Arial"/>
        <family val="2"/>
      </rPr>
      <t xml:space="preserve"> Incluye a los casados o en unión libre.</t>
    </r>
  </si>
  <si>
    <t>Profesionistas, técnicos y personal administrativo</t>
  </si>
  <si>
    <t>Hasta 24 horas</t>
  </si>
  <si>
    <t>Trabajadores en servicios diversos</t>
  </si>
  <si>
    <t>ABSOLUTOS</t>
  </si>
  <si>
    <t>POBLACIÓN TOTAL</t>
  </si>
  <si>
    <t>El Salvador</t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</si>
  <si>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especificados, así como los cuestionarios incompletos para los cuales no existe un cálculo y se indican como NC (No Calculado).</t>
    </r>
  </si>
  <si>
    <t>Total</t>
  </si>
  <si>
    <t>Medio de transporte para cruzar a México</t>
  </si>
  <si>
    <t>Honduras</t>
  </si>
  <si>
    <t>Lancha o embarcación en el mar</t>
  </si>
  <si>
    <t>Condición laboral en el último viaje a México</t>
  </si>
  <si>
    <t>PORCENTAJES</t>
  </si>
  <si>
    <t>Trabajar o buscar trabajo en Estados Unidos</t>
  </si>
  <si>
    <t>* Datos expandidos de muestras menores a 30 observaciones o casos.</t>
  </si>
  <si>
    <t>POBLACIÓN QUE TRABAJÓ EN EL LUGAR DE RESIDENCIA</t>
  </si>
  <si>
    <t>Oficio o profesión de los que trabajaron en el lugar de residencia</t>
  </si>
  <si>
    <t>Tecún Umán (San Marcos)</t>
  </si>
  <si>
    <t>El Carmen (San Marcos)</t>
  </si>
  <si>
    <t>La Mesilla (Huehuetenango)</t>
  </si>
  <si>
    <t>Gracias a Dios (Huehuetenango)</t>
  </si>
  <si>
    <t>Bethel (El Petén)</t>
  </si>
  <si>
    <t>El Ceibo (El Petén)</t>
  </si>
  <si>
    <t>Otra ciudad</t>
  </si>
  <si>
    <t>Otro motivo en Estados Unidos</t>
  </si>
  <si>
    <t>Otro medio de transporte</t>
  </si>
  <si>
    <r>
      <t xml:space="preserve">Otro parentesco </t>
    </r>
    <r>
      <rPr>
        <vertAlign val="superscript"/>
        <sz val="9"/>
        <rFont val="Arial"/>
        <family val="2"/>
      </rPr>
      <t>3</t>
    </r>
  </si>
  <si>
    <t>Otro lugar</t>
  </si>
  <si>
    <t>Condición laboral en el lugar de residencia los 30 días anteriores a su viaje a México</t>
  </si>
  <si>
    <r>
      <t xml:space="preserve">Unido </t>
    </r>
    <r>
      <rPr>
        <vertAlign val="superscript"/>
        <sz val="9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</si>
  <si>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Incluye otro parentesco y sin relación de parentesco.</t>
    </r>
  </si>
  <si>
    <t>Motivo de desplazamiento</t>
  </si>
  <si>
    <t>Jefe(a)</t>
  </si>
  <si>
    <t>Esposo(a)</t>
  </si>
  <si>
    <t>Hijo(a)</t>
  </si>
  <si>
    <t>Sector de actividad de los que trabajaron en el lugar de residencia</t>
  </si>
  <si>
    <t>Condición de experiencia migratoria laboral previa a México</t>
  </si>
  <si>
    <t>Condición de experiencia migratoria previa a México con intención de llegar a Estados Unidos</t>
  </si>
  <si>
    <r>
      <t xml:space="preserve">Número de veces que ha sido detenido por las autoridades migratorias mexicanas en los últimos doce meses </t>
    </r>
    <r>
      <rPr>
        <b/>
        <vertAlign val="superscript"/>
        <sz val="9"/>
        <rFont val="Arial"/>
        <family val="2"/>
      </rPr>
      <t>1</t>
    </r>
  </si>
  <si>
    <t>Reintentará cruzar</t>
  </si>
  <si>
    <t>No reintentará cruzar</t>
  </si>
  <si>
    <t>Trabajar o buscar trabajo en México</t>
  </si>
  <si>
    <r>
      <t>2</t>
    </r>
    <r>
      <rPr>
        <sz val="8"/>
        <rFont val="Arial"/>
        <family val="2"/>
      </rPr>
      <t xml:space="preserve"> Incluye a trabajadores familiares con y sin pago, y a patrones entre otros.</t>
    </r>
  </si>
  <si>
    <r>
      <t xml:space="preserve">Otro puesto </t>
    </r>
    <r>
      <rPr>
        <vertAlign val="superscript"/>
        <sz val="9"/>
        <rFont val="Arial"/>
        <family val="2"/>
      </rPr>
      <t>2</t>
    </r>
  </si>
  <si>
    <t>Trabajador a sueldo fijo</t>
  </si>
  <si>
    <t>Trabajador por su cuenta</t>
  </si>
  <si>
    <t>Trabajador a destajo o por obra</t>
  </si>
  <si>
    <t>Puesto o posición en el trabajo realizado</t>
  </si>
  <si>
    <t>Más de cinco s.m.</t>
  </si>
  <si>
    <t>Más de tres hasta cinco s.m.</t>
  </si>
  <si>
    <t>Más de dos hasta tres s.m.</t>
  </si>
  <si>
    <t>Más de uno hasta dos s.m.</t>
  </si>
  <si>
    <t>Hasta un s.m.</t>
  </si>
  <si>
    <t>Sin ingreso</t>
  </si>
  <si>
    <r>
      <t xml:space="preserve">Ingreso en múltiplos de salario mínimo (S.M.) </t>
    </r>
    <r>
      <rPr>
        <b/>
        <vertAlign val="superscript"/>
        <sz val="9"/>
        <rFont val="Arial"/>
        <family val="2"/>
      </rPr>
      <t>1</t>
    </r>
  </si>
  <si>
    <t>HOMBRES</t>
  </si>
  <si>
    <t>MUJERES</t>
  </si>
  <si>
    <t>Sin instrucción</t>
  </si>
  <si>
    <t>Primaria incompleta</t>
  </si>
  <si>
    <t>Primaria completa</t>
  </si>
  <si>
    <t>Secundaria incompleta</t>
  </si>
  <si>
    <t>Secundaria completa</t>
  </si>
  <si>
    <t>Más de secundaria completa</t>
  </si>
  <si>
    <t>Jefe</t>
  </si>
  <si>
    <t>Esposo</t>
  </si>
  <si>
    <t>Hijo</t>
  </si>
  <si>
    <r>
      <t>Reintento de cruce a México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por el mismo motivo de cruce actual</t>
    </r>
  </si>
  <si>
    <t>Nivel de instrucción</t>
  </si>
  <si>
    <t>Dimensión geográfica, temporal, estancia y de cruce</t>
  </si>
  <si>
    <t>Características sociodemográficas</t>
  </si>
  <si>
    <t>Características laborales en el lugar de residencia</t>
  </si>
  <si>
    <t>Experiencia migratoria en México</t>
  </si>
  <si>
    <t>México</t>
  </si>
  <si>
    <t>Estados Unidos</t>
  </si>
  <si>
    <t>País de residencia</t>
  </si>
  <si>
    <t>Otro motivo</t>
  </si>
  <si>
    <t>Tipo de localidad de residencia</t>
  </si>
  <si>
    <t>País de destino final al momento de ser detenido</t>
  </si>
  <si>
    <t>Uso de "pollero" para transitar por México</t>
  </si>
  <si>
    <t xml:space="preserve">Sexo y características seleccionadas </t>
  </si>
  <si>
    <r>
      <t>2</t>
    </r>
    <r>
      <rPr>
        <sz val="8"/>
        <rFont val="Arial"/>
        <family val="2"/>
      </rPr>
      <t xml:space="preserve"> Incluye a solteros, separados, viudos y divorciados.</t>
    </r>
  </si>
  <si>
    <t>Diario</t>
  </si>
  <si>
    <t>Autobús o camioneta</t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</si>
  <si>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1</t>
    </r>
  </si>
  <si>
    <r>
      <t xml:space="preserve">Pase local o FMVL </t>
    </r>
    <r>
      <rPr>
        <vertAlign val="superscript"/>
        <sz val="9"/>
        <rFont val="Arial"/>
        <family val="2"/>
      </rPr>
      <t>2</t>
    </r>
  </si>
  <si>
    <r>
      <t xml:space="preserve">Otro documento </t>
    </r>
    <r>
      <rPr>
        <vertAlign val="superscript"/>
        <sz val="9"/>
        <rFont val="Arial"/>
        <family val="2"/>
      </rPr>
      <t>3, 4</t>
    </r>
  </si>
  <si>
    <r>
      <t>2</t>
    </r>
    <r>
      <rPr>
        <sz val="8"/>
        <rFont val="Arial"/>
        <family val="2"/>
      </rPr>
      <t xml:space="preserve"> Forma Migratoria de Visitante Local (FMVL).</t>
    </r>
  </si>
  <si>
    <r>
      <t>4</t>
    </r>
    <r>
      <rPr>
        <sz val="8"/>
        <rFont val="Arial"/>
        <family val="2"/>
      </rPr>
      <t xml:space="preserve"> Otro documento.</t>
    </r>
  </si>
  <si>
    <r>
      <t>Nota:</t>
    </r>
    <r>
      <rPr>
        <sz val="8"/>
        <rFont val="Arial"/>
        <family val="2"/>
      </rPr>
      <t xml:space="preserve"> Los porcentajes se estiman respecto al total de respuestas válidas, omitiendo los no especificados para los cuales no existe un cálculo y se indican como NC (No Calculado).</t>
    </r>
  </si>
  <si>
    <t>Trabajó</t>
  </si>
  <si>
    <r>
      <t>1</t>
    </r>
    <r>
      <rPr>
        <sz val="8"/>
        <rFont val="Arial"/>
        <family val="2"/>
      </rPr>
      <t xml:space="preserve"> Incluye la detención actual.</t>
    </r>
  </si>
  <si>
    <r>
      <t xml:space="preserve">Condición de documentos para cruzar a México </t>
    </r>
    <r>
      <rPr>
        <b/>
        <vertAlign val="superscript"/>
        <sz val="9"/>
        <rFont val="Arial"/>
        <family val="2"/>
      </rPr>
      <t>4</t>
    </r>
  </si>
  <si>
    <r>
      <t xml:space="preserve">Pase local o FMVL </t>
    </r>
    <r>
      <rPr>
        <vertAlign val="superscript"/>
        <sz val="9"/>
        <rFont val="Arial"/>
        <family val="2"/>
      </rPr>
      <t>5</t>
    </r>
  </si>
  <si>
    <r>
      <t xml:space="preserve">Otro documento </t>
    </r>
    <r>
      <rPr>
        <vertAlign val="superscript"/>
        <sz val="9"/>
        <rFont val="Arial"/>
        <family val="2"/>
      </rPr>
      <t>6, 7</t>
    </r>
  </si>
  <si>
    <r>
      <t xml:space="preserve">Número de veces que ha sido detenido por las autoridades migratorias mexicanas en los últimos doce meses </t>
    </r>
    <r>
      <rPr>
        <b/>
        <vertAlign val="superscript"/>
        <sz val="9"/>
        <rFont val="Arial"/>
        <family val="2"/>
      </rPr>
      <t>8</t>
    </r>
  </si>
  <si>
    <r>
      <t>5</t>
    </r>
    <r>
      <rPr>
        <sz val="8"/>
        <rFont val="Arial"/>
        <family val="2"/>
      </rPr>
      <t xml:space="preserve"> Forma Migratoria de Visitante Local (FMVL).</t>
    </r>
  </si>
  <si>
    <r>
      <t>7</t>
    </r>
    <r>
      <rPr>
        <sz val="8"/>
        <rFont val="Arial"/>
        <family val="2"/>
      </rPr>
      <t xml:space="preserve"> Otro documento.</t>
    </r>
  </si>
  <si>
    <r>
      <t>8</t>
    </r>
    <r>
      <rPr>
        <sz val="8"/>
        <rFont val="Arial"/>
        <family val="2"/>
      </rPr>
      <t xml:space="preserve"> Incluye la detención actual.</t>
    </r>
  </si>
  <si>
    <r>
      <t>3</t>
    </r>
    <r>
      <rPr>
        <sz val="8"/>
        <rFont val="Arial"/>
        <family val="2"/>
      </rPr>
      <t xml:space="preserve"> Forma Migratoria de Trabajador Fronterizo (FMTF).</t>
    </r>
  </si>
  <si>
    <r>
      <t>6</t>
    </r>
    <r>
      <rPr>
        <sz val="8"/>
        <rFont val="Arial"/>
        <family val="2"/>
      </rPr>
      <t xml:space="preserve"> Forma Migratoria de Trabajador Fronterizo (FMTF).</t>
    </r>
  </si>
  <si>
    <r>
      <t xml:space="preserve">Unida </t>
    </r>
    <r>
      <rPr>
        <vertAlign val="superscript"/>
        <sz val="9"/>
        <rFont val="Arial"/>
        <family val="2"/>
      </rPr>
      <t>1</t>
    </r>
  </si>
  <si>
    <r>
      <t xml:space="preserve">No unida </t>
    </r>
    <r>
      <rPr>
        <vertAlign val="superscript"/>
        <sz val="9"/>
        <rFont val="Arial"/>
        <family val="2"/>
      </rPr>
      <t>2</t>
    </r>
  </si>
  <si>
    <t>Jefa</t>
  </si>
  <si>
    <t>Esposa</t>
  </si>
  <si>
    <t>Hija</t>
  </si>
  <si>
    <t>Huixtla</t>
  </si>
  <si>
    <t>Frontera Comalapa</t>
  </si>
  <si>
    <t>Comitán de Domínguez</t>
  </si>
  <si>
    <t>Metapa</t>
  </si>
  <si>
    <t>Pijijiapan</t>
  </si>
  <si>
    <t>San Luis Potosí</t>
  </si>
  <si>
    <t>Guanajuato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</si>
  <si>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 tomaron como válidas las respuestas proporcionadas por los migrantes hondureños y salvadoreños, aun sabiendo que a estas nacionalidades no se les concede, ni se les ha concedido, los documentos migratorios de Pase Local o FMVL, FMVA o FMTF.</t>
    </r>
  </si>
  <si>
    <t>Usó "pollero"</t>
  </si>
  <si>
    <t>No usó "pollero"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</si>
  <si>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 tomaron como válidas las respuestas proporcionadas por los migrantes hondureños y salvadoreños, aun sabiendo que a estas nacionalidades no se les concede, ni se les ha concedido, los documentos migratorios de Pase Local o FMVL, FMVA o FMTF.</t>
    </r>
  </si>
  <si>
    <t>Otro documento</t>
  </si>
  <si>
    <t>Otro sector</t>
  </si>
  <si>
    <t>NC</t>
  </si>
  <si>
    <t>*</t>
  </si>
  <si>
    <t>Entró a México vía aérea o por mar</t>
  </si>
  <si>
    <t>Ocupación u oficio de los que trabajaron en el lugar de residencia</t>
  </si>
  <si>
    <t>Puesto o posición en la ocupación en el trabajo realizado</t>
  </si>
  <si>
    <t xml:space="preserve">Enero-junio </t>
  </si>
  <si>
    <t xml:space="preserve">Julio-diciembre </t>
  </si>
  <si>
    <t>ND</t>
  </si>
  <si>
    <t>**</t>
  </si>
  <si>
    <t>18 a 19 años</t>
  </si>
  <si>
    <t xml:space="preserve">Fuente: EMIF SUR 2018. </t>
  </si>
  <si>
    <t>6.1. Migrantes centroamericanos devueltos por las autoridades migratorias mexicanas, 2018.
Dimensión geográfica, temporal, estancia y de cruce, según país de residencia, flujo total entrevistado</t>
  </si>
  <si>
    <t>6.2. Migrantes centroamericanos devueltos por las autoridades migratorias mexicanas, 2018.
Características sociodemográficas, según país de residencia, flujo total entrevistado</t>
  </si>
  <si>
    <t>6.3. Migrantes centroamericanos devueltos por las autoridades migratorias mexicanas, 2018.
Características laborales en el lugar de residencia, según país de residencia, flujo total entrevistado</t>
  </si>
  <si>
    <t>6.4. Migrantes centroamericanos devueltos por las autoridades migratorias mexicanas, 2018.
Experiencia migratoria en México, según país de residencia, flujo total entrevistado</t>
  </si>
  <si>
    <t>6.5. Migrantes centroamericanos devueltos por las autoridades migratorias mexicanas, 2018.
Dimensión geográfica, temporal, estancia y de cruce, según país de destino final, flujo total entrevistado</t>
  </si>
  <si>
    <t>6.6. Migrantes centroamericanos devueltos por las autoridades migratorias mexicanas, 2018.
Características sociodemográficas, según país de destino final, flujo total entrevistado</t>
  </si>
  <si>
    <t>6.7. Migrantes centroamericanos devueltos por las autoridades migratorias mexicanas, 2018.
Características laborales en el lugar de residencia, según país de destino final, flujo total entrevistado</t>
  </si>
  <si>
    <t>6.8. Migrantes centroamericanos devueltos por las autoridades migratorias mexicanas, 2018.
Experiencia migratoria en México, según país de destino final, flujo total entrevistado</t>
  </si>
  <si>
    <t>Entró a México vía aerea o por mar</t>
  </si>
  <si>
    <t>Fuente: EMIF SUR 2018.</t>
  </si>
  <si>
    <t>6.9. Migrantes centroamericanos devueltos por las autoridades migratorias mexicanas, 2018.
Dimensión geográfica, temporal, estancia y de cruce, según país de residencia, flujo con destino Estados Unidos</t>
  </si>
  <si>
    <t>6.10. Migrantes centroamericanos devueltos por las autoridades migratorias mexicanas, 2018.
Características sociodemográficas, según país de residencia, flujo con destino Estados Unidos</t>
  </si>
  <si>
    <t>6.11. Migrantes centroamericanos devueltos por las autoridades migratorias mexicanas, 2018.
Características laborales en el lugar de residencia, según país de residencia, flujo con destino Estados Unidos</t>
  </si>
  <si>
    <t>6.12. Migrantes centroamericanos devueltos por las autoridades migratorias mexicanas, 2018.
Experiencia migratoria en México, según país de residencia, flujo con destino Estados Unidos</t>
  </si>
  <si>
    <t>6.13. Migrantes centroamericanos devueltos por las autoridades migratorias mexicanas, 2018.
Características seleccionadas por sexo, según país de residencia, flujo total entrevistado</t>
  </si>
  <si>
    <t>Semestre en el que fue entrevistado</t>
  </si>
  <si>
    <r>
      <t>1</t>
    </r>
    <r>
      <rPr>
        <sz val="8"/>
        <rFont val="Arial"/>
        <family val="2"/>
      </rPr>
      <t xml:space="preserve"> Para generar los múltiplos de salario mínimo se homologó a pesos mexicanos. En 2018, el salario mínimo vigente correspondiente al área geográfica "única" fue de 88.36 pesos diarios.</t>
    </r>
  </si>
  <si>
    <t>Enero-junio</t>
  </si>
  <si>
    <t>Julio-diciembre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</si>
</sst>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.00_);_(* \(#,##0.00\);_(* &quot;-&quot;??_);_(@_)"/>
    <numFmt numFmtId="165" formatCode="_-* #,##0_-;\-* #,##0_-;_-* &quot;-- &quot;_-;_-@_-"/>
    <numFmt numFmtId="166" formatCode="###0"/>
    <numFmt numFmtId="167" formatCode="_-* #,##0.0_-;\-* #,##0.0_-;_-* &quot;-- &quot;_-;_-@_-"/>
    <numFmt numFmtId="168" formatCode="0.0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CG Omega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0"/>
      <name val="CG Omega"/>
      <family val="2"/>
    </font>
    <font>
      <sz val="9"/>
      <color theme="0" tint="-4.9989318521683403E-2"/>
      <name val="Arial"/>
      <family val="2"/>
    </font>
    <font>
      <b/>
      <sz val="9"/>
      <color theme="0" tint="-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A2363"/>
        <bgColor indexed="64"/>
      </patternFill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164" fontId="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43" fontId="4" fillId="0" borderId="0" applyFont="0" applyFill="0" applyBorder="0" applyAlignment="0" applyProtection="0"/>
    <xf numFmtId="0" fontId="16" fillId="0" borderId="0"/>
    <xf numFmtId="0" fontId="3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317">
    <xf numFmtId="0" fontId="0" fillId="0" borderId="0" xfId="0"/>
    <xf numFmtId="0" fontId="7" fillId="0" borderId="0" xfId="3" applyFont="1" applyFill="1" applyBorder="1" applyAlignment="1">
      <alignment horizontal="left" vertical="center" indent="3"/>
    </xf>
    <xf numFmtId="0" fontId="7" fillId="0" borderId="0" xfId="4" applyFont="1" applyFill="1" applyBorder="1" applyAlignment="1">
      <alignment horizontal="left" vertical="center" indent="2"/>
    </xf>
    <xf numFmtId="0" fontId="9" fillId="0" borderId="0" xfId="0" applyFont="1"/>
    <xf numFmtId="0" fontId="10" fillId="0" borderId="0" xfId="0" applyFont="1"/>
    <xf numFmtId="0" fontId="9" fillId="0" borderId="0" xfId="6" applyFont="1" applyFill="1" applyAlignment="1">
      <alignment horizontal="left"/>
    </xf>
    <xf numFmtId="3" fontId="11" fillId="0" borderId="0" xfId="1" applyNumberFormat="1" applyFont="1" applyFill="1" applyBorder="1" applyAlignment="1"/>
    <xf numFmtId="0" fontId="11" fillId="0" borderId="0" xfId="3" applyFont="1" applyFill="1" applyAlignment="1">
      <alignment horizontal="left"/>
    </xf>
    <xf numFmtId="0" fontId="7" fillId="0" borderId="0" xfId="3" applyFont="1" applyFill="1" applyAlignment="1">
      <alignment horizontal="left" indent="3"/>
    </xf>
    <xf numFmtId="0" fontId="11" fillId="0" borderId="0" xfId="5" applyFont="1" applyFill="1" applyAlignment="1">
      <alignment horizontal="left" wrapText="1"/>
    </xf>
    <xf numFmtId="0" fontId="10" fillId="0" borderId="0" xfId="2" applyFont="1" applyFill="1"/>
    <xf numFmtId="0" fontId="7" fillId="0" borderId="0" xfId="5" applyFont="1" applyFill="1" applyAlignment="1">
      <alignment horizontal="left" indent="2"/>
    </xf>
    <xf numFmtId="0" fontId="7" fillId="0" borderId="0" xfId="2" applyFont="1" applyFill="1" applyAlignment="1">
      <alignment horizontal="left" indent="1"/>
    </xf>
    <xf numFmtId="0" fontId="7" fillId="0" borderId="0" xfId="3" applyFont="1" applyFill="1" applyAlignment="1">
      <alignment horizontal="left" indent="1"/>
    </xf>
    <xf numFmtId="0" fontId="7" fillId="0" borderId="0" xfId="5" applyFont="1" applyFill="1" applyBorder="1" applyAlignment="1">
      <alignment horizontal="left" indent="1"/>
    </xf>
    <xf numFmtId="0" fontId="11" fillId="0" borderId="0" xfId="4" applyFont="1" applyFill="1" applyBorder="1" applyAlignment="1">
      <alignment vertical="center" wrapText="1"/>
    </xf>
    <xf numFmtId="49" fontId="11" fillId="0" borderId="0" xfId="1" applyNumberFormat="1" applyFont="1" applyFill="1" applyBorder="1" applyAlignment="1">
      <alignment horizontal="left"/>
    </xf>
    <xf numFmtId="49" fontId="7" fillId="0" borderId="0" xfId="1" applyNumberFormat="1" applyFont="1" applyFill="1" applyBorder="1" applyAlignment="1">
      <alignment horizontal="left"/>
    </xf>
    <xf numFmtId="49" fontId="7" fillId="0" borderId="0" xfId="1" applyNumberFormat="1" applyFont="1" applyBorder="1" applyAlignment="1">
      <alignment horizontal="left"/>
    </xf>
    <xf numFmtId="167" fontId="11" fillId="0" borderId="0" xfId="1" applyNumberFormat="1" applyFont="1" applyFill="1" applyBorder="1" applyAlignment="1"/>
    <xf numFmtId="165" fontId="7" fillId="0" borderId="0" xfId="1" applyNumberFormat="1" applyFont="1" applyBorder="1" applyAlignment="1"/>
    <xf numFmtId="0" fontId="10" fillId="0" borderId="0" xfId="0" applyFont="1" applyFill="1"/>
    <xf numFmtId="3" fontId="10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Alignment="1">
      <alignment horizontal="left"/>
    </xf>
    <xf numFmtId="3" fontId="10" fillId="0" borderId="0" xfId="1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left"/>
    </xf>
    <xf numFmtId="49" fontId="7" fillId="0" borderId="0" xfId="7" applyNumberFormat="1" applyFont="1" applyAlignment="1">
      <alignment horizontal="left"/>
    </xf>
    <xf numFmtId="0" fontId="7" fillId="0" borderId="0" xfId="7" applyFont="1"/>
    <xf numFmtId="0" fontId="7" fillId="0" borderId="0" xfId="7" applyFont="1" applyFill="1" applyBorder="1" applyAlignment="1">
      <alignment horizontal="center" vertical="center" wrapText="1"/>
    </xf>
    <xf numFmtId="0" fontId="7" fillId="0" borderId="0" xfId="7" applyFont="1" applyFill="1"/>
    <xf numFmtId="0" fontId="11" fillId="0" borderId="0" xfId="7" applyFont="1"/>
    <xf numFmtId="0" fontId="11" fillId="0" borderId="0" xfId="7" applyFont="1" applyFill="1" applyBorder="1" applyAlignment="1">
      <alignment wrapText="1"/>
    </xf>
    <xf numFmtId="49" fontId="11" fillId="0" borderId="0" xfId="7" applyNumberFormat="1" applyFont="1" applyFill="1" applyBorder="1" applyAlignment="1">
      <alignment horizontal="left"/>
    </xf>
    <xf numFmtId="0" fontId="11" fillId="0" borderId="0" xfId="7" applyFont="1" applyFill="1" applyBorder="1"/>
    <xf numFmtId="3" fontId="11" fillId="0" borderId="0" xfId="7" applyNumberFormat="1" applyFont="1" applyFill="1" applyBorder="1" applyAlignment="1"/>
    <xf numFmtId="0" fontId="11" fillId="0" borderId="0" xfId="7" applyFont="1" applyFill="1"/>
    <xf numFmtId="3" fontId="7" fillId="0" borderId="0" xfId="7" applyNumberFormat="1" applyFont="1" applyFill="1" applyBorder="1"/>
    <xf numFmtId="167" fontId="11" fillId="0" borderId="0" xfId="7" applyNumberFormat="1" applyFont="1"/>
    <xf numFmtId="0" fontId="7" fillId="0" borderId="0" xfId="7" applyFont="1" applyFill="1" applyAlignment="1">
      <alignment horizontal="left" indent="1"/>
    </xf>
    <xf numFmtId="165" fontId="7" fillId="0" borderId="0" xfId="7" applyNumberFormat="1" applyFont="1" applyFill="1" applyAlignment="1"/>
    <xf numFmtId="49" fontId="7" fillId="0" borderId="0" xfId="7" applyNumberFormat="1" applyFont="1" applyFill="1" applyAlignment="1">
      <alignment horizontal="left"/>
    </xf>
    <xf numFmtId="165" fontId="7" fillId="0" borderId="0" xfId="4" applyNumberFormat="1" applyFont="1" applyFill="1" applyBorder="1" applyAlignment="1"/>
    <xf numFmtId="167" fontId="7" fillId="0" borderId="0" xfId="7" applyNumberFormat="1" applyFont="1" applyAlignment="1">
      <alignment horizontal="right"/>
    </xf>
    <xf numFmtId="167" fontId="7" fillId="0" borderId="0" xfId="7" applyNumberFormat="1" applyFont="1"/>
    <xf numFmtId="165" fontId="7" fillId="0" borderId="0" xfId="7" applyNumberFormat="1" applyFont="1" applyFill="1" applyBorder="1" applyAlignment="1"/>
    <xf numFmtId="0" fontId="11" fillId="0" borderId="0" xfId="7" applyFont="1" applyFill="1" applyAlignment="1">
      <alignment horizontal="left"/>
    </xf>
    <xf numFmtId="165" fontId="7" fillId="0" borderId="0" xfId="7" applyNumberFormat="1" applyFont="1" applyFill="1"/>
    <xf numFmtId="3" fontId="7" fillId="0" borderId="0" xfId="7" applyNumberFormat="1" applyFont="1" applyBorder="1"/>
    <xf numFmtId="167" fontId="11" fillId="0" borderId="0" xfId="7" applyNumberFormat="1" applyFont="1" applyFill="1" applyBorder="1" applyAlignment="1"/>
    <xf numFmtId="167" fontId="11" fillId="0" borderId="0" xfId="7" applyNumberFormat="1" applyFont="1" applyFill="1" applyBorder="1"/>
    <xf numFmtId="0" fontId="12" fillId="0" borderId="0" xfId="7" applyFont="1" applyFill="1"/>
    <xf numFmtId="0" fontId="7" fillId="0" borderId="0" xfId="7" applyFont="1" applyFill="1" applyAlignment="1">
      <alignment horizontal="left" indent="2"/>
    </xf>
    <xf numFmtId="3" fontId="7" fillId="0" borderId="0" xfId="7" applyNumberFormat="1" applyFont="1" applyBorder="1" applyAlignment="1"/>
    <xf numFmtId="0" fontId="7" fillId="0" borderId="0" xfId="7" applyNumberFormat="1" applyFont="1" applyFill="1" applyAlignment="1">
      <alignment horizontal="left" vertical="center" indent="1"/>
    </xf>
    <xf numFmtId="0" fontId="7" fillId="0" borderId="0" xfId="7" applyNumberFormat="1" applyFont="1" applyFill="1" applyBorder="1" applyAlignment="1">
      <alignment horizontal="left" vertical="center" indent="1"/>
    </xf>
    <xf numFmtId="0" fontId="7" fillId="0" borderId="0" xfId="7" applyFont="1" applyFill="1" applyAlignment="1"/>
    <xf numFmtId="167" fontId="12" fillId="0" borderId="0" xfId="7" applyNumberFormat="1" applyFont="1"/>
    <xf numFmtId="0" fontId="12" fillId="0" borderId="0" xfId="7" applyFont="1"/>
    <xf numFmtId="0" fontId="7" fillId="0" borderId="0" xfId="7" applyFont="1" applyFill="1" applyBorder="1"/>
    <xf numFmtId="0" fontId="7" fillId="0" borderId="0" xfId="7" applyNumberFormat="1" applyFont="1" applyFill="1" applyAlignment="1">
      <alignment horizontal="left" vertical="center" indent="2"/>
    </xf>
    <xf numFmtId="0" fontId="7" fillId="0" borderId="0" xfId="7" applyFont="1" applyFill="1" applyAlignment="1">
      <alignment horizontal="left" vertical="center" indent="1"/>
    </xf>
    <xf numFmtId="0" fontId="11" fillId="0" borderId="0" xfId="7" applyFont="1" applyFill="1" applyAlignment="1">
      <alignment horizontal="left" wrapText="1"/>
    </xf>
    <xf numFmtId="49" fontId="7" fillId="0" borderId="0" xfId="7" applyNumberFormat="1" applyFont="1" applyBorder="1" applyAlignment="1">
      <alignment horizontal="left"/>
    </xf>
    <xf numFmtId="167" fontId="7" fillId="0" borderId="0" xfId="7" applyNumberFormat="1" applyFont="1" applyFill="1" applyBorder="1" applyAlignment="1"/>
    <xf numFmtId="49" fontId="7" fillId="0" borderId="0" xfId="7" applyNumberFormat="1" applyFont="1" applyFill="1" applyBorder="1" applyAlignment="1">
      <alignment horizontal="left"/>
    </xf>
    <xf numFmtId="165" fontId="11" fillId="0" borderId="0" xfId="7" applyNumberFormat="1" applyFont="1" applyFill="1" applyBorder="1" applyAlignment="1"/>
    <xf numFmtId="165" fontId="7" fillId="0" borderId="0" xfId="7" applyNumberFormat="1" applyFont="1" applyBorder="1" applyAlignment="1"/>
    <xf numFmtId="3" fontId="7" fillId="0" borderId="0" xfId="7" applyNumberFormat="1" applyFont="1" applyFill="1"/>
    <xf numFmtId="0" fontId="4" fillId="0" borderId="0" xfId="7" applyFont="1" applyFill="1"/>
    <xf numFmtId="49" fontId="4" fillId="0" borderId="0" xfId="7" applyNumberFormat="1" applyFont="1" applyFill="1" applyAlignment="1">
      <alignment horizontal="left"/>
    </xf>
    <xf numFmtId="0" fontId="9" fillId="0" borderId="0" xfId="7" applyFont="1" applyFill="1"/>
    <xf numFmtId="0" fontId="10" fillId="0" borderId="0" xfId="7" applyFont="1"/>
    <xf numFmtId="0" fontId="7" fillId="0" borderId="0" xfId="7" applyFont="1" applyAlignment="1">
      <alignment horizontal="left"/>
    </xf>
    <xf numFmtId="0" fontId="10" fillId="0" borderId="0" xfId="7" applyFont="1" applyFill="1" applyBorder="1"/>
    <xf numFmtId="49" fontId="10" fillId="0" borderId="0" xfId="7" applyNumberFormat="1" applyFont="1" applyFill="1" applyBorder="1" applyAlignment="1">
      <alignment horizontal="left"/>
    </xf>
    <xf numFmtId="3" fontId="10" fillId="0" borderId="0" xfId="7" applyNumberFormat="1" applyFont="1"/>
    <xf numFmtId="0" fontId="10" fillId="0" borderId="0" xfId="7" applyFont="1" applyFill="1"/>
    <xf numFmtId="49" fontId="10" fillId="0" borderId="0" xfId="7" applyNumberFormat="1" applyFont="1" applyAlignment="1">
      <alignment horizontal="left"/>
    </xf>
    <xf numFmtId="3" fontId="4" fillId="0" borderId="0" xfId="7" applyNumberFormat="1" applyFont="1" applyFill="1"/>
    <xf numFmtId="0" fontId="9" fillId="0" borderId="0" xfId="7" applyFont="1"/>
    <xf numFmtId="49" fontId="4" fillId="0" borderId="0" xfId="7" applyNumberFormat="1" applyFont="1" applyAlignment="1">
      <alignment horizontal="left"/>
    </xf>
    <xf numFmtId="3" fontId="7" fillId="0" borderId="0" xfId="1" applyNumberFormat="1" applyFont="1" applyFill="1" applyBorder="1" applyAlignment="1"/>
    <xf numFmtId="0" fontId="8" fillId="0" borderId="0" xfId="7" applyFont="1" applyFill="1"/>
    <xf numFmtId="3" fontId="7" fillId="0" borderId="0" xfId="1" applyNumberFormat="1" applyFont="1" applyFill="1" applyAlignment="1"/>
    <xf numFmtId="3" fontId="7" fillId="0" borderId="0" xfId="1" applyNumberFormat="1" applyFont="1" applyBorder="1" applyAlignment="1"/>
    <xf numFmtId="0" fontId="7" fillId="0" borderId="3" xfId="7" applyFont="1" applyFill="1" applyBorder="1" applyAlignment="1">
      <alignment horizontal="center" vertical="center" wrapText="1"/>
    </xf>
    <xf numFmtId="0" fontId="4" fillId="0" borderId="0" xfId="7" applyFont="1" applyBorder="1"/>
    <xf numFmtId="166" fontId="4" fillId="0" borderId="0" xfId="7" applyNumberFormat="1" applyFont="1" applyBorder="1"/>
    <xf numFmtId="0" fontId="8" fillId="0" borderId="0" xfId="7" applyFont="1" applyFill="1" applyBorder="1" applyAlignment="1">
      <alignment horizontal="left"/>
    </xf>
    <xf numFmtId="0" fontId="7" fillId="0" borderId="3" xfId="7" applyFont="1" applyFill="1" applyBorder="1" applyAlignment="1">
      <alignment horizontal="left" vertical="center" wrapText="1"/>
    </xf>
    <xf numFmtId="0" fontId="4" fillId="0" borderId="0" xfId="7" applyFont="1"/>
    <xf numFmtId="165" fontId="7" fillId="0" borderId="4" xfId="7" applyNumberFormat="1" applyFont="1" applyFill="1" applyBorder="1"/>
    <xf numFmtId="3" fontId="7" fillId="0" borderId="0" xfId="7" applyNumberFormat="1" applyFont="1" applyFill="1" applyBorder="1" applyAlignment="1"/>
    <xf numFmtId="165" fontId="7" fillId="0" borderId="0" xfId="7" applyNumberFormat="1" applyFont="1" applyAlignment="1"/>
    <xf numFmtId="0" fontId="11" fillId="0" borderId="0" xfId="7" applyFont="1" applyFill="1" applyBorder="1" applyAlignment="1"/>
    <xf numFmtId="165" fontId="11" fillId="0" borderId="0" xfId="7" applyNumberFormat="1" applyFont="1" applyFill="1" applyAlignment="1"/>
    <xf numFmtId="167" fontId="11" fillId="0" borderId="0" xfId="7" applyNumberFormat="1" applyFont="1" applyAlignment="1"/>
    <xf numFmtId="167" fontId="11" fillId="0" borderId="0" xfId="7" applyNumberFormat="1" applyFont="1" applyFill="1" applyAlignment="1"/>
    <xf numFmtId="0" fontId="7" fillId="0" borderId="0" xfId="7" applyFont="1" applyAlignment="1"/>
    <xf numFmtId="167" fontId="7" fillId="0" borderId="0" xfId="7" applyNumberFormat="1" applyFont="1" applyAlignment="1"/>
    <xf numFmtId="0" fontId="11" fillId="0" borderId="0" xfId="7" applyFont="1" applyAlignment="1"/>
    <xf numFmtId="167" fontId="7" fillId="0" borderId="0" xfId="7" applyNumberFormat="1" applyFont="1" applyFill="1" applyAlignment="1"/>
    <xf numFmtId="0" fontId="13" fillId="0" borderId="0" xfId="7" applyFont="1" applyAlignment="1"/>
    <xf numFmtId="167" fontId="13" fillId="0" borderId="0" xfId="7" applyNumberFormat="1" applyFont="1" applyAlignment="1"/>
    <xf numFmtId="167" fontId="12" fillId="0" borderId="0" xfId="7" applyNumberFormat="1" applyFont="1" applyAlignment="1"/>
    <xf numFmtId="0" fontId="13" fillId="0" borderId="0" xfId="7" applyFont="1" applyFill="1" applyAlignment="1"/>
    <xf numFmtId="167" fontId="13" fillId="0" borderId="0" xfId="7" applyNumberFormat="1" applyFont="1" applyFill="1" applyAlignment="1"/>
    <xf numFmtId="167" fontId="12" fillId="0" borderId="0" xfId="7" applyNumberFormat="1" applyFont="1" applyFill="1" applyAlignment="1"/>
    <xf numFmtId="167" fontId="7" fillId="0" borderId="0" xfId="7" applyNumberFormat="1" applyFont="1" applyBorder="1" applyAlignment="1"/>
    <xf numFmtId="167" fontId="12" fillId="0" borderId="0" xfId="7" applyNumberFormat="1" applyFont="1" applyBorder="1" applyAlignment="1"/>
    <xf numFmtId="49" fontId="7" fillId="0" borderId="3" xfId="7" applyNumberFormat="1" applyFont="1" applyFill="1" applyBorder="1" applyAlignment="1">
      <alignment horizontal="left" wrapText="1"/>
    </xf>
    <xf numFmtId="49" fontId="4" fillId="0" borderId="0" xfId="7" applyNumberFormat="1" applyFont="1" applyBorder="1" applyAlignment="1">
      <alignment horizontal="left"/>
    </xf>
    <xf numFmtId="49" fontId="7" fillId="0" borderId="4" xfId="7" applyNumberFormat="1" applyFont="1" applyFill="1" applyBorder="1" applyAlignment="1">
      <alignment horizontal="left"/>
    </xf>
    <xf numFmtId="166" fontId="4" fillId="0" borderId="0" xfId="7" applyNumberFormat="1" applyFont="1"/>
    <xf numFmtId="3" fontId="4" fillId="0" borderId="0" xfId="7" applyNumberFormat="1" applyFont="1" applyBorder="1"/>
    <xf numFmtId="0" fontId="7" fillId="0" borderId="0" xfId="7" applyFont="1" applyFill="1" applyAlignment="1">
      <alignment horizontal="left" wrapText="1" indent="1"/>
    </xf>
    <xf numFmtId="0" fontId="7" fillId="0" borderId="0" xfId="7" applyFont="1" applyFill="1" applyBorder="1" applyAlignment="1">
      <alignment horizontal="left" wrapText="1" indent="1"/>
    </xf>
    <xf numFmtId="0" fontId="7" fillId="0" borderId="0" xfId="7" applyFont="1" applyFill="1" applyBorder="1" applyAlignment="1"/>
    <xf numFmtId="167" fontId="7" fillId="0" borderId="0" xfId="7" applyNumberFormat="1" applyFont="1" applyBorder="1" applyAlignment="1">
      <alignment horizontal="right"/>
    </xf>
    <xf numFmtId="0" fontId="12" fillId="0" borderId="0" xfId="7" applyFont="1" applyBorder="1"/>
    <xf numFmtId="0" fontId="7" fillId="0" borderId="4" xfId="7" applyFont="1" applyFill="1" applyBorder="1"/>
    <xf numFmtId="3" fontId="7" fillId="0" borderId="4" xfId="7" applyNumberFormat="1" applyFont="1" applyFill="1" applyBorder="1"/>
    <xf numFmtId="49" fontId="7" fillId="0" borderId="4" xfId="7" applyNumberFormat="1" applyFont="1" applyBorder="1" applyAlignment="1">
      <alignment horizontal="left"/>
    </xf>
    <xf numFmtId="0" fontId="4" fillId="0" borderId="4" xfId="7" applyFont="1" applyBorder="1"/>
    <xf numFmtId="0" fontId="7" fillId="0" borderId="0" xfId="0" applyFont="1"/>
    <xf numFmtId="0" fontId="7" fillId="0" borderId="0" xfId="0" applyFont="1" applyFill="1"/>
    <xf numFmtId="49" fontId="10" fillId="0" borderId="0" xfId="7" applyNumberFormat="1" applyFont="1" applyFill="1" applyAlignment="1">
      <alignment horizontal="left"/>
    </xf>
    <xf numFmtId="0" fontId="10" fillId="0" borderId="0" xfId="7" applyFont="1" applyBorder="1"/>
    <xf numFmtId="0" fontId="7" fillId="0" borderId="0" xfId="0" applyFont="1" applyBorder="1"/>
    <xf numFmtId="0" fontId="11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9" applyFont="1"/>
    <xf numFmtId="0" fontId="7" fillId="0" borderId="0" xfId="0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7" fillId="0" borderId="0" xfId="8" applyFont="1" applyBorder="1" applyAlignment="1">
      <alignment horizontal="left" vertical="top" wrapText="1"/>
    </xf>
    <xf numFmtId="166" fontId="7" fillId="0" borderId="0" xfId="8" applyNumberFormat="1" applyFont="1" applyBorder="1" applyAlignment="1">
      <alignment horizontal="right" vertical="top"/>
    </xf>
    <xf numFmtId="0" fontId="7" fillId="0" borderId="0" xfId="3" applyFont="1" applyBorder="1" applyAlignment="1">
      <alignment horizontal="left" vertical="top" wrapText="1"/>
    </xf>
    <xf numFmtId="3" fontId="7" fillId="0" borderId="0" xfId="3" applyNumberFormat="1" applyFont="1" applyBorder="1" applyAlignment="1">
      <alignment horizontal="right" vertical="top"/>
    </xf>
    <xf numFmtId="167" fontId="7" fillId="0" borderId="0" xfId="7" applyNumberFormat="1" applyFont="1" applyBorder="1"/>
    <xf numFmtId="0" fontId="7" fillId="0" borderId="4" xfId="7" applyFont="1" applyBorder="1" applyAlignment="1">
      <alignment horizontal="left"/>
    </xf>
    <xf numFmtId="0" fontId="10" fillId="0" borderId="0" xfId="7" applyFont="1" applyAlignment="1">
      <alignment horizontal="left"/>
    </xf>
    <xf numFmtId="0" fontId="10" fillId="0" borderId="0" xfId="7" applyFont="1" applyFill="1" applyBorder="1" applyAlignment="1">
      <alignment horizontal="left"/>
    </xf>
    <xf numFmtId="0" fontId="10" fillId="0" borderId="0" xfId="7" applyFont="1" applyAlignment="1"/>
    <xf numFmtId="0" fontId="7" fillId="0" borderId="0" xfId="7" applyNumberFormat="1" applyFont="1" applyFill="1" applyAlignment="1">
      <alignment horizontal="left" wrapText="1" indent="1"/>
    </xf>
    <xf numFmtId="0" fontId="7" fillId="0" borderId="0" xfId="7" applyNumberFormat="1" applyFont="1" applyFill="1" applyAlignment="1">
      <alignment horizontal="left" wrapText="1" indent="2"/>
    </xf>
    <xf numFmtId="0" fontId="7" fillId="0" borderId="0" xfId="7" applyFont="1" applyFill="1" applyAlignment="1">
      <alignment horizontal="left" wrapText="1" indent="2"/>
    </xf>
    <xf numFmtId="0" fontId="4" fillId="0" borderId="4" xfId="7" applyFont="1" applyFill="1" applyBorder="1"/>
    <xf numFmtId="49" fontId="4" fillId="0" borderId="4" xfId="7" applyNumberFormat="1" applyFont="1" applyFill="1" applyBorder="1" applyAlignment="1">
      <alignment horizontal="left"/>
    </xf>
    <xf numFmtId="0" fontId="7" fillId="0" borderId="0" xfId="5" applyFont="1" applyFill="1" applyAlignment="1">
      <alignment horizontal="left" indent="1"/>
    </xf>
    <xf numFmtId="165" fontId="7" fillId="0" borderId="0" xfId="4" applyNumberFormat="1" applyFont="1" applyFill="1" applyBorder="1"/>
    <xf numFmtId="49" fontId="7" fillId="0" borderId="0" xfId="0" applyNumberFormat="1" applyFont="1" applyFill="1" applyAlignment="1">
      <alignment horizontal="left"/>
    </xf>
    <xf numFmtId="165" fontId="10" fillId="0" borderId="0" xfId="7" applyNumberFormat="1" applyFont="1" applyFill="1"/>
    <xf numFmtId="165" fontId="10" fillId="0" borderId="0" xfId="0" applyNumberFormat="1" applyFont="1"/>
    <xf numFmtId="0" fontId="7" fillId="0" borderId="0" xfId="3" applyFont="1" applyFill="1" applyBorder="1" applyAlignment="1">
      <alignment horizontal="left" indent="1"/>
    </xf>
    <xf numFmtId="0" fontId="7" fillId="0" borderId="0" xfId="7" applyFont="1" applyFill="1" applyBorder="1" applyAlignment="1">
      <alignment horizontal="left" indent="1"/>
    </xf>
    <xf numFmtId="0" fontId="7" fillId="0" borderId="0" xfId="7" applyFont="1" applyBorder="1"/>
    <xf numFmtId="0" fontId="11" fillId="0" borderId="0" xfId="7" applyFont="1" applyBorder="1" applyAlignment="1">
      <alignment horizontal="center" vertical="center" wrapText="1"/>
    </xf>
    <xf numFmtId="0" fontId="7" fillId="0" borderId="0" xfId="7" applyFont="1" applyBorder="1" applyAlignment="1">
      <alignment horizontal="center" vertical="center" wrapText="1"/>
    </xf>
    <xf numFmtId="49" fontId="7" fillId="0" borderId="0" xfId="7" applyNumberFormat="1" applyFont="1" applyBorder="1" applyAlignment="1">
      <alignment horizontal="left" wrapText="1"/>
    </xf>
    <xf numFmtId="49" fontId="11" fillId="0" borderId="0" xfId="7" applyNumberFormat="1" applyFont="1" applyFill="1" applyAlignment="1">
      <alignment horizontal="left"/>
    </xf>
    <xf numFmtId="0" fontId="4" fillId="0" borderId="0" xfId="0" applyFont="1"/>
    <xf numFmtId="0" fontId="4" fillId="0" borderId="4" xfId="0" applyFont="1" applyFill="1" applyBorder="1"/>
    <xf numFmtId="0" fontId="4" fillId="0" borderId="4" xfId="0" applyFont="1" applyBorder="1"/>
    <xf numFmtId="0" fontId="4" fillId="0" borderId="0" xfId="0" applyFont="1" applyBorder="1"/>
    <xf numFmtId="0" fontId="11" fillId="0" borderId="0" xfId="0" applyFont="1"/>
    <xf numFmtId="0" fontId="7" fillId="0" borderId="0" xfId="4" applyFont="1" applyFill="1" applyBorder="1" applyAlignment="1">
      <alignment horizontal="left" vertical="center" wrapText="1"/>
    </xf>
    <xf numFmtId="165" fontId="7" fillId="0" borderId="0" xfId="4" applyNumberFormat="1" applyFont="1" applyFill="1" applyBorder="1" applyAlignment="1">
      <alignment horizontal="center" vertical="center" wrapText="1"/>
    </xf>
    <xf numFmtId="49" fontId="7" fillId="0" borderId="0" xfId="4" applyNumberFormat="1" applyFont="1" applyFill="1" applyBorder="1" applyAlignment="1">
      <alignment horizontal="left" wrapText="1"/>
    </xf>
    <xf numFmtId="165" fontId="7" fillId="0" borderId="0" xfId="2" applyNumberFormat="1" applyFont="1" applyFill="1" applyBorder="1" applyAlignment="1">
      <alignment horizontal="center" wrapText="1"/>
    </xf>
    <xf numFmtId="167" fontId="7" fillId="0" borderId="0" xfId="4" applyNumberFormat="1" applyFont="1" applyFill="1" applyBorder="1" applyAlignment="1">
      <alignment horizontal="center" vertical="center" wrapText="1"/>
    </xf>
    <xf numFmtId="167" fontId="7" fillId="0" borderId="0" xfId="2" applyNumberFormat="1" applyFont="1" applyFill="1" applyBorder="1" applyAlignment="1">
      <alignment horizontal="center" wrapText="1"/>
    </xf>
    <xf numFmtId="167" fontId="7" fillId="0" borderId="0" xfId="2" applyNumberFormat="1" applyFont="1" applyFill="1" applyBorder="1" applyAlignment="1">
      <alignment horizontal="center" vertical="center" wrapText="1"/>
    </xf>
    <xf numFmtId="0" fontId="7" fillId="0" borderId="0" xfId="2" applyFont="1" applyFill="1" applyAlignment="1">
      <alignment horizontal="left"/>
    </xf>
    <xf numFmtId="165" fontId="7" fillId="0" borderId="0" xfId="0" applyNumberFormat="1" applyFont="1"/>
    <xf numFmtId="49" fontId="7" fillId="0" borderId="0" xfId="0" applyNumberFormat="1" applyFont="1" applyAlignment="1">
      <alignment horizontal="left"/>
    </xf>
    <xf numFmtId="167" fontId="7" fillId="0" borderId="0" xfId="0" applyNumberFormat="1" applyFont="1"/>
    <xf numFmtId="0" fontId="7" fillId="0" borderId="4" xfId="0" applyFont="1" applyBorder="1"/>
    <xf numFmtId="3" fontId="10" fillId="0" borderId="0" xfId="0" applyNumberFormat="1" applyFont="1" applyBorder="1"/>
    <xf numFmtId="3" fontId="10" fillId="0" borderId="0" xfId="0" applyNumberFormat="1" applyFont="1"/>
    <xf numFmtId="0" fontId="7" fillId="0" borderId="0" xfId="4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indent="1"/>
    </xf>
    <xf numFmtId="0" fontId="7" fillId="0" borderId="0" xfId="4" applyFont="1" applyFill="1" applyAlignment="1">
      <alignment horizontal="left" wrapText="1" indent="1"/>
    </xf>
    <xf numFmtId="167" fontId="7" fillId="0" borderId="4" xfId="0" applyNumberFormat="1" applyFont="1" applyBorder="1"/>
    <xf numFmtId="49" fontId="10" fillId="0" borderId="0" xfId="11" applyNumberFormat="1" applyFont="1" applyFill="1" applyBorder="1"/>
    <xf numFmtId="0" fontId="10" fillId="0" borderId="0" xfId="11" applyFont="1" applyFill="1"/>
    <xf numFmtId="0" fontId="9" fillId="0" borderId="0" xfId="7" applyFont="1" applyFill="1" applyAlignment="1"/>
    <xf numFmtId="0" fontId="9" fillId="0" borderId="0" xfId="7" applyFont="1" applyFill="1" applyBorder="1" applyAlignment="1"/>
    <xf numFmtId="167" fontId="11" fillId="0" borderId="0" xfId="7" applyNumberFormat="1" applyFont="1" applyAlignment="1">
      <alignment horizontal="right"/>
    </xf>
    <xf numFmtId="167" fontId="7" fillId="0" borderId="0" xfId="7" applyNumberFormat="1" applyFont="1" applyFill="1" applyAlignment="1">
      <alignment horizontal="right"/>
    </xf>
    <xf numFmtId="0" fontId="7" fillId="0" borderId="4" xfId="2" applyFont="1" applyFill="1" applyBorder="1" applyAlignment="1">
      <alignment horizontal="left"/>
    </xf>
    <xf numFmtId="165" fontId="7" fillId="0" borderId="4" xfId="0" applyNumberFormat="1" applyFont="1" applyBorder="1"/>
    <xf numFmtId="49" fontId="7" fillId="0" borderId="4" xfId="0" applyNumberFormat="1" applyFont="1" applyBorder="1" applyAlignment="1">
      <alignment horizontal="left"/>
    </xf>
    <xf numFmtId="0" fontId="11" fillId="0" borderId="0" xfId="13" applyFont="1" applyFill="1" applyBorder="1" applyAlignment="1">
      <alignment horizontal="left" wrapText="1"/>
    </xf>
    <xf numFmtId="0" fontId="7" fillId="0" borderId="0" xfId="12" applyFont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1"/>
    </xf>
    <xf numFmtId="49" fontId="10" fillId="0" borderId="0" xfId="13" applyNumberFormat="1" applyFont="1" applyFill="1" applyBorder="1"/>
    <xf numFmtId="0" fontId="10" fillId="0" borderId="0" xfId="13" applyFont="1" applyFill="1"/>
    <xf numFmtId="0" fontId="11" fillId="0" borderId="0" xfId="2" applyFont="1" applyFill="1" applyAlignment="1">
      <alignment horizontal="left"/>
    </xf>
    <xf numFmtId="0" fontId="7" fillId="0" borderId="0" xfId="4" applyFont="1" applyFill="1" applyAlignment="1">
      <alignment horizontal="left" indent="1"/>
    </xf>
    <xf numFmtId="0" fontId="11" fillId="0" borderId="0" xfId="3" applyFont="1" applyFill="1" applyAlignment="1">
      <alignment horizontal="left" wrapText="1"/>
    </xf>
    <xf numFmtId="3" fontId="11" fillId="0" borderId="0" xfId="7" applyNumberFormat="1" applyFont="1" applyAlignment="1"/>
    <xf numFmtId="3" fontId="7" fillId="0" borderId="0" xfId="7" applyNumberFormat="1" applyFont="1" applyAlignment="1"/>
    <xf numFmtId="0" fontId="7" fillId="0" borderId="0" xfId="7" applyFont="1" applyBorder="1" applyAlignment="1"/>
    <xf numFmtId="167" fontId="7" fillId="0" borderId="0" xfId="7" applyNumberFormat="1" applyFont="1" applyFill="1" applyBorder="1" applyAlignment="1">
      <alignment horizontal="right"/>
    </xf>
    <xf numFmtId="0" fontId="17" fillId="2" borderId="2" xfId="12" applyFont="1" applyFill="1" applyBorder="1" applyAlignment="1">
      <alignment vertical="center" wrapText="1"/>
    </xf>
    <xf numFmtId="0" fontId="18" fillId="2" borderId="2" xfId="9" applyFont="1" applyFill="1" applyBorder="1" applyAlignment="1"/>
    <xf numFmtId="0" fontId="17" fillId="2" borderId="2" xfId="9" applyFont="1" applyFill="1" applyBorder="1" applyAlignment="1"/>
    <xf numFmtId="0" fontId="17" fillId="2" borderId="0" xfId="9" applyFont="1" applyFill="1" applyBorder="1" applyAlignment="1">
      <alignment horizontal="center" wrapText="1"/>
    </xf>
    <xf numFmtId="0" fontId="18" fillId="2" borderId="1" xfId="9" applyFont="1" applyFill="1" applyBorder="1" applyAlignment="1">
      <alignment horizontal="center" wrapText="1"/>
    </xf>
    <xf numFmtId="0" fontId="18" fillId="2" borderId="0" xfId="9" applyFont="1" applyFill="1" applyBorder="1" applyAlignment="1">
      <alignment horizontal="center" wrapText="1"/>
    </xf>
    <xf numFmtId="0" fontId="17" fillId="2" borderId="0" xfId="9" applyFont="1" applyFill="1" applyBorder="1" applyAlignment="1">
      <alignment horizontal="center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/>
    </xf>
    <xf numFmtId="49" fontId="17" fillId="2" borderId="1" xfId="0" applyNumberFormat="1" applyFont="1" applyFill="1" applyBorder="1" applyAlignment="1">
      <alignment horizontal="left"/>
    </xf>
    <xf numFmtId="0" fontId="17" fillId="2" borderId="2" xfId="0" applyFont="1" applyFill="1" applyBorder="1"/>
    <xf numFmtId="0" fontId="11" fillId="3" borderId="0" xfId="13" applyFont="1" applyFill="1" applyBorder="1" applyAlignment="1">
      <alignment horizontal="left" wrapText="1"/>
    </xf>
    <xf numFmtId="165" fontId="11" fillId="3" borderId="0" xfId="7" applyNumberFormat="1" applyFont="1" applyFill="1" applyBorder="1" applyAlignment="1"/>
    <xf numFmtId="49" fontId="7" fillId="3" borderId="0" xfId="7" applyNumberFormat="1" applyFont="1" applyFill="1" applyBorder="1" applyAlignment="1">
      <alignment horizontal="left"/>
    </xf>
    <xf numFmtId="49" fontId="7" fillId="3" borderId="0" xfId="1" applyNumberFormat="1" applyFont="1" applyFill="1" applyBorder="1" applyAlignment="1">
      <alignment horizontal="left"/>
    </xf>
    <xf numFmtId="0" fontId="11" fillId="3" borderId="0" xfId="7" applyFont="1" applyFill="1" applyBorder="1" applyAlignment="1"/>
    <xf numFmtId="167" fontId="11" fillId="3" borderId="0" xfId="7" applyNumberFormat="1" applyFont="1" applyFill="1" applyAlignment="1"/>
    <xf numFmtId="3" fontId="11" fillId="3" borderId="0" xfId="7" applyNumberFormat="1" applyFont="1" applyFill="1" applyBorder="1" applyAlignment="1"/>
    <xf numFmtId="3" fontId="11" fillId="3" borderId="0" xfId="1" applyNumberFormat="1" applyFont="1" applyFill="1" applyBorder="1" applyAlignment="1"/>
    <xf numFmtId="0" fontId="11" fillId="3" borderId="0" xfId="11" applyFont="1" applyFill="1" applyBorder="1" applyAlignment="1">
      <alignment horizontal="left" wrapText="1"/>
    </xf>
    <xf numFmtId="0" fontId="11" fillId="3" borderId="0" xfId="7" applyFont="1" applyFill="1" applyBorder="1"/>
    <xf numFmtId="0" fontId="17" fillId="2" borderId="2" xfId="7" applyFont="1" applyFill="1" applyBorder="1"/>
    <xf numFmtId="0" fontId="17" fillId="2" borderId="1" xfId="7" applyFont="1" applyFill="1" applyBorder="1" applyAlignment="1">
      <alignment horizontal="left" vertical="center" wrapText="1"/>
    </xf>
    <xf numFmtId="0" fontId="17" fillId="2" borderId="1" xfId="7" applyFont="1" applyFill="1" applyBorder="1" applyAlignment="1">
      <alignment horizontal="center"/>
    </xf>
    <xf numFmtId="49" fontId="17" fillId="2" borderId="1" xfId="7" applyNumberFormat="1" applyFont="1" applyFill="1" applyBorder="1" applyAlignment="1">
      <alignment horizontal="left"/>
    </xf>
    <xf numFmtId="0" fontId="11" fillId="3" borderId="0" xfId="4" applyFont="1" applyFill="1" applyBorder="1" applyAlignment="1">
      <alignment vertical="center" wrapText="1"/>
    </xf>
    <xf numFmtId="167" fontId="7" fillId="3" borderId="0" xfId="7" applyNumberFormat="1" applyFont="1" applyFill="1" applyBorder="1" applyAlignment="1"/>
    <xf numFmtId="0" fontId="17" fillId="2" borderId="0" xfId="9" applyFont="1" applyFill="1"/>
    <xf numFmtId="0" fontId="17" fillId="2" borderId="3" xfId="9" applyFont="1" applyFill="1" applyBorder="1" applyAlignment="1">
      <alignment vertical="top"/>
    </xf>
    <xf numFmtId="0" fontId="17" fillId="2" borderId="0" xfId="9" applyFont="1" applyFill="1" applyBorder="1" applyAlignment="1">
      <alignment wrapText="1"/>
    </xf>
    <xf numFmtId="0" fontId="17" fillId="2" borderId="0" xfId="0" applyFont="1" applyFill="1" applyBorder="1"/>
    <xf numFmtId="0" fontId="17" fillId="2" borderId="1" xfId="4" applyFont="1" applyFill="1" applyBorder="1" applyAlignment="1">
      <alignment horizontal="center" vertical="center" wrapText="1"/>
    </xf>
    <xf numFmtId="0" fontId="17" fillId="2" borderId="1" xfId="2" applyFont="1" applyFill="1" applyBorder="1" applyAlignment="1">
      <alignment horizontal="center" wrapText="1"/>
    </xf>
    <xf numFmtId="0" fontId="17" fillId="2" borderId="1" xfId="2" applyFont="1" applyFill="1" applyBorder="1" applyAlignment="1">
      <alignment horizontal="center" vertical="center" wrapText="1"/>
    </xf>
    <xf numFmtId="165" fontId="11" fillId="3" borderId="0" xfId="0" applyNumberFormat="1" applyFont="1" applyFill="1" applyBorder="1"/>
    <xf numFmtId="165" fontId="11" fillId="3" borderId="0" xfId="4" applyNumberFormat="1" applyFont="1" applyFill="1" applyBorder="1"/>
    <xf numFmtId="167" fontId="11" fillId="3" borderId="0" xfId="7" applyNumberFormat="1" applyFont="1" applyFill="1" applyBorder="1" applyAlignment="1"/>
    <xf numFmtId="167" fontId="11" fillId="3" borderId="0" xfId="7" applyNumberFormat="1" applyFont="1" applyFill="1" applyBorder="1"/>
    <xf numFmtId="0" fontId="11" fillId="3" borderId="0" xfId="2" applyFont="1" applyFill="1" applyBorder="1"/>
    <xf numFmtId="49" fontId="11" fillId="3" borderId="0" xfId="0" applyNumberFormat="1" applyFont="1" applyFill="1" applyBorder="1" applyAlignment="1">
      <alignment horizontal="left"/>
    </xf>
    <xf numFmtId="167" fontId="11" fillId="3" borderId="0" xfId="0" applyNumberFormat="1" applyFont="1" applyFill="1" applyBorder="1"/>
    <xf numFmtId="0" fontId="7" fillId="3" borderId="0" xfId="7" applyFont="1" applyFill="1" applyAlignment="1">
      <alignment horizontal="left" indent="1"/>
    </xf>
    <xf numFmtId="165" fontId="7" fillId="3" borderId="0" xfId="0" applyNumberFormat="1" applyFont="1" applyFill="1" applyBorder="1"/>
    <xf numFmtId="49" fontId="7" fillId="3" borderId="0" xfId="0" applyNumberFormat="1" applyFont="1" applyFill="1" applyBorder="1" applyAlignment="1">
      <alignment horizontal="left"/>
    </xf>
    <xf numFmtId="167" fontId="7" fillId="3" borderId="0" xfId="0" applyNumberFormat="1" applyFont="1" applyFill="1" applyBorder="1"/>
    <xf numFmtId="165" fontId="11" fillId="3" borderId="0" xfId="7" applyNumberFormat="1" applyFont="1" applyFill="1" applyAlignment="1"/>
    <xf numFmtId="49" fontId="11" fillId="3" borderId="0" xfId="7" applyNumberFormat="1" applyFont="1" applyFill="1" applyAlignment="1">
      <alignment horizontal="left"/>
    </xf>
    <xf numFmtId="167" fontId="11" fillId="3" borderId="0" xfId="7" applyNumberFormat="1" applyFont="1" applyFill="1" applyAlignment="1">
      <alignment horizontal="right"/>
    </xf>
    <xf numFmtId="3" fontId="11" fillId="3" borderId="0" xfId="7" applyNumberFormat="1" applyFont="1" applyFill="1" applyBorder="1" applyAlignment="1">
      <alignment horizontal="right"/>
    </xf>
    <xf numFmtId="3" fontId="11" fillId="3" borderId="0" xfId="1" applyNumberFormat="1" applyFont="1" applyFill="1" applyBorder="1" applyAlignment="1">
      <alignment horizontal="right"/>
    </xf>
    <xf numFmtId="3" fontId="11" fillId="0" borderId="0" xfId="7" applyNumberFormat="1" applyFont="1" applyFill="1" applyBorder="1" applyAlignment="1">
      <alignment horizontal="right"/>
    </xf>
    <xf numFmtId="3" fontId="11" fillId="0" borderId="0" xfId="1" applyNumberFormat="1" applyFont="1" applyFill="1" applyBorder="1" applyAlignment="1">
      <alignment horizontal="right"/>
    </xf>
    <xf numFmtId="167" fontId="11" fillId="0" borderId="0" xfId="7" applyNumberFormat="1" applyFont="1" applyFill="1" applyBorder="1" applyAlignment="1">
      <alignment horizontal="right"/>
    </xf>
    <xf numFmtId="167" fontId="11" fillId="0" borderId="0" xfId="1" applyNumberFormat="1" applyFont="1" applyFill="1" applyBorder="1" applyAlignment="1">
      <alignment horizontal="right"/>
    </xf>
    <xf numFmtId="0" fontId="4" fillId="0" borderId="4" xfId="7" applyFont="1" applyBorder="1" applyAlignment="1">
      <alignment horizontal="right"/>
    </xf>
    <xf numFmtId="167" fontId="7" fillId="0" borderId="0" xfId="7" applyNumberFormat="1" applyFont="1" applyAlignment="1">
      <alignment horizontal="right" vertical="center"/>
    </xf>
    <xf numFmtId="165" fontId="7" fillId="0" borderId="0" xfId="7" applyNumberFormat="1" applyFont="1" applyFill="1" applyBorder="1" applyAlignment="1">
      <alignment horizontal="right" vertical="center"/>
    </xf>
    <xf numFmtId="167" fontId="7" fillId="0" borderId="0" xfId="7" applyNumberFormat="1" applyFont="1" applyBorder="1" applyAlignment="1">
      <alignment horizontal="right" vertical="center"/>
    </xf>
    <xf numFmtId="165" fontId="7" fillId="0" borderId="0" xfId="7" applyNumberFormat="1" applyFont="1" applyBorder="1" applyAlignment="1">
      <alignment horizontal="right"/>
    </xf>
    <xf numFmtId="167" fontId="7" fillId="0" borderId="0" xfId="7" applyNumberFormat="1" applyFont="1" applyFill="1" applyAlignment="1">
      <alignment horizontal="right" vertical="center"/>
    </xf>
    <xf numFmtId="167" fontId="7" fillId="0" borderId="0" xfId="7" applyNumberFormat="1" applyFont="1" applyFill="1" applyBorder="1" applyAlignment="1">
      <alignment horizontal="right" vertical="center"/>
    </xf>
    <xf numFmtId="165" fontId="7" fillId="0" borderId="0" xfId="7" applyNumberFormat="1" applyFont="1"/>
    <xf numFmtId="49" fontId="7" fillId="0" borderId="0" xfId="7" applyNumberFormat="1" applyFont="1" applyFill="1" applyAlignment="1">
      <alignment horizontal="left" vertical="center"/>
    </xf>
    <xf numFmtId="49" fontId="11" fillId="0" borderId="0" xfId="7" applyNumberFormat="1" applyFont="1" applyFill="1" applyAlignment="1">
      <alignment horizontal="left" vertical="center"/>
    </xf>
    <xf numFmtId="165" fontId="7" fillId="0" borderId="0" xfId="7" applyNumberFormat="1" applyFont="1" applyFill="1" applyAlignment="1">
      <alignment horizontal="left" vertical="center"/>
    </xf>
    <xf numFmtId="49" fontId="11" fillId="0" borderId="0" xfId="7" applyNumberFormat="1" applyFont="1" applyFill="1" applyBorder="1" applyAlignment="1">
      <alignment horizontal="left" vertical="center"/>
    </xf>
    <xf numFmtId="165" fontId="7" fillId="0" borderId="0" xfId="7" applyNumberFormat="1" applyFont="1" applyFill="1" applyAlignment="1">
      <alignment vertical="center"/>
    </xf>
    <xf numFmtId="49" fontId="11" fillId="0" borderId="0" xfId="1" applyNumberFormat="1" applyFont="1" applyFill="1" applyBorder="1" applyAlignment="1">
      <alignment horizontal="left" vertical="center"/>
    </xf>
    <xf numFmtId="49" fontId="7" fillId="0" borderId="0" xfId="7" applyNumberFormat="1" applyFont="1" applyFill="1" applyAlignment="1">
      <alignment vertical="center"/>
    </xf>
    <xf numFmtId="49" fontId="11" fillId="0" borderId="0" xfId="7" applyNumberFormat="1" applyFont="1" applyFill="1" applyAlignment="1">
      <alignment vertical="center"/>
    </xf>
    <xf numFmtId="165" fontId="7" fillId="0" borderId="0" xfId="7" applyNumberFormat="1" applyFont="1" applyFill="1" applyAlignment="1">
      <alignment horizontal="left"/>
    </xf>
    <xf numFmtId="49" fontId="7" fillId="0" borderId="0" xfId="7" applyNumberFormat="1" applyFont="1" applyFill="1" applyBorder="1" applyAlignment="1">
      <alignment horizontal="left" vertical="center"/>
    </xf>
    <xf numFmtId="49" fontId="7" fillId="3" borderId="0" xfId="7" applyNumberFormat="1" applyFont="1" applyFill="1" applyBorder="1" applyAlignment="1">
      <alignment horizontal="left" vertical="center"/>
    </xf>
    <xf numFmtId="49" fontId="7" fillId="3" borderId="0" xfId="7" applyNumberFormat="1" applyFont="1" applyFill="1" applyBorder="1" applyAlignment="1">
      <alignment vertical="center"/>
    </xf>
    <xf numFmtId="49" fontId="7" fillId="0" borderId="0" xfId="7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left" vertical="center"/>
    </xf>
    <xf numFmtId="165" fontId="7" fillId="0" borderId="0" xfId="7" applyNumberFormat="1" applyFont="1" applyFill="1" applyAlignment="1">
      <alignment horizontal="left" vertical="top"/>
    </xf>
    <xf numFmtId="49" fontId="7" fillId="0" borderId="0" xfId="7" applyNumberFormat="1" applyFont="1" applyFill="1" applyAlignment="1">
      <alignment horizontal="left" vertical="top"/>
    </xf>
    <xf numFmtId="49" fontId="7" fillId="3" borderId="0" xfId="7" applyNumberFormat="1" applyFont="1" applyFill="1" applyBorder="1" applyAlignment="1">
      <alignment horizontal="left" vertical="top"/>
    </xf>
    <xf numFmtId="49" fontId="7" fillId="0" borderId="0" xfId="7" applyNumberFormat="1" applyFont="1" applyFill="1" applyBorder="1" applyAlignment="1">
      <alignment horizontal="left" vertical="top"/>
    </xf>
    <xf numFmtId="49" fontId="7" fillId="0" borderId="4" xfId="7" applyNumberFormat="1" applyFont="1" applyBorder="1" applyAlignment="1">
      <alignment horizontal="left" vertical="top"/>
    </xf>
    <xf numFmtId="49" fontId="4" fillId="0" borderId="4" xfId="7" applyNumberFormat="1" applyFont="1" applyFill="1" applyBorder="1" applyAlignment="1">
      <alignment horizontal="left" vertical="center"/>
    </xf>
    <xf numFmtId="165" fontId="11" fillId="0" borderId="0" xfId="7" applyNumberFormat="1" applyFont="1" applyFill="1" applyAlignment="1">
      <alignment horizontal="left" vertical="center"/>
    </xf>
    <xf numFmtId="49" fontId="11" fillId="0" borderId="0" xfId="7" applyNumberFormat="1" applyFont="1" applyFill="1" applyBorder="1" applyAlignment="1">
      <alignment vertical="center"/>
    </xf>
    <xf numFmtId="165" fontId="11" fillId="0" borderId="0" xfId="7" applyNumberFormat="1" applyFont="1" applyFill="1" applyAlignment="1">
      <alignment vertical="center"/>
    </xf>
    <xf numFmtId="0" fontId="12" fillId="0" borderId="0" xfId="7" applyFont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165" fontId="7" fillId="0" borderId="4" xfId="7" applyNumberFormat="1" applyFont="1" applyFill="1" applyBorder="1" applyAlignment="1"/>
    <xf numFmtId="165" fontId="7" fillId="0" borderId="0" xfId="7" applyNumberFormat="1" applyFont="1" applyFill="1" applyAlignment="1">
      <alignment horizontal="right"/>
    </xf>
    <xf numFmtId="168" fontId="7" fillId="0" borderId="0" xfId="7" applyNumberFormat="1" applyFont="1"/>
    <xf numFmtId="0" fontId="7" fillId="0" borderId="0" xfId="12" applyFont="1" applyFill="1" applyAlignment="1">
      <alignment horizontal="left" wrapText="1" indent="1"/>
    </xf>
    <xf numFmtId="1" fontId="7" fillId="0" borderId="0" xfId="7" applyNumberFormat="1" applyFont="1"/>
    <xf numFmtId="0" fontId="5" fillId="0" borderId="0" xfId="7" applyFont="1" applyAlignment="1">
      <alignment horizontal="center" vertical="center" wrapText="1"/>
    </xf>
    <xf numFmtId="0" fontId="18" fillId="2" borderId="0" xfId="9" applyFont="1" applyFill="1" applyBorder="1" applyAlignment="1">
      <alignment horizontal="center" wrapText="1"/>
    </xf>
    <xf numFmtId="0" fontId="17" fillId="2" borderId="0" xfId="0" applyFont="1" applyFill="1" applyBorder="1" applyAlignment="1">
      <alignment horizontal="left" vertical="center" wrapText="1"/>
    </xf>
    <xf numFmtId="0" fontId="17" fillId="2" borderId="0" xfId="9" applyFont="1" applyFill="1" applyBorder="1" applyAlignment="1">
      <alignment horizontal="center" vertical="center"/>
    </xf>
    <xf numFmtId="0" fontId="14" fillId="0" borderId="0" xfId="7" applyFont="1" applyFill="1" applyBorder="1" applyAlignment="1">
      <alignment horizontal="left" wrapText="1"/>
    </xf>
    <xf numFmtId="0" fontId="10" fillId="0" borderId="0" xfId="7" applyFont="1" applyFill="1" applyBorder="1" applyAlignment="1">
      <alignment horizontal="left" wrapText="1"/>
    </xf>
    <xf numFmtId="0" fontId="17" fillId="2" borderId="0" xfId="9" applyFont="1" applyFill="1" applyBorder="1" applyAlignment="1">
      <alignment horizontal="center" vertical="top" wrapText="1"/>
    </xf>
    <xf numFmtId="0" fontId="17" fillId="2" borderId="0" xfId="9" applyFont="1" applyFill="1" applyBorder="1" applyAlignment="1">
      <alignment horizontal="center" vertical="center" wrapText="1"/>
    </xf>
    <xf numFmtId="0" fontId="9" fillId="0" borderId="0" xfId="7" applyFont="1" applyFill="1" applyAlignment="1">
      <alignment horizontal="left" wrapText="1"/>
    </xf>
    <xf numFmtId="0" fontId="17" fillId="2" borderId="0" xfId="7" applyFont="1" applyFill="1" applyBorder="1" applyAlignment="1">
      <alignment horizontal="left" vertical="center" wrapText="1"/>
    </xf>
    <xf numFmtId="0" fontId="14" fillId="0" borderId="0" xfId="7" applyFont="1" applyFill="1" applyBorder="1" applyAlignment="1">
      <alignment wrapText="1"/>
    </xf>
    <xf numFmtId="0" fontId="17" fillId="2" borderId="0" xfId="9" applyFont="1" applyFill="1" applyBorder="1" applyAlignment="1">
      <alignment horizontal="center" vertical="top"/>
    </xf>
    <xf numFmtId="0" fontId="17" fillId="2" borderId="0" xfId="7" applyFont="1" applyFill="1" applyAlignment="1">
      <alignment horizontal="center" vertical="top" wrapText="1"/>
    </xf>
    <xf numFmtId="0" fontId="10" fillId="0" borderId="0" xfId="7" applyFont="1" applyFill="1" applyBorder="1" applyAlignment="1">
      <alignment wrapText="1"/>
    </xf>
    <xf numFmtId="0" fontId="5" fillId="0" borderId="0" xfId="2" applyFont="1" applyFill="1" applyAlignment="1">
      <alignment horizontal="center" vertical="center" wrapText="1"/>
    </xf>
    <xf numFmtId="0" fontId="17" fillId="2" borderId="0" xfId="0" applyFont="1" applyFill="1" applyAlignment="1">
      <alignment horizontal="left" vertical="center" wrapText="1"/>
    </xf>
    <xf numFmtId="0" fontId="0" fillId="0" borderId="0" xfId="0" applyFill="1"/>
    <xf numFmtId="0" fontId="12" fillId="0" borderId="0" xfId="7" applyFont="1" applyFill="1" applyBorder="1"/>
  </cellXfs>
  <cellStyles count="19">
    <cellStyle name="Comma" xfId="1" builtinId="3"/>
    <cellStyle name="Millares 2" xfId="10"/>
    <cellStyle name="Normal" xfId="0" builtinId="0"/>
    <cellStyle name="Normal 2" xfId="7"/>
    <cellStyle name="Normal 2 3" xfId="9"/>
    <cellStyle name="Normal 3" xfId="12"/>
    <cellStyle name="Normal 4" xfId="18"/>
    <cellStyle name="Normal_Hoja1" xfId="2"/>
    <cellStyle name="Normal_Hoja1 2" xfId="11"/>
    <cellStyle name="Normal_Hoja1 2 2" xfId="13"/>
    <cellStyle name="Normal_Hoja2" xfId="3"/>
    <cellStyle name="Normal_Hoja3" xfId="4"/>
    <cellStyle name="Normal_Hoja3_1" xfId="8"/>
    <cellStyle name="Normal_Hoja5" xfId="5"/>
    <cellStyle name="Normal_TJ_EUS18 REG_RES 2Periodos" xfId="6"/>
    <cellStyle name="style1439502933762" xfId="14"/>
    <cellStyle name="style1439502933832" xfId="15"/>
    <cellStyle name="style1439502934846" xfId="16"/>
    <cellStyle name="style1439502934866" xfId="17"/>
  </cellStyles>
  <dxfs count="0"/>
  <tableStyles count="0" defaultTableStyle="TableStyleMedium9" defaultPivotStyle="PivotStyleLight16"/>
  <colors>
    <mruColors>
      <color rgb="FFBFBFBF"/>
      <color rgb="FF5A2363"/>
      <color rgb="FFBC4744"/>
      <color rgb="FFDA9896"/>
      <color rgb="FFF3DF7D"/>
      <color rgb="FF8E471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8.6640625" style="90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204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0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1" t="s">
        <v>143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.75" customHeight="1">
      <c r="A7" s="301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1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1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18" t="s">
        <v>79</v>
      </c>
      <c r="B13" s="219">
        <f>SUM(D13,F13,H13)</f>
        <v>83251</v>
      </c>
      <c r="C13" s="220"/>
      <c r="D13" s="219">
        <f>D20</f>
        <v>33598</v>
      </c>
      <c r="E13" s="221"/>
      <c r="F13" s="219">
        <f>F20</f>
        <v>40280</v>
      </c>
      <c r="G13" s="220"/>
      <c r="H13" s="219">
        <f>H20</f>
        <v>9373</v>
      </c>
      <c r="I13" s="220"/>
      <c r="J13" s="222"/>
      <c r="K13" s="223">
        <f>SUM(M13,O13,Q13)</f>
        <v>100</v>
      </c>
      <c r="L13" s="224"/>
      <c r="M13" s="223">
        <f>D13*100/B13</f>
        <v>40.357473183505306</v>
      </c>
      <c r="N13" s="225"/>
      <c r="O13" s="223">
        <f>F13*100/B13</f>
        <v>48.383803197559189</v>
      </c>
      <c r="P13" s="224"/>
      <c r="Q13" s="223">
        <f>H13*100/B13</f>
        <v>11.258723618935509</v>
      </c>
      <c r="R13" s="222"/>
    </row>
    <row r="14" spans="1:18" s="35" customFormat="1" ht="6.6" customHeight="1">
      <c r="A14" s="31"/>
      <c r="B14" s="65"/>
      <c r="C14" s="64"/>
      <c r="D14" s="65"/>
      <c r="E14" s="17"/>
      <c r="F14" s="65"/>
      <c r="G14" s="278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94"/>
    </row>
    <row r="15" spans="1:18" s="30" customFormat="1" ht="12">
      <c r="A15" s="195" t="s">
        <v>219</v>
      </c>
      <c r="B15" s="95">
        <f>SUM(D15,F15,H15)</f>
        <v>83251</v>
      </c>
      <c r="C15" s="269"/>
      <c r="D15" s="95">
        <f>SUM(D16:D17)</f>
        <v>33597</v>
      </c>
      <c r="E15" s="269"/>
      <c r="F15" s="95">
        <v>40280</v>
      </c>
      <c r="G15" s="269"/>
      <c r="H15" s="95">
        <v>9374</v>
      </c>
      <c r="I15" s="269"/>
      <c r="J15" s="92"/>
      <c r="K15" s="96">
        <f>SUM(K16:K18)</f>
        <v>40.356271996732772</v>
      </c>
      <c r="L15" s="97"/>
      <c r="M15" s="96">
        <f>SUM(M16:M18)</f>
        <v>100</v>
      </c>
      <c r="N15" s="97"/>
      <c r="O15" s="96">
        <f>(F15/F15)*100</f>
        <v>100</v>
      </c>
      <c r="P15" s="96"/>
      <c r="Q15" s="96">
        <f>(H15/H15)*100</f>
        <v>100</v>
      </c>
      <c r="R15" s="63"/>
    </row>
    <row r="16" spans="1:18" s="30" customFormat="1" ht="12">
      <c r="A16" s="196" t="s">
        <v>198</v>
      </c>
      <c r="B16" s="39">
        <f>SUM(D16,F16,H16)</f>
        <v>17395</v>
      </c>
      <c r="C16" s="269"/>
      <c r="D16" s="39">
        <v>17395</v>
      </c>
      <c r="E16" s="39"/>
      <c r="F16" s="295" t="s">
        <v>200</v>
      </c>
      <c r="G16" s="39"/>
      <c r="H16" s="295" t="s">
        <v>200</v>
      </c>
      <c r="I16" s="269"/>
      <c r="J16" s="92"/>
      <c r="K16" s="99">
        <f>B16*100/B15</f>
        <v>20.894643908181283</v>
      </c>
      <c r="L16" s="99"/>
      <c r="M16" s="99">
        <f>D16*100/D15</f>
        <v>51.775456141917431</v>
      </c>
      <c r="N16" s="99"/>
      <c r="O16" s="295" t="s">
        <v>200</v>
      </c>
      <c r="P16" s="99"/>
      <c r="Q16" s="295" t="s">
        <v>200</v>
      </c>
      <c r="R16" s="63"/>
    </row>
    <row r="17" spans="1:18" s="30" customFormat="1" ht="12">
      <c r="A17" s="196" t="s">
        <v>199</v>
      </c>
      <c r="B17" s="39">
        <f>SUM(D17,F17,H17)</f>
        <v>16202</v>
      </c>
      <c r="C17" s="269"/>
      <c r="D17" s="39">
        <v>16202</v>
      </c>
      <c r="E17" s="39"/>
      <c r="F17" s="295" t="s">
        <v>200</v>
      </c>
      <c r="G17" s="39"/>
      <c r="H17" s="295" t="s">
        <v>200</v>
      </c>
      <c r="I17" s="269"/>
      <c r="J17" s="92"/>
      <c r="K17" s="99">
        <f>B17*100/B15</f>
        <v>19.461628088551489</v>
      </c>
      <c r="L17" s="99"/>
      <c r="M17" s="99">
        <f>D17*100/D15</f>
        <v>48.224543858082569</v>
      </c>
      <c r="N17" s="99"/>
      <c r="O17" s="295" t="s">
        <v>200</v>
      </c>
      <c r="P17" s="99"/>
      <c r="Q17" s="295" t="s">
        <v>200</v>
      </c>
      <c r="R17" s="63"/>
    </row>
    <row r="18" spans="1:18" s="27" customFormat="1" ht="11.4">
      <c r="A18" s="196"/>
      <c r="B18" s="39"/>
      <c r="C18" s="269"/>
      <c r="D18" s="39"/>
      <c r="E18" s="39"/>
      <c r="F18" s="39"/>
      <c r="G18" s="39"/>
      <c r="H18" s="39"/>
      <c r="I18" s="269"/>
      <c r="J18" s="98"/>
      <c r="K18" s="99"/>
      <c r="L18" s="99"/>
      <c r="M18" s="99"/>
      <c r="N18" s="99"/>
      <c r="O18" s="99"/>
      <c r="P18" s="99"/>
      <c r="Q18" s="99"/>
      <c r="R18" s="99"/>
    </row>
    <row r="19" spans="1:18" s="27" customFormat="1" ht="6.6" customHeight="1">
      <c r="A19" s="1"/>
      <c r="B19" s="44"/>
      <c r="C19" s="269"/>
      <c r="D19" s="41"/>
      <c r="E19" s="269"/>
      <c r="F19" s="44"/>
      <c r="G19" s="269"/>
      <c r="H19" s="44"/>
      <c r="I19" s="269"/>
      <c r="J19" s="98"/>
      <c r="K19" s="99"/>
      <c r="L19" s="99"/>
      <c r="M19" s="99"/>
      <c r="N19" s="99"/>
      <c r="O19" s="99"/>
      <c r="P19" s="99"/>
      <c r="Q19" s="99"/>
      <c r="R19" s="99"/>
    </row>
    <row r="20" spans="1:18" s="30" customFormat="1" ht="24">
      <c r="A20" s="61" t="s">
        <v>18</v>
      </c>
      <c r="B20" s="95">
        <f>SUM(D20,F20,H20)</f>
        <v>83251</v>
      </c>
      <c r="C20" s="270"/>
      <c r="D20" s="95">
        <f>SUM(D21:D29)</f>
        <v>33598</v>
      </c>
      <c r="E20" s="270"/>
      <c r="F20" s="95">
        <f>SUM(F21:F29)</f>
        <v>40280</v>
      </c>
      <c r="G20" s="270"/>
      <c r="H20" s="95">
        <f>SUM(H21:H29)</f>
        <v>9373</v>
      </c>
      <c r="I20" s="270"/>
      <c r="J20" s="100"/>
      <c r="K20" s="96">
        <f>SUM(K21:K27)</f>
        <v>100</v>
      </c>
      <c r="L20" s="96"/>
      <c r="M20" s="96">
        <f>SUM(M21:M27)</f>
        <v>100.00000000000001</v>
      </c>
      <c r="N20" s="96"/>
      <c r="O20" s="96">
        <f>SUM(O21:O27)</f>
        <v>100</v>
      </c>
      <c r="P20" s="96"/>
      <c r="Q20" s="96">
        <f>SUM(Q21:Q27)</f>
        <v>100</v>
      </c>
      <c r="R20" s="96"/>
    </row>
    <row r="21" spans="1:18" s="27" customFormat="1" ht="11.4">
      <c r="A21" s="197" t="s">
        <v>92</v>
      </c>
      <c r="B21" s="39">
        <f t="shared" ref="B21:B29" si="0">SUM(D21,F21,H21)</f>
        <v>24485</v>
      </c>
      <c r="C21" s="269"/>
      <c r="D21" s="39">
        <v>8936</v>
      </c>
      <c r="E21" s="39"/>
      <c r="F21" s="39">
        <v>9046</v>
      </c>
      <c r="G21" s="39"/>
      <c r="H21" s="39">
        <v>6503</v>
      </c>
      <c r="I21" s="269"/>
      <c r="J21" s="98"/>
      <c r="K21" s="99">
        <f t="shared" ref="K21:K27" si="1">B21*100/SUM($B$21:$B$27)</f>
        <v>32.349055357378781</v>
      </c>
      <c r="L21" s="99"/>
      <c r="M21" s="99">
        <f t="shared" ref="M21:M27" si="2">D21*100/SUM($D$21:$D$27)</f>
        <v>26.70491901261132</v>
      </c>
      <c r="N21" s="99"/>
      <c r="O21" s="99">
        <f t="shared" ref="O21:O27" si="3">F21*100/SUM($F$21:$F$27)</f>
        <v>26.657629516119528</v>
      </c>
      <c r="P21" s="99"/>
      <c r="Q21" s="99">
        <f t="shared" ref="Q21:Q27" si="4">H21*100/SUM($H$21:$H$27)</f>
        <v>78.406076681938757</v>
      </c>
      <c r="R21" s="99"/>
    </row>
    <row r="22" spans="1:18" s="27" customFormat="1" ht="11.4">
      <c r="A22" s="197" t="s">
        <v>93</v>
      </c>
      <c r="B22" s="39">
        <f t="shared" si="0"/>
        <v>4104</v>
      </c>
      <c r="C22" s="269"/>
      <c r="D22" s="39">
        <v>4004</v>
      </c>
      <c r="E22" s="39"/>
      <c r="F22" s="39">
        <v>0</v>
      </c>
      <c r="G22" s="39"/>
      <c r="H22" s="39">
        <v>100</v>
      </c>
      <c r="I22" s="269"/>
      <c r="J22" s="98"/>
      <c r="K22" s="99">
        <f t="shared" si="1"/>
        <v>5.4221165279429249</v>
      </c>
      <c r="L22" s="99"/>
      <c r="M22" s="99">
        <f t="shared" si="2"/>
        <v>11.965811965811966</v>
      </c>
      <c r="N22" s="99"/>
      <c r="O22" s="99">
        <f t="shared" si="3"/>
        <v>0</v>
      </c>
      <c r="P22" s="99"/>
      <c r="Q22" s="99">
        <f t="shared" si="4"/>
        <v>1.2056908608632746</v>
      </c>
      <c r="R22" s="99"/>
    </row>
    <row r="23" spans="1:18" s="27" customFormat="1" ht="11.4">
      <c r="A23" s="197" t="s">
        <v>94</v>
      </c>
      <c r="B23" s="39">
        <f t="shared" si="0"/>
        <v>14625</v>
      </c>
      <c r="C23" s="269"/>
      <c r="D23" s="39">
        <v>12264</v>
      </c>
      <c r="E23" s="39"/>
      <c r="F23" s="39">
        <v>1504</v>
      </c>
      <c r="G23" s="39" t="s">
        <v>194</v>
      </c>
      <c r="H23" s="39">
        <v>857</v>
      </c>
      <c r="I23" s="269"/>
      <c r="J23" s="98"/>
      <c r="K23" s="99">
        <f t="shared" si="1"/>
        <v>19.322235434007133</v>
      </c>
      <c r="L23" s="99"/>
      <c r="M23" s="99">
        <f t="shared" si="2"/>
        <v>36.650528958221265</v>
      </c>
      <c r="N23" s="99"/>
      <c r="O23" s="99">
        <f t="shared" si="3"/>
        <v>4.43213296398892</v>
      </c>
      <c r="P23" s="99"/>
      <c r="Q23" s="99">
        <f t="shared" si="4"/>
        <v>10.332770677598264</v>
      </c>
      <c r="R23" s="99"/>
    </row>
    <row r="24" spans="1:18" s="27" customFormat="1" ht="11.4">
      <c r="A24" s="197" t="s">
        <v>95</v>
      </c>
      <c r="B24" s="39">
        <f t="shared" si="0"/>
        <v>4274</v>
      </c>
      <c r="C24" s="269"/>
      <c r="D24" s="39">
        <v>3932</v>
      </c>
      <c r="E24" s="39"/>
      <c r="F24" s="39">
        <v>100</v>
      </c>
      <c r="G24" s="39" t="s">
        <v>194</v>
      </c>
      <c r="H24" s="39">
        <v>242</v>
      </c>
      <c r="I24" s="269"/>
      <c r="J24" s="98"/>
      <c r="K24" s="99">
        <f t="shared" si="1"/>
        <v>5.6467168714493328</v>
      </c>
      <c r="L24" s="99"/>
      <c r="M24" s="99">
        <f t="shared" si="2"/>
        <v>11.750642519873288</v>
      </c>
      <c r="N24" s="99"/>
      <c r="O24" s="99">
        <f t="shared" si="3"/>
        <v>0.29468969175458243</v>
      </c>
      <c r="P24" s="99"/>
      <c r="Q24" s="99">
        <f t="shared" si="4"/>
        <v>2.9177718832891246</v>
      </c>
      <c r="R24" s="99"/>
    </row>
    <row r="25" spans="1:18" s="27" customFormat="1" ht="11.4">
      <c r="A25" s="197" t="s">
        <v>96</v>
      </c>
      <c r="B25" s="39">
        <f t="shared" si="0"/>
        <v>104</v>
      </c>
      <c r="C25" s="271" t="s">
        <v>194</v>
      </c>
      <c r="D25" s="39">
        <v>0</v>
      </c>
      <c r="E25" s="39"/>
      <c r="F25" s="39">
        <v>79</v>
      </c>
      <c r="G25" s="39" t="s">
        <v>194</v>
      </c>
      <c r="H25" s="39">
        <v>25</v>
      </c>
      <c r="I25" s="271" t="s">
        <v>194</v>
      </c>
      <c r="J25" s="98"/>
      <c r="K25" s="99">
        <f t="shared" si="1"/>
        <v>0.13740256308627297</v>
      </c>
      <c r="L25" s="99"/>
      <c r="M25" s="99">
        <f t="shared" si="2"/>
        <v>0</v>
      </c>
      <c r="N25" s="99"/>
      <c r="O25" s="99">
        <f t="shared" si="3"/>
        <v>0.23280485648612012</v>
      </c>
      <c r="P25" s="99"/>
      <c r="Q25" s="99">
        <f t="shared" si="4"/>
        <v>0.30142271521581865</v>
      </c>
      <c r="R25" s="99"/>
    </row>
    <row r="26" spans="1:18" s="27" customFormat="1" ht="11.4">
      <c r="A26" s="197" t="s">
        <v>97</v>
      </c>
      <c r="B26" s="39">
        <f t="shared" si="0"/>
        <v>8563</v>
      </c>
      <c r="C26" s="269"/>
      <c r="D26" s="39">
        <v>3355</v>
      </c>
      <c r="E26" s="39"/>
      <c r="F26" s="39">
        <v>4971</v>
      </c>
      <c r="G26" s="39"/>
      <c r="H26" s="39">
        <v>237</v>
      </c>
      <c r="I26" s="269"/>
      <c r="J26" s="98"/>
      <c r="K26" s="99">
        <f t="shared" si="1"/>
        <v>11.313251420266878</v>
      </c>
      <c r="L26" s="99"/>
      <c r="M26" s="99">
        <f t="shared" si="2"/>
        <v>10.02629848783695</v>
      </c>
      <c r="N26" s="99"/>
      <c r="O26" s="99">
        <f t="shared" si="3"/>
        <v>14.649024577120292</v>
      </c>
      <c r="P26" s="99"/>
      <c r="Q26" s="99">
        <f t="shared" si="4"/>
        <v>2.8574873402459611</v>
      </c>
      <c r="R26" s="99"/>
    </row>
    <row r="27" spans="1:18" s="27" customFormat="1" ht="11.4">
      <c r="A27" s="197" t="s">
        <v>98</v>
      </c>
      <c r="B27" s="39">
        <f t="shared" si="0"/>
        <v>19535</v>
      </c>
      <c r="C27" s="269"/>
      <c r="D27" s="39">
        <v>971</v>
      </c>
      <c r="E27" s="39"/>
      <c r="F27" s="39">
        <v>18234</v>
      </c>
      <c r="G27" s="39"/>
      <c r="H27" s="39">
        <v>330</v>
      </c>
      <c r="I27" s="269"/>
      <c r="J27" s="98"/>
      <c r="K27" s="99">
        <f t="shared" si="1"/>
        <v>25.809221825868676</v>
      </c>
      <c r="L27" s="99"/>
      <c r="M27" s="99">
        <f t="shared" si="2"/>
        <v>2.9017990556452093</v>
      </c>
      <c r="N27" s="99"/>
      <c r="O27" s="99">
        <f t="shared" si="3"/>
        <v>53.733718394530563</v>
      </c>
      <c r="P27" s="99"/>
      <c r="Q27" s="99">
        <f t="shared" si="4"/>
        <v>3.9787798408488064</v>
      </c>
      <c r="R27" s="99"/>
    </row>
    <row r="28" spans="1:18" s="27" customFormat="1" ht="11.4">
      <c r="A28" s="197" t="s">
        <v>195</v>
      </c>
      <c r="B28" s="39">
        <f>SUM(D28,F28,H28)</f>
        <v>535</v>
      </c>
      <c r="C28" s="269" t="s">
        <v>194</v>
      </c>
      <c r="D28" s="39">
        <v>80</v>
      </c>
      <c r="E28" s="39" t="s">
        <v>194</v>
      </c>
      <c r="F28" s="39">
        <v>455</v>
      </c>
      <c r="G28" s="39" t="s">
        <v>194</v>
      </c>
      <c r="H28" s="39">
        <v>0</v>
      </c>
      <c r="I28" s="269"/>
      <c r="J28" s="98"/>
      <c r="K28" s="99"/>
      <c r="L28" s="99"/>
      <c r="M28" s="99"/>
      <c r="N28" s="99"/>
      <c r="O28" s="99"/>
      <c r="P28" s="99"/>
      <c r="Q28" s="99"/>
      <c r="R28" s="99"/>
    </row>
    <row r="29" spans="1:18" s="27" customFormat="1" ht="11.4">
      <c r="A29" s="115" t="s">
        <v>3</v>
      </c>
      <c r="B29" s="39">
        <f t="shared" si="0"/>
        <v>7026</v>
      </c>
      <c r="C29" s="269"/>
      <c r="D29" s="39">
        <v>56</v>
      </c>
      <c r="E29" s="39" t="s">
        <v>194</v>
      </c>
      <c r="F29" s="39">
        <v>5891</v>
      </c>
      <c r="G29" s="39"/>
      <c r="H29" s="39">
        <v>1079</v>
      </c>
      <c r="I29" s="269"/>
      <c r="J29" s="98"/>
      <c r="K29" s="42" t="str">
        <f>IF(B29&gt;0,"NC",0)</f>
        <v>NC</v>
      </c>
      <c r="L29" s="42"/>
      <c r="M29" s="42" t="str">
        <f>IF(D29&gt;0,"NC",0)</f>
        <v>NC</v>
      </c>
      <c r="N29" s="42"/>
      <c r="O29" s="42" t="str">
        <f>IF(F29&gt;0,"NC",0)</f>
        <v>NC</v>
      </c>
      <c r="P29" s="42"/>
      <c r="Q29" s="42" t="str">
        <f>IF(H29&gt;0,"NC",0)</f>
        <v>NC</v>
      </c>
      <c r="R29" s="99"/>
    </row>
    <row r="30" spans="1:18" s="27" customFormat="1" ht="6.6" customHeight="1">
      <c r="A30" s="29"/>
      <c r="B30" s="39"/>
      <c r="C30" s="269"/>
      <c r="D30" s="39"/>
      <c r="E30" s="269"/>
      <c r="F30" s="39"/>
      <c r="G30" s="269"/>
      <c r="H30" s="39"/>
      <c r="I30" s="269"/>
      <c r="J30" s="98"/>
      <c r="K30" s="99"/>
      <c r="L30" s="99"/>
      <c r="M30" s="99"/>
      <c r="N30" s="99"/>
      <c r="O30" s="99"/>
      <c r="P30" s="99"/>
      <c r="Q30" s="99"/>
      <c r="R30" s="99"/>
    </row>
    <row r="31" spans="1:18" s="30" customFormat="1" ht="12" customHeight="1">
      <c r="A31" s="61" t="s">
        <v>151</v>
      </c>
      <c r="B31" s="95">
        <f>SUM(D31,F31,H31)</f>
        <v>83253</v>
      </c>
      <c r="C31" s="270"/>
      <c r="D31" s="95">
        <f>SUM(D32:D34)</f>
        <v>33598</v>
      </c>
      <c r="E31" s="270"/>
      <c r="F31" s="95">
        <f>SUM(F32:F34)</f>
        <v>40281</v>
      </c>
      <c r="G31" s="270"/>
      <c r="H31" s="95">
        <f>SUM(H32:H34)</f>
        <v>9374</v>
      </c>
      <c r="I31" s="270"/>
      <c r="J31" s="100"/>
      <c r="K31" s="96">
        <f>SUM(K32:K33)</f>
        <v>100</v>
      </c>
      <c r="L31" s="96"/>
      <c r="M31" s="96">
        <f>SUM(M32:M33)</f>
        <v>100</v>
      </c>
      <c r="N31" s="96"/>
      <c r="O31" s="96">
        <f>SUM(O32:O33)</f>
        <v>100</v>
      </c>
      <c r="P31" s="96"/>
      <c r="Q31" s="96">
        <f>SUM(Q32:Q33)</f>
        <v>100</v>
      </c>
      <c r="R31" s="96"/>
    </row>
    <row r="32" spans="1:18" s="27" customFormat="1" ht="11.4">
      <c r="A32" s="115" t="s">
        <v>22</v>
      </c>
      <c r="B32" s="39">
        <f>SUM(D32,F32,H32)</f>
        <v>33408</v>
      </c>
      <c r="C32" s="269"/>
      <c r="D32" s="39">
        <v>20565</v>
      </c>
      <c r="E32" s="39"/>
      <c r="F32" s="39">
        <v>7202</v>
      </c>
      <c r="G32" s="39"/>
      <c r="H32" s="39">
        <v>5641</v>
      </c>
      <c r="I32" s="269"/>
      <c r="J32" s="98"/>
      <c r="K32" s="99">
        <f>B32*100/SUM(B32:B33)</f>
        <v>44.710920770877941</v>
      </c>
      <c r="L32" s="99"/>
      <c r="M32" s="99">
        <f>D32*100/SUM($D$32:$D$33)</f>
        <v>65.110020579388944</v>
      </c>
      <c r="N32" s="99"/>
      <c r="O32" s="99">
        <f>F32*100/SUM($F$32:$F$33)</f>
        <v>20.770007209805335</v>
      </c>
      <c r="P32" s="99"/>
      <c r="Q32" s="99">
        <f>H32*100/SUM($H$32:$H$33)</f>
        <v>66.678486997635929</v>
      </c>
      <c r="R32" s="99"/>
    </row>
    <row r="33" spans="1:18" s="27" customFormat="1" ht="11.4">
      <c r="A33" s="115" t="s">
        <v>23</v>
      </c>
      <c r="B33" s="39">
        <f>SUM(D33,F33,H33)</f>
        <v>41312</v>
      </c>
      <c r="C33" s="269"/>
      <c r="D33" s="39">
        <v>11020</v>
      </c>
      <c r="E33" s="39"/>
      <c r="F33" s="39">
        <v>27473</v>
      </c>
      <c r="G33" s="39"/>
      <c r="H33" s="39">
        <v>2819</v>
      </c>
      <c r="I33" s="269"/>
      <c r="J33" s="98"/>
      <c r="K33" s="99">
        <f>B33*100/SUM(B32:B33)</f>
        <v>55.289079229122059</v>
      </c>
      <c r="L33" s="99"/>
      <c r="M33" s="99">
        <f>D33*100/SUM($D$32:$D$33)</f>
        <v>34.889979420611049</v>
      </c>
      <c r="N33" s="99"/>
      <c r="O33" s="99">
        <f>F33*100/SUM($F$32:$F$33)</f>
        <v>79.229992790194672</v>
      </c>
      <c r="P33" s="99"/>
      <c r="Q33" s="99">
        <f>H33*100/SUM($H$32:$H$33)</f>
        <v>33.321513002364064</v>
      </c>
      <c r="R33" s="99"/>
    </row>
    <row r="34" spans="1:18" s="27" customFormat="1" ht="11.4">
      <c r="A34" s="115" t="s">
        <v>3</v>
      </c>
      <c r="B34" s="39">
        <f>SUM(D34,F34,H34)</f>
        <v>8533</v>
      </c>
      <c r="C34" s="269"/>
      <c r="D34" s="39">
        <v>2013</v>
      </c>
      <c r="E34" s="39"/>
      <c r="F34" s="39">
        <v>5606</v>
      </c>
      <c r="G34" s="39"/>
      <c r="H34" s="39">
        <v>914</v>
      </c>
      <c r="I34" s="269"/>
      <c r="J34" s="98"/>
      <c r="K34" s="42" t="str">
        <f>IF(B34&gt;0,"NC",0)</f>
        <v>NC</v>
      </c>
      <c r="L34" s="99"/>
      <c r="M34" s="42" t="str">
        <f>IF(D34&gt;0,"NC",0)</f>
        <v>NC</v>
      </c>
      <c r="N34" s="99"/>
      <c r="O34" s="42" t="str">
        <f>IF(F34&gt;0,"NC",0)</f>
        <v>NC</v>
      </c>
      <c r="P34" s="99"/>
      <c r="Q34" s="42" t="str">
        <f>IF(H34&gt;0,"NC",0)</f>
        <v>NC</v>
      </c>
      <c r="R34" s="99"/>
    </row>
    <row r="35" spans="1:18" s="27" customFormat="1" ht="6.6" customHeight="1">
      <c r="A35" s="55"/>
      <c r="B35" s="39"/>
      <c r="C35" s="269"/>
      <c r="D35" s="41"/>
      <c r="E35" s="269"/>
      <c r="F35" s="39"/>
      <c r="G35" s="269"/>
      <c r="H35" s="39"/>
      <c r="I35" s="269"/>
      <c r="J35" s="98"/>
      <c r="K35" s="99"/>
      <c r="L35" s="99"/>
      <c r="M35" s="99"/>
      <c r="N35" s="99"/>
      <c r="O35" s="99"/>
      <c r="P35" s="99"/>
      <c r="Q35" s="99"/>
      <c r="R35" s="99"/>
    </row>
    <row r="36" spans="1:18" s="27" customFormat="1" ht="24">
      <c r="A36" s="61" t="s">
        <v>152</v>
      </c>
      <c r="B36" s="95">
        <f>SUM(D36,F36,H36)</f>
        <v>83253</v>
      </c>
      <c r="C36" s="270"/>
      <c r="D36" s="95">
        <f>SUM(D37:D38)</f>
        <v>33597</v>
      </c>
      <c r="E36" s="270"/>
      <c r="F36" s="95">
        <f>SUM(F37:F38)</f>
        <v>40281</v>
      </c>
      <c r="G36" s="270"/>
      <c r="H36" s="95">
        <f>SUM(H37:H38)</f>
        <v>9375</v>
      </c>
      <c r="I36" s="270"/>
      <c r="J36" s="100"/>
      <c r="K36" s="96">
        <f>SUM(K37:K38)</f>
        <v>100</v>
      </c>
      <c r="L36" s="96"/>
      <c r="M36" s="96">
        <f>SUM(M37:M38)</f>
        <v>100</v>
      </c>
      <c r="N36" s="96"/>
      <c r="O36" s="96">
        <f>SUM(O37:O38)</f>
        <v>100</v>
      </c>
      <c r="P36" s="96"/>
      <c r="Q36" s="96">
        <f>SUM(Q37:Q38)</f>
        <v>100</v>
      </c>
      <c r="R36" s="99"/>
    </row>
    <row r="37" spans="1:18" s="27" customFormat="1" ht="12" customHeight="1">
      <c r="A37" s="115" t="s">
        <v>147</v>
      </c>
      <c r="B37" s="39">
        <f>SUM(D37,F37,H37)</f>
        <v>24550</v>
      </c>
      <c r="C37" s="269"/>
      <c r="D37" s="39">
        <v>13562</v>
      </c>
      <c r="E37" s="39"/>
      <c r="F37" s="39">
        <v>8382</v>
      </c>
      <c r="G37" s="39"/>
      <c r="H37" s="39">
        <v>2606</v>
      </c>
      <c r="I37" s="269"/>
      <c r="J37" s="98"/>
      <c r="K37" s="99">
        <f>B37*100/SUM(B37:B38)</f>
        <v>29.488426843477111</v>
      </c>
      <c r="L37" s="99"/>
      <c r="M37" s="99">
        <f>D37*100/SUM(D37:D38)</f>
        <v>40.366699407685211</v>
      </c>
      <c r="N37" s="99"/>
      <c r="O37" s="99">
        <f>F37*100/SUM(F37:F38)</f>
        <v>20.808818053176434</v>
      </c>
      <c r="P37" s="99"/>
      <c r="Q37" s="99">
        <f>H37*100/SUM(H37:H38)</f>
        <v>27.797333333333334</v>
      </c>
      <c r="R37" s="99"/>
    </row>
    <row r="38" spans="1:18" s="27" customFormat="1" ht="12" customHeight="1">
      <c r="A38" s="115" t="s">
        <v>148</v>
      </c>
      <c r="B38" s="39">
        <f>SUM(D38,F38,H38)</f>
        <v>58703</v>
      </c>
      <c r="C38" s="269"/>
      <c r="D38" s="39">
        <v>20035</v>
      </c>
      <c r="E38" s="39"/>
      <c r="F38" s="39">
        <v>31899</v>
      </c>
      <c r="G38" s="39"/>
      <c r="H38" s="39">
        <v>6769</v>
      </c>
      <c r="I38" s="269"/>
      <c r="J38" s="98"/>
      <c r="K38" s="99">
        <f>B38*100/SUM(B37:B38)</f>
        <v>70.511573156522886</v>
      </c>
      <c r="L38" s="99"/>
      <c r="M38" s="99">
        <f>D38*100/SUM(D37:D38)</f>
        <v>59.633300592314789</v>
      </c>
      <c r="N38" s="99"/>
      <c r="O38" s="99">
        <f>F38*100/SUM(F37:F38)</f>
        <v>79.191181946823562</v>
      </c>
      <c r="P38" s="99"/>
      <c r="Q38" s="99">
        <f>H38*100/SUM(H37:H38)</f>
        <v>72.202666666666673</v>
      </c>
      <c r="R38" s="99"/>
    </row>
    <row r="39" spans="1:18" s="27" customFormat="1" ht="6.6" customHeight="1">
      <c r="A39" s="58"/>
      <c r="B39" s="39"/>
      <c r="C39" s="269"/>
      <c r="D39" s="41"/>
      <c r="E39" s="269"/>
      <c r="F39" s="39"/>
      <c r="G39" s="269"/>
      <c r="H39" s="39"/>
      <c r="I39" s="269"/>
      <c r="J39" s="98"/>
      <c r="K39" s="99"/>
      <c r="L39" s="99"/>
      <c r="M39" s="99"/>
      <c r="N39" s="99"/>
      <c r="O39" s="99"/>
      <c r="P39" s="99"/>
      <c r="Q39" s="99"/>
      <c r="R39" s="99"/>
    </row>
    <row r="40" spans="1:18" s="30" customFormat="1" ht="12">
      <c r="A40" s="61" t="s">
        <v>106</v>
      </c>
      <c r="B40" s="95">
        <f>SUM(D40,F40,H40)</f>
        <v>83251</v>
      </c>
      <c r="C40" s="270"/>
      <c r="D40" s="95">
        <f>SUM(D41:D44)</f>
        <v>33597</v>
      </c>
      <c r="E40" s="270"/>
      <c r="F40" s="95">
        <f>SUM(F41:F44)</f>
        <v>40280</v>
      </c>
      <c r="G40" s="270"/>
      <c r="H40" s="95">
        <f>SUM(H41:H44)</f>
        <v>9374</v>
      </c>
      <c r="I40" s="270"/>
      <c r="J40" s="100"/>
      <c r="K40" s="96">
        <f>SUM(K41:K43)</f>
        <v>100</v>
      </c>
      <c r="L40" s="96"/>
      <c r="M40" s="96">
        <f>SUM(M41:M43)</f>
        <v>100</v>
      </c>
      <c r="N40" s="96"/>
      <c r="O40" s="96">
        <f>SUM(O41:O43)</f>
        <v>100</v>
      </c>
      <c r="P40" s="96"/>
      <c r="Q40" s="96">
        <f>SUM(Q41:Q43)</f>
        <v>100</v>
      </c>
      <c r="R40" s="96"/>
    </row>
    <row r="41" spans="1:18" s="30" customFormat="1" ht="12">
      <c r="A41" s="151" t="s">
        <v>116</v>
      </c>
      <c r="B41" s="39">
        <f>SUM(D41,F41,H41)</f>
        <v>15138</v>
      </c>
      <c r="C41" s="269"/>
      <c r="D41" s="39">
        <v>7630</v>
      </c>
      <c r="E41" s="39"/>
      <c r="F41" s="39">
        <v>6030</v>
      </c>
      <c r="G41" s="39"/>
      <c r="H41" s="39">
        <v>1478</v>
      </c>
      <c r="I41" s="39"/>
      <c r="J41" s="100"/>
      <c r="K41" s="99">
        <f>B41*100/SUM($B$41:$B$43)</f>
        <v>21.981819765922225</v>
      </c>
      <c r="L41" s="99"/>
      <c r="M41" s="99">
        <f>D41*100/SUM($D$41:$D$43)</f>
        <v>31.60336329370832</v>
      </c>
      <c r="N41" s="99"/>
      <c r="O41" s="99">
        <f>F41*100/SUM($F$41:$F$43)</f>
        <v>17.048346055979643</v>
      </c>
      <c r="P41" s="99"/>
      <c r="Q41" s="99">
        <f>H41*100/SUM($H$41:$H$43)</f>
        <v>15.802416337004169</v>
      </c>
      <c r="R41" s="96"/>
    </row>
    <row r="42" spans="1:18" s="27" customFormat="1" ht="22.8">
      <c r="A42" s="115" t="s">
        <v>88</v>
      </c>
      <c r="B42" s="39">
        <f>SUM(D42,F42,H42)</f>
        <v>43402</v>
      </c>
      <c r="C42" s="269"/>
      <c r="D42" s="39">
        <v>11247</v>
      </c>
      <c r="E42" s="39"/>
      <c r="F42" s="39">
        <v>25644</v>
      </c>
      <c r="G42" s="39"/>
      <c r="H42" s="39">
        <v>6511</v>
      </c>
      <c r="I42" s="39"/>
      <c r="J42" s="98"/>
      <c r="K42" s="99">
        <f>B42*100/SUM($B$41:$B$43)</f>
        <v>63.023843406034906</v>
      </c>
      <c r="L42" s="99"/>
      <c r="M42" s="99">
        <f>D42*100/SUM($D$41:$D$43)</f>
        <v>46.584931450109764</v>
      </c>
      <c r="N42" s="99"/>
      <c r="O42" s="99">
        <f>F42*100/SUM($F$41:$F$43)</f>
        <v>72.502120441051744</v>
      </c>
      <c r="P42" s="99"/>
      <c r="Q42" s="99">
        <f>H42*100/SUM($H$41:$H$43)</f>
        <v>69.61402758473217</v>
      </c>
      <c r="R42" s="101"/>
    </row>
    <row r="43" spans="1:18" s="27" customFormat="1" ht="11.4">
      <c r="A43" s="115" t="s">
        <v>150</v>
      </c>
      <c r="B43" s="39">
        <f>SUM(D43,F43,H43)</f>
        <v>10326</v>
      </c>
      <c r="C43" s="269"/>
      <c r="D43" s="39">
        <v>5266</v>
      </c>
      <c r="E43" s="39"/>
      <c r="F43" s="39">
        <v>3696</v>
      </c>
      <c r="G43" s="39"/>
      <c r="H43" s="39">
        <v>1364</v>
      </c>
      <c r="I43" s="39"/>
      <c r="J43" s="98"/>
      <c r="K43" s="99">
        <f>B43*100/SUM($B$41:$B$43)</f>
        <v>14.994336828042865</v>
      </c>
      <c r="L43" s="99"/>
      <c r="M43" s="99">
        <f>D43*100/SUM($D$41:$D$43)</f>
        <v>21.811705256181916</v>
      </c>
      <c r="N43" s="99"/>
      <c r="O43" s="99">
        <f>F43*100/SUM($F$41:$F$43)</f>
        <v>10.449533502968617</v>
      </c>
      <c r="P43" s="99"/>
      <c r="Q43" s="99">
        <f>H43*100/SUM($H$41:$H$43)</f>
        <v>14.583556078263658</v>
      </c>
      <c r="R43" s="101"/>
    </row>
    <row r="44" spans="1:18" s="27" customFormat="1" ht="11.4">
      <c r="A44" s="115" t="s">
        <v>3</v>
      </c>
      <c r="B44" s="39">
        <f>SUM(D44,F44,H44)</f>
        <v>14385</v>
      </c>
      <c r="C44" s="269"/>
      <c r="D44" s="39">
        <v>9454</v>
      </c>
      <c r="E44" s="39"/>
      <c r="F44" s="39">
        <v>4910</v>
      </c>
      <c r="G44" s="39"/>
      <c r="H44" s="39">
        <v>21</v>
      </c>
      <c r="I44" s="39" t="s">
        <v>194</v>
      </c>
      <c r="J44" s="98"/>
      <c r="K44" s="42" t="str">
        <f>IF(B44&gt;0,"NC",0)</f>
        <v>NC</v>
      </c>
      <c r="L44" s="99"/>
      <c r="M44" s="42" t="str">
        <f>IF(D44&gt;0,"NC",0)</f>
        <v>NC</v>
      </c>
      <c r="N44" s="42"/>
      <c r="O44" s="42" t="str">
        <f>IF(F44&gt;0,"NC",0)</f>
        <v>NC</v>
      </c>
      <c r="P44" s="42"/>
      <c r="Q44" s="42" t="str">
        <f>IF(H44&gt;0,"NC",0)</f>
        <v>NC</v>
      </c>
      <c r="R44" s="101"/>
    </row>
    <row r="45" spans="1:18" s="27" customFormat="1" ht="6.6" customHeight="1">
      <c r="A45" s="29"/>
      <c r="B45" s="39"/>
      <c r="C45" s="269"/>
      <c r="D45" s="39"/>
      <c r="E45" s="269"/>
      <c r="F45" s="39"/>
      <c r="G45" s="269"/>
      <c r="H45" s="39"/>
      <c r="I45" s="269"/>
      <c r="J45" s="98"/>
      <c r="K45" s="99"/>
      <c r="L45" s="99"/>
      <c r="M45" s="99"/>
      <c r="N45" s="99"/>
      <c r="O45" s="99"/>
      <c r="P45" s="99"/>
      <c r="Q45" s="99"/>
      <c r="R45" s="99"/>
    </row>
    <row r="46" spans="1:18" s="30" customFormat="1" ht="25.8">
      <c r="A46" s="61" t="s">
        <v>158</v>
      </c>
      <c r="B46" s="95">
        <f t="shared" ref="B46:B51" si="5">SUM(D46,F46,H46)</f>
        <v>83251</v>
      </c>
      <c r="C46" s="270"/>
      <c r="D46" s="95">
        <f>D47+D50+D51</f>
        <v>33597</v>
      </c>
      <c r="E46" s="270"/>
      <c r="F46" s="95">
        <f>F47+F50+F51</f>
        <v>40280</v>
      </c>
      <c r="G46" s="270"/>
      <c r="H46" s="95">
        <f>H47+H50+H51</f>
        <v>9374</v>
      </c>
      <c r="I46" s="270"/>
      <c r="J46" s="100"/>
      <c r="K46" s="96">
        <f>SUM(K47,K50)</f>
        <v>100</v>
      </c>
      <c r="L46" s="96"/>
      <c r="M46" s="96">
        <f>SUM(M47,M50)</f>
        <v>100</v>
      </c>
      <c r="N46" s="96"/>
      <c r="O46" s="96">
        <f>SUM(O47,O50)</f>
        <v>100</v>
      </c>
      <c r="P46" s="96"/>
      <c r="Q46" s="96">
        <f>SUM(Q47,Q50)</f>
        <v>100</v>
      </c>
      <c r="R46" s="96"/>
    </row>
    <row r="47" spans="1:18" s="50" customFormat="1" ht="11.4">
      <c r="A47" s="115" t="s">
        <v>52</v>
      </c>
      <c r="B47" s="41">
        <f t="shared" si="5"/>
        <v>2647</v>
      </c>
      <c r="C47" s="269"/>
      <c r="D47" s="41">
        <f>SUM(D48:D49)</f>
        <v>1318</v>
      </c>
      <c r="E47" s="271"/>
      <c r="F47" s="41">
        <f>SUM(F48:F49)</f>
        <v>1329</v>
      </c>
      <c r="G47" s="271"/>
      <c r="H47" s="41">
        <f>SUM(H48:H49)</f>
        <v>0</v>
      </c>
      <c r="I47" s="271"/>
      <c r="J47" s="55"/>
      <c r="K47" s="101">
        <f>B47*100/SUM($B$48:$B$50)</f>
        <v>3.2133145576381472</v>
      </c>
      <c r="L47" s="101"/>
      <c r="M47" s="101">
        <f>D47*100/SUM($D$48:$D$50)</f>
        <v>4.0019432805003952</v>
      </c>
      <c r="N47" s="101"/>
      <c r="O47" s="101">
        <f>F47*100/SUM($F$48:$F$50)</f>
        <v>3.3163647252582722</v>
      </c>
      <c r="P47" s="101"/>
      <c r="Q47" s="101">
        <f>H47*100/SUM($H$48:$H$50)</f>
        <v>0</v>
      </c>
      <c r="R47" s="107"/>
    </row>
    <row r="48" spans="1:18" s="27" customFormat="1">
      <c r="A48" s="51" t="s">
        <v>159</v>
      </c>
      <c r="B48" s="39">
        <f t="shared" si="5"/>
        <v>1105</v>
      </c>
      <c r="C48" s="271"/>
      <c r="D48" s="39">
        <v>1000</v>
      </c>
      <c r="E48" s="39"/>
      <c r="F48" s="39">
        <v>105</v>
      </c>
      <c r="G48" s="39" t="s">
        <v>194</v>
      </c>
      <c r="H48" s="39">
        <v>0</v>
      </c>
      <c r="I48" s="271"/>
      <c r="J48" s="98"/>
      <c r="K48" s="101">
        <f>B48*100/SUM($B$48:$B$50)</f>
        <v>1.3414101194522676</v>
      </c>
      <c r="L48" s="99"/>
      <c r="M48" s="101">
        <f>D48*100/SUM($D$48:$D$50)</f>
        <v>3.0363757818667638</v>
      </c>
      <c r="N48" s="99"/>
      <c r="O48" s="101">
        <f>F48*100/SUM($F$48:$F$50)</f>
        <v>0.26201527174726758</v>
      </c>
      <c r="P48" s="99"/>
      <c r="Q48" s="101">
        <f>H48*100/SUM($H$48:$H$50)</f>
        <v>0</v>
      </c>
      <c r="R48" s="99"/>
    </row>
    <row r="49" spans="1:18" s="27" customFormat="1">
      <c r="A49" s="51" t="s">
        <v>160</v>
      </c>
      <c r="B49" s="39">
        <f t="shared" si="5"/>
        <v>1542</v>
      </c>
      <c r="C49" s="271" t="s">
        <v>194</v>
      </c>
      <c r="D49" s="39">
        <v>318</v>
      </c>
      <c r="E49" s="39" t="s">
        <v>194</v>
      </c>
      <c r="F49" s="39">
        <v>1224</v>
      </c>
      <c r="G49" s="39" t="s">
        <v>194</v>
      </c>
      <c r="H49" s="39">
        <v>0</v>
      </c>
      <c r="I49" s="271"/>
      <c r="J49" s="98"/>
      <c r="K49" s="101">
        <f>B49*100/SUM($B$48:$B$50)</f>
        <v>1.8719044381858794</v>
      </c>
      <c r="L49" s="99"/>
      <c r="M49" s="101">
        <f>D49*100/SUM($D$48:$D$50)</f>
        <v>0.96556749863363089</v>
      </c>
      <c r="N49" s="99"/>
      <c r="O49" s="101">
        <f>F49*100/SUM($F$48:$F$50)</f>
        <v>3.0543494535110045</v>
      </c>
      <c r="P49" s="99"/>
      <c r="Q49" s="101">
        <f>H49*100/SUM($H$48:$H$50)</f>
        <v>0</v>
      </c>
      <c r="R49" s="99"/>
    </row>
    <row r="50" spans="1:18" s="57" customFormat="1" ht="11.4">
      <c r="A50" s="115" t="s">
        <v>51</v>
      </c>
      <c r="B50" s="39">
        <f t="shared" si="5"/>
        <v>79729</v>
      </c>
      <c r="C50" s="269"/>
      <c r="D50" s="39">
        <v>31616</v>
      </c>
      <c r="E50" s="39"/>
      <c r="F50" s="39">
        <v>38745</v>
      </c>
      <c r="G50" s="39"/>
      <c r="H50" s="39">
        <v>9368</v>
      </c>
      <c r="I50" s="269"/>
      <c r="J50" s="98"/>
      <c r="K50" s="101">
        <f>B50*100/SUM($B$48:$B$50)</f>
        <v>96.786685442361858</v>
      </c>
      <c r="L50" s="99"/>
      <c r="M50" s="101">
        <f>D50*100/SUM($D$48:$D$50)</f>
        <v>95.998056719499601</v>
      </c>
      <c r="N50" s="99"/>
      <c r="O50" s="101">
        <f>F50*100/SUM($F$48:$F$50)</f>
        <v>96.683635274741732</v>
      </c>
      <c r="P50" s="99"/>
      <c r="Q50" s="101">
        <f>H50*100/SUM($H$48:$H$50)</f>
        <v>100</v>
      </c>
      <c r="R50" s="104"/>
    </row>
    <row r="51" spans="1:18" s="29" customFormat="1" ht="11.4">
      <c r="A51" s="115" t="s">
        <v>3</v>
      </c>
      <c r="B51" s="39">
        <f t="shared" si="5"/>
        <v>875</v>
      </c>
      <c r="C51" s="271" t="s">
        <v>194</v>
      </c>
      <c r="D51" s="39">
        <v>663</v>
      </c>
      <c r="E51" s="39" t="s">
        <v>194</v>
      </c>
      <c r="F51" s="39">
        <v>206</v>
      </c>
      <c r="G51" s="39" t="s">
        <v>194</v>
      </c>
      <c r="H51" s="39">
        <v>6</v>
      </c>
      <c r="I51" s="271" t="s">
        <v>194</v>
      </c>
      <c r="J51" s="55"/>
      <c r="K51" s="118" t="str">
        <f>IF(B51&gt;0,"NC",0)</f>
        <v>NC</v>
      </c>
      <c r="L51" s="99"/>
      <c r="M51" s="118" t="str">
        <f>IF(D51&gt;0,"NC",0)</f>
        <v>NC</v>
      </c>
      <c r="N51" s="99"/>
      <c r="O51" s="118" t="str">
        <f>IF(F51&gt;0,"NC",0)</f>
        <v>NC</v>
      </c>
      <c r="P51" s="99"/>
      <c r="Q51" s="118" t="str">
        <f>IF(H51&gt;0,"NC",0)</f>
        <v>NC</v>
      </c>
      <c r="R51" s="101"/>
    </row>
    <row r="52" spans="1:18" s="27" customFormat="1" ht="6.6" customHeight="1">
      <c r="A52" s="29"/>
      <c r="B52" s="39"/>
      <c r="C52" s="269"/>
      <c r="D52" s="39"/>
      <c r="E52" s="269"/>
      <c r="F52" s="39"/>
      <c r="G52" s="269"/>
      <c r="H52" s="39"/>
      <c r="I52" s="269"/>
      <c r="J52" s="98"/>
      <c r="K52" s="99"/>
      <c r="L52" s="99"/>
      <c r="M52" s="99"/>
      <c r="N52" s="99"/>
      <c r="O52" s="99"/>
      <c r="P52" s="99"/>
      <c r="Q52" s="99"/>
      <c r="R52" s="99"/>
    </row>
    <row r="53" spans="1:18" s="30" customFormat="1" ht="24">
      <c r="A53" s="61" t="s">
        <v>83</v>
      </c>
      <c r="B53" s="95">
        <f t="shared" ref="B53:B59" si="6">SUM(D53,F53,H53)</f>
        <v>83250</v>
      </c>
      <c r="C53" s="270"/>
      <c r="D53" s="95">
        <f>SUM(D54:D59)</f>
        <v>33596</v>
      </c>
      <c r="E53" s="270"/>
      <c r="F53" s="95">
        <f>SUM(F54:F59)</f>
        <v>40281</v>
      </c>
      <c r="G53" s="270"/>
      <c r="H53" s="95">
        <f>SUM(H54:H59)</f>
        <v>9373</v>
      </c>
      <c r="I53" s="270"/>
      <c r="J53" s="100"/>
      <c r="K53" s="96">
        <f>SUM(K54:K58)</f>
        <v>100</v>
      </c>
      <c r="L53" s="96"/>
      <c r="M53" s="96">
        <f>SUM(M54:M58)</f>
        <v>100</v>
      </c>
      <c r="N53" s="96"/>
      <c r="O53" s="96">
        <f>SUM(O54:O58)</f>
        <v>100</v>
      </c>
      <c r="P53" s="96"/>
      <c r="Q53" s="96">
        <f>SUM(Q54:Q58)</f>
        <v>100</v>
      </c>
      <c r="R53" s="96"/>
    </row>
    <row r="54" spans="1:18" s="27" customFormat="1" ht="11.4">
      <c r="A54" s="115" t="s">
        <v>71</v>
      </c>
      <c r="B54" s="39">
        <f t="shared" si="6"/>
        <v>24334</v>
      </c>
      <c r="C54" s="269"/>
      <c r="D54" s="39">
        <v>18269</v>
      </c>
      <c r="E54" s="39"/>
      <c r="F54" s="39">
        <v>5866</v>
      </c>
      <c r="G54" s="39"/>
      <c r="H54" s="39">
        <v>199</v>
      </c>
      <c r="I54" s="278"/>
      <c r="J54" s="98"/>
      <c r="K54" s="63">
        <f>B54*100/SUM($B$54:$B$58)</f>
        <v>29.825464529097417</v>
      </c>
      <c r="L54" s="99"/>
      <c r="M54" s="63">
        <f>D54*100/SUM($D$54:$D$58)</f>
        <v>56.488667635509103</v>
      </c>
      <c r="N54" s="99"/>
      <c r="O54" s="63">
        <f>F54*100/SUM($F$54:$F$58)</f>
        <v>14.711340723278326</v>
      </c>
      <c r="P54" s="99"/>
      <c r="Q54" s="63">
        <f>H54*100/SUM($H$54:$H$58)</f>
        <v>2.123119598847754</v>
      </c>
      <c r="R54" s="99"/>
    </row>
    <row r="55" spans="1:18" s="27" customFormat="1" ht="11.4">
      <c r="A55" s="115" t="s">
        <v>73</v>
      </c>
      <c r="B55" s="39">
        <f t="shared" si="6"/>
        <v>10753</v>
      </c>
      <c r="C55" s="269"/>
      <c r="D55" s="39">
        <v>8187</v>
      </c>
      <c r="E55" s="39"/>
      <c r="F55" s="39">
        <v>1321</v>
      </c>
      <c r="G55" s="39"/>
      <c r="H55" s="39">
        <v>1245</v>
      </c>
      <c r="I55" s="278"/>
      <c r="J55" s="98"/>
      <c r="K55" s="63">
        <f>B55*100/SUM($B$54:$B$58)</f>
        <v>13.179634259940187</v>
      </c>
      <c r="L55" s="99"/>
      <c r="M55" s="63">
        <f>D55*100/SUM($D$54:$D$58)</f>
        <v>25.314616121950465</v>
      </c>
      <c r="N55" s="99"/>
      <c r="O55" s="63">
        <f>F55*100/SUM($F$54:$F$58)</f>
        <v>3.3129357476049557</v>
      </c>
      <c r="P55" s="99"/>
      <c r="Q55" s="63">
        <f>H55*100/SUM($H$54:$H$58)</f>
        <v>13.282833671183186</v>
      </c>
      <c r="R55" s="99"/>
    </row>
    <row r="56" spans="1:18" s="29" customFormat="1" ht="11.4">
      <c r="A56" s="115" t="s">
        <v>85</v>
      </c>
      <c r="B56" s="39">
        <f t="shared" si="6"/>
        <v>1766</v>
      </c>
      <c r="C56" s="269" t="s">
        <v>194</v>
      </c>
      <c r="D56" s="39">
        <v>18</v>
      </c>
      <c r="E56" s="39" t="s">
        <v>201</v>
      </c>
      <c r="F56" s="39">
        <v>1748</v>
      </c>
      <c r="G56" s="39" t="s">
        <v>194</v>
      </c>
      <c r="H56" s="39">
        <v>0</v>
      </c>
      <c r="I56" s="271"/>
      <c r="J56" s="55"/>
      <c r="K56" s="63">
        <f>B56*100/SUM($B$54:$B$58)</f>
        <v>2.1645340000980537</v>
      </c>
      <c r="L56" s="101"/>
      <c r="M56" s="63">
        <f>D56*100/SUM($D$54:$D$58)</f>
        <v>5.5656906094431219E-2</v>
      </c>
      <c r="N56" s="101"/>
      <c r="O56" s="63">
        <f>F56*100/SUM($F$54:$F$58)</f>
        <v>4.3838089983447857</v>
      </c>
      <c r="P56" s="101"/>
      <c r="Q56" s="63">
        <f>H56*100/SUM($H$54:$H$58)</f>
        <v>0</v>
      </c>
      <c r="R56" s="101"/>
    </row>
    <row r="57" spans="1:18" s="27" customFormat="1" ht="11.4">
      <c r="A57" s="115" t="s">
        <v>157</v>
      </c>
      <c r="B57" s="39">
        <f t="shared" si="6"/>
        <v>42492</v>
      </c>
      <c r="C57" s="269"/>
      <c r="D57" s="39">
        <v>5867</v>
      </c>
      <c r="E57" s="39"/>
      <c r="F57" s="39">
        <v>28733</v>
      </c>
      <c r="G57" s="39"/>
      <c r="H57" s="39">
        <v>7892</v>
      </c>
      <c r="I57" s="278"/>
      <c r="J57" s="98"/>
      <c r="K57" s="63">
        <f>B57*100/SUM($B$54:$B$58)</f>
        <v>52.0811884100603</v>
      </c>
      <c r="L57" s="99"/>
      <c r="M57" s="63">
        <f>D57*100/SUM($D$54:$D$58)</f>
        <v>18.141059336445998</v>
      </c>
      <c r="N57" s="99"/>
      <c r="O57" s="63">
        <f>F57*100/SUM($F$54:$F$58)</f>
        <v>72.05948738526358</v>
      </c>
      <c r="P57" s="99"/>
      <c r="Q57" s="63">
        <f>H57*100/SUM($H$54:$H$58)</f>
        <v>84.199295849781294</v>
      </c>
      <c r="R57" s="99"/>
    </row>
    <row r="58" spans="1:18" s="29" customFormat="1" ht="11.4">
      <c r="A58" s="115" t="s">
        <v>100</v>
      </c>
      <c r="B58" s="39">
        <f t="shared" si="6"/>
        <v>2243</v>
      </c>
      <c r="C58" s="269"/>
      <c r="D58" s="39">
        <v>0</v>
      </c>
      <c r="E58" s="39"/>
      <c r="F58" s="39">
        <v>2206</v>
      </c>
      <c r="G58" s="39"/>
      <c r="H58" s="39">
        <v>37</v>
      </c>
      <c r="I58" s="271" t="s">
        <v>194</v>
      </c>
      <c r="J58" s="55"/>
      <c r="K58" s="63">
        <f>B58*100/SUM($B$54:$B$58)</f>
        <v>2.7491788008040396</v>
      </c>
      <c r="L58" s="101"/>
      <c r="M58" s="63">
        <f>D58*100/SUM($D$54:$D$58)</f>
        <v>0</v>
      </c>
      <c r="N58" s="101"/>
      <c r="O58" s="63">
        <f>F58*100/SUM($F$54:$F$58)</f>
        <v>5.5324271455083514</v>
      </c>
      <c r="P58" s="101"/>
      <c r="Q58" s="63">
        <f>H58*100/SUM($H$54:$H$58)</f>
        <v>0.39475088018777338</v>
      </c>
      <c r="R58" s="101"/>
    </row>
    <row r="59" spans="1:18" s="29" customFormat="1" ht="11.4">
      <c r="A59" s="115" t="s">
        <v>3</v>
      </c>
      <c r="B59" s="39">
        <f t="shared" si="6"/>
        <v>1662</v>
      </c>
      <c r="C59" s="271"/>
      <c r="D59" s="39">
        <v>1255</v>
      </c>
      <c r="E59" s="39"/>
      <c r="F59" s="39">
        <v>407</v>
      </c>
      <c r="G59" s="39" t="s">
        <v>194</v>
      </c>
      <c r="H59" s="39">
        <v>0</v>
      </c>
      <c r="I59" s="269"/>
      <c r="J59" s="55"/>
      <c r="K59" s="206" t="str">
        <f>IF(B59&gt;0,"NC",0)</f>
        <v>NC</v>
      </c>
      <c r="L59" s="101"/>
      <c r="M59" s="206" t="str">
        <f>IF(D59&gt;0,"NC",0)</f>
        <v>NC</v>
      </c>
      <c r="N59" s="101"/>
      <c r="O59" s="206" t="str">
        <f>IF(F59&gt;0,"NC",0)</f>
        <v>NC</v>
      </c>
      <c r="P59" s="101"/>
      <c r="Q59" s="206">
        <f>IF(H59&gt;0,"NC",0)</f>
        <v>0</v>
      </c>
      <c r="R59" s="101"/>
    </row>
    <row r="60" spans="1:18" s="27" customFormat="1" ht="6.6" customHeight="1">
      <c r="A60" s="58"/>
      <c r="B60" s="44"/>
      <c r="C60" s="269"/>
      <c r="D60" s="44"/>
      <c r="E60" s="269"/>
      <c r="F60" s="44"/>
      <c r="G60" s="269"/>
      <c r="H60" s="44"/>
      <c r="I60" s="269"/>
      <c r="J60" s="98"/>
      <c r="K60" s="99"/>
      <c r="L60" s="99"/>
      <c r="M60" s="99"/>
      <c r="N60" s="99"/>
      <c r="O60" s="99"/>
      <c r="P60" s="99"/>
      <c r="Q60" s="99"/>
      <c r="R60" s="99"/>
    </row>
    <row r="61" spans="1:18" s="30" customFormat="1" ht="24">
      <c r="A61" s="61" t="s">
        <v>30</v>
      </c>
      <c r="B61" s="65">
        <f>SUM(D61,F61,H61)</f>
        <v>83255</v>
      </c>
      <c r="C61" s="270"/>
      <c r="D61" s="65">
        <f>SUM(D62,D74:D82,D83)</f>
        <v>33599</v>
      </c>
      <c r="E61" s="270"/>
      <c r="F61" s="65">
        <f>SUM(F62,F74:F82,F83)</f>
        <v>40281</v>
      </c>
      <c r="G61" s="270"/>
      <c r="H61" s="65">
        <f>SUM(H62,H74:H82,H83)</f>
        <v>9375</v>
      </c>
      <c r="I61" s="270"/>
      <c r="J61" s="100"/>
      <c r="K61" s="96">
        <f>SUM(K62,K74:K82)</f>
        <v>100.00000000000003</v>
      </c>
      <c r="L61" s="96"/>
      <c r="M61" s="96">
        <f>SUM(M62,M74:M82)</f>
        <v>99.999999999999986</v>
      </c>
      <c r="N61" s="96"/>
      <c r="O61" s="96">
        <f>SUM(O62,O74:O82)</f>
        <v>100</v>
      </c>
      <c r="P61" s="96"/>
      <c r="Q61" s="96">
        <f>SUM(Q62,Q74:Q82)</f>
        <v>100.00000000000001</v>
      </c>
      <c r="R61" s="96"/>
    </row>
    <row r="62" spans="1:18" s="50" customFormat="1" ht="11.4">
      <c r="A62" s="115" t="s">
        <v>24</v>
      </c>
      <c r="B62" s="41">
        <f t="shared" ref="B62:B83" si="7">SUM(D62,F62,H62)</f>
        <v>28448</v>
      </c>
      <c r="C62" s="269"/>
      <c r="D62" s="41">
        <f>SUM(D63:D73)</f>
        <v>12181</v>
      </c>
      <c r="E62" s="269"/>
      <c r="F62" s="41">
        <f>SUM(F63:F73)</f>
        <v>11399</v>
      </c>
      <c r="G62" s="269"/>
      <c r="H62" s="41">
        <f>SUM(H63:H73)</f>
        <v>4868</v>
      </c>
      <c r="I62" s="269"/>
      <c r="J62" s="55"/>
      <c r="K62" s="101">
        <f>B62*100/(B61-B83)</f>
        <v>40.731354609624447</v>
      </c>
      <c r="L62" s="101"/>
      <c r="M62" s="101">
        <f>D62*100/(D61-D83)</f>
        <v>40.899170667830639</v>
      </c>
      <c r="N62" s="101"/>
      <c r="O62" s="101">
        <f>F62*100/(F61-F83)</f>
        <v>37.124246865331379</v>
      </c>
      <c r="P62" s="63"/>
      <c r="Q62" s="101">
        <f>H62*100/(H61-H83)</f>
        <v>52.036344200962056</v>
      </c>
      <c r="R62" s="107"/>
    </row>
    <row r="63" spans="1:18" s="27" customFormat="1" ht="11.4">
      <c r="A63" s="51" t="s">
        <v>57</v>
      </c>
      <c r="B63" s="39">
        <f t="shared" si="7"/>
        <v>3553</v>
      </c>
      <c r="C63" s="269"/>
      <c r="D63" s="39">
        <v>1659</v>
      </c>
      <c r="E63" s="39"/>
      <c r="F63" s="39">
        <v>1079</v>
      </c>
      <c r="G63" s="39" t="s">
        <v>194</v>
      </c>
      <c r="H63" s="39">
        <v>815</v>
      </c>
      <c r="I63" s="269"/>
      <c r="J63" s="98"/>
      <c r="K63" s="99">
        <f>B63*100/(B61-B83)</f>
        <v>5.0871239780650885</v>
      </c>
      <c r="L63" s="99"/>
      <c r="M63" s="99">
        <f>D63*100/(D61-D83)</f>
        <v>5.5702917771883289</v>
      </c>
      <c r="N63" s="99"/>
      <c r="O63" s="99">
        <f>F63*100/(F61-F83)</f>
        <v>3.5140856538023124</v>
      </c>
      <c r="P63" s="108"/>
      <c r="Q63" s="99">
        <f>H63*100/(H61-H83)</f>
        <v>8.7119187600213781</v>
      </c>
      <c r="R63" s="99"/>
    </row>
    <row r="64" spans="1:18" s="27" customFormat="1" ht="11.4">
      <c r="A64" s="51" t="s">
        <v>53</v>
      </c>
      <c r="B64" s="39">
        <f t="shared" si="7"/>
        <v>9509</v>
      </c>
      <c r="C64" s="269"/>
      <c r="D64" s="39">
        <v>3445</v>
      </c>
      <c r="E64" s="39"/>
      <c r="F64" s="39">
        <v>4063</v>
      </c>
      <c r="G64" s="39"/>
      <c r="H64" s="39">
        <v>2001</v>
      </c>
      <c r="I64" s="269"/>
      <c r="J64" s="98"/>
      <c r="K64" s="99">
        <f>B64*100/(B61-B83)</f>
        <v>13.61482181464141</v>
      </c>
      <c r="L64" s="99"/>
      <c r="M64" s="99">
        <f>D64*100/(D61-D83)</f>
        <v>11.567001309471847</v>
      </c>
      <c r="N64" s="99"/>
      <c r="O64" s="99">
        <f>F64*100/(F61-F83)</f>
        <v>13.232372577756065</v>
      </c>
      <c r="P64" s="108"/>
      <c r="Q64" s="99">
        <f>H64*100/(H61-H83)</f>
        <v>21.389631213254944</v>
      </c>
      <c r="R64" s="99"/>
    </row>
    <row r="65" spans="1:23" s="27" customFormat="1" ht="11.4">
      <c r="A65" s="51" t="s">
        <v>55</v>
      </c>
      <c r="B65" s="39">
        <f t="shared" si="7"/>
        <v>1724</v>
      </c>
      <c r="C65" s="269"/>
      <c r="D65" s="39">
        <v>793</v>
      </c>
      <c r="E65" s="39"/>
      <c r="F65" s="39">
        <v>272</v>
      </c>
      <c r="G65" s="39" t="s">
        <v>194</v>
      </c>
      <c r="H65" s="39">
        <v>659</v>
      </c>
      <c r="I65" s="269"/>
      <c r="J65" s="98"/>
      <c r="K65" s="99">
        <f>B65*100/(B61-B83)</f>
        <v>2.4683933966181293</v>
      </c>
      <c r="L65" s="99"/>
      <c r="M65" s="99">
        <f>D65*100/(D61-D83)</f>
        <v>2.6625927542557837</v>
      </c>
      <c r="N65" s="99"/>
      <c r="O65" s="99">
        <f>F65*100/(F61-F83)</f>
        <v>0.88584921022634755</v>
      </c>
      <c r="P65" s="108"/>
      <c r="Q65" s="99">
        <f>H65*100/(H61-H83)</f>
        <v>7.044361304115446</v>
      </c>
      <c r="R65" s="99"/>
    </row>
    <row r="66" spans="1:23" s="27" customFormat="1" ht="11.4">
      <c r="A66" s="51" t="s">
        <v>180</v>
      </c>
      <c r="B66" s="39">
        <f t="shared" si="7"/>
        <v>1289</v>
      </c>
      <c r="C66" s="269"/>
      <c r="D66" s="39">
        <v>633</v>
      </c>
      <c r="E66" s="39" t="s">
        <v>194</v>
      </c>
      <c r="F66" s="39">
        <v>209</v>
      </c>
      <c r="G66" s="39" t="s">
        <v>194</v>
      </c>
      <c r="H66" s="39">
        <v>447</v>
      </c>
      <c r="I66" s="269"/>
      <c r="J66" s="98"/>
      <c r="K66" s="99">
        <f>B66*100/(B61-B83)</f>
        <v>1.8455679166129748</v>
      </c>
      <c r="L66" s="99"/>
      <c r="M66" s="99">
        <f>D66*100/(D61-D83)</f>
        <v>2.1253735352382233</v>
      </c>
      <c r="N66" s="99"/>
      <c r="O66" s="99">
        <f>F66*100/(F61-F83)</f>
        <v>0.68067090050480383</v>
      </c>
      <c r="P66" s="108"/>
      <c r="Q66" s="99">
        <f>H66*100/(H61-H83)</f>
        <v>4.778193479422769</v>
      </c>
      <c r="R66" s="99"/>
    </row>
    <row r="67" spans="1:23" s="29" customFormat="1" ht="11.4">
      <c r="A67" s="51" t="s">
        <v>181</v>
      </c>
      <c r="B67" s="39">
        <f t="shared" si="7"/>
        <v>645</v>
      </c>
      <c r="C67" s="269" t="s">
        <v>194</v>
      </c>
      <c r="D67" s="39">
        <v>605</v>
      </c>
      <c r="E67" s="39" t="s">
        <v>194</v>
      </c>
      <c r="F67" s="39">
        <v>17</v>
      </c>
      <c r="G67" s="39" t="s">
        <v>194</v>
      </c>
      <c r="H67" s="39">
        <v>23</v>
      </c>
      <c r="I67" s="271" t="s">
        <v>194</v>
      </c>
      <c r="J67" s="55"/>
      <c r="K67" s="101">
        <f>B67*100/(B61-B83)</f>
        <v>0.92349984966281518</v>
      </c>
      <c r="L67" s="101"/>
      <c r="M67" s="101">
        <f>D67*100/(D61-D83)</f>
        <v>2.0313601719101499</v>
      </c>
      <c r="N67" s="101"/>
      <c r="O67" s="101">
        <f>F67*100/(F61-F83)</f>
        <v>5.5365575639146722E-2</v>
      </c>
      <c r="P67" s="63"/>
      <c r="Q67" s="101">
        <f>H67*100/(H61-H83)</f>
        <v>0.24585783003741316</v>
      </c>
      <c r="R67" s="101"/>
    </row>
    <row r="68" spans="1:23" s="27" customFormat="1" ht="11.4">
      <c r="A68" s="51" t="s">
        <v>54</v>
      </c>
      <c r="B68" s="39">
        <f t="shared" si="7"/>
        <v>6252</v>
      </c>
      <c r="C68" s="269"/>
      <c r="D68" s="39">
        <v>1704</v>
      </c>
      <c r="E68" s="39"/>
      <c r="F68" s="39">
        <v>4278</v>
      </c>
      <c r="G68" s="39"/>
      <c r="H68" s="39">
        <v>270</v>
      </c>
      <c r="I68" s="269"/>
      <c r="J68" s="98"/>
      <c r="K68" s="99">
        <f>B68*100/(B61-B83)</f>
        <v>8.9515055195223567</v>
      </c>
      <c r="L68" s="99"/>
      <c r="M68" s="99">
        <f>D68*100/(D61-D83)</f>
        <v>5.7213846825370176</v>
      </c>
      <c r="N68" s="99"/>
      <c r="O68" s="99">
        <f>F68*100/(F61-F83)</f>
        <v>13.932584269662922</v>
      </c>
      <c r="P68" s="108"/>
      <c r="Q68" s="99">
        <f>H68*100/(H61-H83)</f>
        <v>2.8861571352218065</v>
      </c>
      <c r="R68" s="99"/>
    </row>
    <row r="69" spans="1:23" s="27" customFormat="1" ht="11.4">
      <c r="A69" s="51" t="s">
        <v>182</v>
      </c>
      <c r="B69" s="39">
        <f t="shared" si="7"/>
        <v>2042</v>
      </c>
      <c r="C69" s="269"/>
      <c r="D69" s="39">
        <v>1802</v>
      </c>
      <c r="E69" s="39"/>
      <c r="F69" s="39">
        <v>42</v>
      </c>
      <c r="G69" s="39" t="s">
        <v>194</v>
      </c>
      <c r="H69" s="39">
        <v>198</v>
      </c>
      <c r="I69" s="271" t="s">
        <v>194</v>
      </c>
      <c r="J69" s="98"/>
      <c r="K69" s="99">
        <f>B69*100/(B61-B83)</f>
        <v>2.9237002992425869</v>
      </c>
      <c r="L69" s="99"/>
      <c r="M69" s="99">
        <f>D69*100/(D61-D83)</f>
        <v>6.0504314541852731</v>
      </c>
      <c r="N69" s="99"/>
      <c r="O69" s="99">
        <f>F69*100/(F61-F83)</f>
        <v>0.13678553981436248</v>
      </c>
      <c r="P69" s="108"/>
      <c r="Q69" s="99">
        <f>H69*100/(H61-H83)</f>
        <v>2.1165152324959915</v>
      </c>
      <c r="R69" s="99"/>
    </row>
    <row r="70" spans="1:23" s="29" customFormat="1" ht="11.4">
      <c r="A70" s="51" t="s">
        <v>56</v>
      </c>
      <c r="B70" s="39">
        <f t="shared" si="7"/>
        <v>111</v>
      </c>
      <c r="C70" s="271" t="s">
        <v>194</v>
      </c>
      <c r="D70" s="39">
        <v>100</v>
      </c>
      <c r="E70" s="39" t="s">
        <v>194</v>
      </c>
      <c r="F70" s="39">
        <v>0</v>
      </c>
      <c r="G70" s="39"/>
      <c r="H70" s="39">
        <v>11</v>
      </c>
      <c r="I70" s="271" t="s">
        <v>194</v>
      </c>
      <c r="J70" s="55"/>
      <c r="K70" s="101">
        <f>B70*100/(B61-B83)</f>
        <v>0.15892788110476355</v>
      </c>
      <c r="L70" s="101"/>
      <c r="M70" s="101">
        <f>D70*100/(D61-D83)</f>
        <v>0.33576201188597521</v>
      </c>
      <c r="N70" s="101"/>
      <c r="O70" s="101">
        <f>F70*100/(F61-F83)</f>
        <v>0</v>
      </c>
      <c r="P70" s="63"/>
      <c r="Q70" s="101">
        <f>H70*100/(H61-H83)</f>
        <v>0.11758417958311064</v>
      </c>
      <c r="R70" s="101"/>
    </row>
    <row r="71" spans="1:23" s="27" customFormat="1">
      <c r="A71" s="51" t="s">
        <v>183</v>
      </c>
      <c r="B71" s="39">
        <f t="shared" si="7"/>
        <v>0</v>
      </c>
      <c r="C71" s="271"/>
      <c r="D71" s="39">
        <v>0</v>
      </c>
      <c r="E71" s="39"/>
      <c r="F71" s="39">
        <v>0</v>
      </c>
      <c r="G71" s="39"/>
      <c r="H71" s="39">
        <v>0</v>
      </c>
      <c r="I71" s="269"/>
      <c r="J71" s="98"/>
      <c r="K71" s="99">
        <f>B71*100/(B61-B83)</f>
        <v>0</v>
      </c>
      <c r="L71" s="99"/>
      <c r="M71" s="99">
        <f>D71*100/(D61-D83)</f>
        <v>0</v>
      </c>
      <c r="N71" s="99"/>
      <c r="O71" s="99">
        <f>F71*100/(F61-F83)</f>
        <v>0</v>
      </c>
      <c r="P71" s="108"/>
      <c r="Q71" s="99">
        <f>H71*100/(H61-H83)</f>
        <v>0</v>
      </c>
      <c r="R71" s="99"/>
      <c r="T71" s="315"/>
      <c r="U71" s="315"/>
      <c r="V71" s="315"/>
      <c r="W71" s="315"/>
    </row>
    <row r="72" spans="1:23" s="27" customFormat="1">
      <c r="A72" s="51" t="s">
        <v>184</v>
      </c>
      <c r="B72" s="39">
        <f t="shared" si="7"/>
        <v>661</v>
      </c>
      <c r="C72" s="269"/>
      <c r="D72" s="39">
        <v>145</v>
      </c>
      <c r="E72" s="39" t="s">
        <v>194</v>
      </c>
      <c r="F72" s="39">
        <v>404</v>
      </c>
      <c r="G72" s="39" t="s">
        <v>194</v>
      </c>
      <c r="H72" s="39">
        <v>112</v>
      </c>
      <c r="I72" s="269" t="s">
        <v>194</v>
      </c>
      <c r="J72" s="98"/>
      <c r="K72" s="99">
        <f>B72*100/(B61-B83)</f>
        <v>0.94640837306530357</v>
      </c>
      <c r="L72" s="99"/>
      <c r="M72" s="99">
        <f>D72*100/(D61-D83)</f>
        <v>0.48685491723466406</v>
      </c>
      <c r="N72" s="99"/>
      <c r="O72" s="99">
        <f>F72*100/(F61-F83)</f>
        <v>1.3157466210714868</v>
      </c>
      <c r="P72" s="108"/>
      <c r="Q72" s="99">
        <f>H72*100/(H61-H83)</f>
        <v>1.19722073757349</v>
      </c>
      <c r="R72" s="99"/>
      <c r="T72" s="315"/>
      <c r="U72" s="315"/>
      <c r="V72" s="315"/>
      <c r="W72" s="315"/>
    </row>
    <row r="73" spans="1:23" s="27" customFormat="1">
      <c r="A73" s="51" t="s">
        <v>58</v>
      </c>
      <c r="B73" s="39">
        <f t="shared" si="7"/>
        <v>2662</v>
      </c>
      <c r="C73" s="269"/>
      <c r="D73" s="39">
        <v>1295</v>
      </c>
      <c r="E73" s="39"/>
      <c r="F73" s="39">
        <v>1035</v>
      </c>
      <c r="G73" s="39" t="s">
        <v>194</v>
      </c>
      <c r="H73" s="39">
        <v>332</v>
      </c>
      <c r="I73" s="269"/>
      <c r="J73" s="98"/>
      <c r="K73" s="99">
        <f>B73*100/(B61-B83)</f>
        <v>3.8114055810890139</v>
      </c>
      <c r="L73" s="99"/>
      <c r="M73" s="99">
        <f>D73*100/(D61-D83)</f>
        <v>4.348118053923379</v>
      </c>
      <c r="N73" s="99"/>
      <c r="O73" s="99">
        <f>F73*100/(F61-F83)</f>
        <v>3.3707865168539324</v>
      </c>
      <c r="P73" s="108"/>
      <c r="Q73" s="99">
        <f>H73*100/(H61-H83)</f>
        <v>3.548904329235703</v>
      </c>
      <c r="R73" s="99"/>
      <c r="T73" s="315"/>
      <c r="U73" s="315"/>
      <c r="V73" s="315"/>
      <c r="W73" s="315"/>
    </row>
    <row r="74" spans="1:23" s="57" customFormat="1">
      <c r="A74" s="115" t="s">
        <v>29</v>
      </c>
      <c r="B74" s="39">
        <f t="shared" si="7"/>
        <v>8990</v>
      </c>
      <c r="C74" s="269"/>
      <c r="D74" s="39">
        <v>5302</v>
      </c>
      <c r="E74" s="39"/>
      <c r="F74" s="39">
        <v>2773</v>
      </c>
      <c r="G74" s="39"/>
      <c r="H74" s="39">
        <v>915</v>
      </c>
      <c r="I74" s="269"/>
      <c r="J74" s="98"/>
      <c r="K74" s="99">
        <f>B74*100/(B61-B83)</f>
        <v>12.871726586773191</v>
      </c>
      <c r="L74" s="99"/>
      <c r="M74" s="99">
        <f>D74*100/(D61-D83)</f>
        <v>17.802101870194406</v>
      </c>
      <c r="N74" s="99"/>
      <c r="O74" s="99">
        <f>F74*100/(F61-F83)</f>
        <v>9.0311024263149324</v>
      </c>
      <c r="P74" s="108"/>
      <c r="Q74" s="99">
        <f>H74*100/(H61-H83)</f>
        <v>9.7808658471405661</v>
      </c>
      <c r="R74" s="104"/>
      <c r="T74" s="315"/>
      <c r="U74" s="315"/>
      <c r="V74" s="315"/>
      <c r="W74" s="315"/>
    </row>
    <row r="75" spans="1:23" s="57" customFormat="1">
      <c r="A75" s="115" t="s">
        <v>26</v>
      </c>
      <c r="B75" s="39">
        <f t="shared" si="7"/>
        <v>3095</v>
      </c>
      <c r="C75" s="269"/>
      <c r="D75" s="39">
        <v>1996</v>
      </c>
      <c r="E75" s="39"/>
      <c r="F75" s="39">
        <v>712</v>
      </c>
      <c r="G75" s="39" t="s">
        <v>194</v>
      </c>
      <c r="H75" s="39">
        <v>387</v>
      </c>
      <c r="I75" s="269"/>
      <c r="J75" s="98"/>
      <c r="K75" s="99">
        <f>B75*100/(B61-B83)</f>
        <v>4.4313674956688569</v>
      </c>
      <c r="L75" s="99"/>
      <c r="M75" s="99">
        <f>D75*100/(D61-D83)</f>
        <v>6.7018097572440656</v>
      </c>
      <c r="N75" s="99"/>
      <c r="O75" s="99">
        <f>F75*100/(F61-F83)</f>
        <v>2.318840579710145</v>
      </c>
      <c r="P75" s="108"/>
      <c r="Q75" s="99">
        <f>H75*100/(H61-H83)</f>
        <v>4.136825227151256</v>
      </c>
      <c r="R75" s="104"/>
      <c r="T75" s="315"/>
      <c r="U75" s="315"/>
      <c r="V75" s="315"/>
      <c r="W75" s="315"/>
    </row>
    <row r="76" spans="1:23" s="57" customFormat="1">
      <c r="A76" s="115" t="s">
        <v>27</v>
      </c>
      <c r="B76" s="39">
        <f t="shared" si="7"/>
        <v>8988</v>
      </c>
      <c r="C76" s="269"/>
      <c r="D76" s="39">
        <v>3050</v>
      </c>
      <c r="E76" s="39"/>
      <c r="F76" s="39">
        <v>5402</v>
      </c>
      <c r="G76" s="39"/>
      <c r="H76" s="39">
        <v>536</v>
      </c>
      <c r="I76" s="269"/>
      <c r="J76" s="98"/>
      <c r="K76" s="99">
        <f>B76*100/(B61-B83)</f>
        <v>12.868863021347881</v>
      </c>
      <c r="L76" s="99"/>
      <c r="M76" s="99">
        <f>D76*100/(D61-D83)</f>
        <v>10.240741362522245</v>
      </c>
      <c r="N76" s="99"/>
      <c r="O76" s="99">
        <f>F76*100/(F61-F83)</f>
        <v>17.59322585898062</v>
      </c>
      <c r="P76" s="108"/>
      <c r="Q76" s="99">
        <f>H76*100/(H61-H83)</f>
        <v>5.7295563869588459</v>
      </c>
      <c r="R76" s="104"/>
      <c r="T76" s="315"/>
      <c r="U76" s="315"/>
      <c r="V76" s="315"/>
      <c r="W76" s="315"/>
    </row>
    <row r="77" spans="1:23" s="57" customFormat="1">
      <c r="A77" s="115" t="s">
        <v>25</v>
      </c>
      <c r="B77" s="39">
        <f t="shared" si="7"/>
        <v>3759</v>
      </c>
      <c r="C77" s="269"/>
      <c r="D77" s="39">
        <v>1024</v>
      </c>
      <c r="E77" s="39"/>
      <c r="F77" s="39">
        <v>2221</v>
      </c>
      <c r="G77" s="39"/>
      <c r="H77" s="39">
        <v>514</v>
      </c>
      <c r="I77" s="269"/>
      <c r="J77" s="98"/>
      <c r="K77" s="99">
        <f>B77*100/(B61-B83)</f>
        <v>5.3820712168721272</v>
      </c>
      <c r="L77" s="99"/>
      <c r="M77" s="99">
        <f>D77*100/(D61-D83)</f>
        <v>3.4382030017123864</v>
      </c>
      <c r="N77" s="99"/>
      <c r="O77" s="99">
        <f>F77*100/(F61-F83)</f>
        <v>7.2333496173261684</v>
      </c>
      <c r="P77" s="108"/>
      <c r="Q77" s="99">
        <f>H77*100/(H61-H83)</f>
        <v>5.494388027792624</v>
      </c>
      <c r="R77" s="104"/>
      <c r="T77" s="315"/>
      <c r="U77" s="315"/>
      <c r="V77" s="315"/>
      <c r="W77" s="315"/>
    </row>
    <row r="78" spans="1:23" s="57" customFormat="1">
      <c r="A78" s="115" t="s">
        <v>28</v>
      </c>
      <c r="B78" s="39">
        <f t="shared" si="7"/>
        <v>2051</v>
      </c>
      <c r="C78" s="269"/>
      <c r="D78" s="39">
        <v>593</v>
      </c>
      <c r="E78" s="39" t="s">
        <v>194</v>
      </c>
      <c r="F78" s="39">
        <v>1146</v>
      </c>
      <c r="G78" s="39" t="s">
        <v>194</v>
      </c>
      <c r="H78" s="39">
        <v>312</v>
      </c>
      <c r="I78" s="269"/>
      <c r="J78" s="98"/>
      <c r="K78" s="99">
        <f>B78*100/(B61-B83)</f>
        <v>2.9365863436564865</v>
      </c>
      <c r="L78" s="99"/>
      <c r="M78" s="99">
        <f>D78*100/(D61-D83)</f>
        <v>1.991068730483833</v>
      </c>
      <c r="N78" s="99"/>
      <c r="O78" s="99">
        <f>F78*100/(F61-F83)</f>
        <v>3.7322911577918907</v>
      </c>
      <c r="P78" s="108"/>
      <c r="Q78" s="99">
        <f>H78*100/(H61-H83)</f>
        <v>3.3351149118118655</v>
      </c>
      <c r="R78" s="104"/>
      <c r="T78" s="315"/>
      <c r="U78" s="315"/>
      <c r="V78" s="315"/>
      <c r="W78" s="315"/>
    </row>
    <row r="79" spans="1:23" s="57" customFormat="1">
      <c r="A79" s="115" t="s">
        <v>185</v>
      </c>
      <c r="B79" s="39">
        <f t="shared" si="7"/>
        <v>1642</v>
      </c>
      <c r="C79" s="269"/>
      <c r="D79" s="39">
        <v>375</v>
      </c>
      <c r="E79" s="39" t="s">
        <v>194</v>
      </c>
      <c r="F79" s="39">
        <v>1132</v>
      </c>
      <c r="G79" s="39"/>
      <c r="H79" s="39">
        <v>135</v>
      </c>
      <c r="I79" s="269" t="s">
        <v>194</v>
      </c>
      <c r="J79" s="98"/>
      <c r="K79" s="99">
        <f>B79*100/(B61-B83)</f>
        <v>2.350987214180376</v>
      </c>
      <c r="L79" s="99"/>
      <c r="M79" s="99">
        <f>D79*100/(D61-D83)</f>
        <v>1.2591075445724071</v>
      </c>
      <c r="N79" s="99"/>
      <c r="O79" s="99">
        <f>F79*100/(F61-F83)</f>
        <v>3.6866959778537698</v>
      </c>
      <c r="P79" s="108"/>
      <c r="Q79" s="99">
        <f>H79*100/(H61-H83)</f>
        <v>1.4430785676109033</v>
      </c>
      <c r="R79" s="104"/>
      <c r="T79" s="315"/>
      <c r="U79" s="315"/>
      <c r="V79" s="315"/>
      <c r="W79" s="315"/>
    </row>
    <row r="80" spans="1:23" s="57" customFormat="1">
      <c r="A80" s="115" t="s">
        <v>186</v>
      </c>
      <c r="B80" s="39">
        <f t="shared" si="7"/>
        <v>468</v>
      </c>
      <c r="C80" s="269" t="s">
        <v>194</v>
      </c>
      <c r="D80" s="39">
        <v>0</v>
      </c>
      <c r="E80" s="39"/>
      <c r="F80" s="39">
        <v>236</v>
      </c>
      <c r="G80" s="39" t="s">
        <v>194</v>
      </c>
      <c r="H80" s="39">
        <v>232</v>
      </c>
      <c r="I80" s="269"/>
      <c r="J80" s="98"/>
      <c r="K80" s="99">
        <f>B80*100/(B61-B83)</f>
        <v>0.67007430952278679</v>
      </c>
      <c r="L80" s="99"/>
      <c r="M80" s="99">
        <f>D80*100/(D61-D83)</f>
        <v>0</v>
      </c>
      <c r="N80" s="99"/>
      <c r="O80" s="99">
        <f>F80*100/(F61-F83)</f>
        <v>0.76860446181403685</v>
      </c>
      <c r="P80" s="108"/>
      <c r="Q80" s="99">
        <f>H80*100/(H61-H83)</f>
        <v>2.479957242116515</v>
      </c>
      <c r="R80" s="104"/>
      <c r="T80" s="315"/>
      <c r="U80" s="315"/>
      <c r="V80" s="315"/>
      <c r="W80" s="315"/>
    </row>
    <row r="81" spans="1:23" s="57" customFormat="1">
      <c r="A81" s="115" t="s">
        <v>147</v>
      </c>
      <c r="B81" s="39">
        <f t="shared" si="7"/>
        <v>764</v>
      </c>
      <c r="C81" s="269"/>
      <c r="D81" s="39">
        <v>126</v>
      </c>
      <c r="E81" s="39" t="s">
        <v>194</v>
      </c>
      <c r="F81" s="39">
        <v>606</v>
      </c>
      <c r="G81" s="39" t="s">
        <v>194</v>
      </c>
      <c r="H81" s="39">
        <v>32</v>
      </c>
      <c r="I81" s="271" t="s">
        <v>194</v>
      </c>
      <c r="J81" s="98"/>
      <c r="K81" s="99">
        <f>B81*100/(B61-B83)</f>
        <v>1.093881992468823</v>
      </c>
      <c r="L81" s="99"/>
      <c r="M81" s="99">
        <f>D81*100/(D61-D83)</f>
        <v>0.42306013497632877</v>
      </c>
      <c r="N81" s="99"/>
      <c r="O81" s="99">
        <f>F81*100/(F61-F83)</f>
        <v>1.97361993160723</v>
      </c>
      <c r="P81" s="108"/>
      <c r="Q81" s="99">
        <f>H81*100/(H61-H83)</f>
        <v>0.34206306787814006</v>
      </c>
      <c r="R81" s="104"/>
      <c r="T81" s="315"/>
      <c r="U81" s="315"/>
      <c r="V81" s="315"/>
      <c r="W81" s="315"/>
    </row>
    <row r="82" spans="1:23" s="57" customFormat="1" ht="11.4">
      <c r="A82" s="115" t="s">
        <v>69</v>
      </c>
      <c r="B82" s="39">
        <f t="shared" si="7"/>
        <v>11638</v>
      </c>
      <c r="C82" s="269"/>
      <c r="D82" s="39">
        <v>5136</v>
      </c>
      <c r="E82" s="39"/>
      <c r="F82" s="39">
        <v>5078</v>
      </c>
      <c r="G82" s="39"/>
      <c r="H82" s="39">
        <v>1424</v>
      </c>
      <c r="I82" s="269"/>
      <c r="J82" s="98"/>
      <c r="K82" s="108">
        <f>B82*100/(B61-B83)</f>
        <v>16.663087209885028</v>
      </c>
      <c r="L82" s="99"/>
      <c r="M82" s="108">
        <f>D82*100/(D61-D83)</f>
        <v>17.244736930463688</v>
      </c>
      <c r="N82" s="99"/>
      <c r="O82" s="108">
        <f>F82*100/(F61-F83)</f>
        <v>16.538023123269827</v>
      </c>
      <c r="P82" s="108"/>
      <c r="Q82" s="108">
        <f>H82*100/(H61-H83)</f>
        <v>15.221806520577232</v>
      </c>
      <c r="R82" s="109"/>
      <c r="T82" s="50"/>
      <c r="U82" s="50"/>
      <c r="V82" s="50"/>
      <c r="W82" s="50"/>
    </row>
    <row r="83" spans="1:23" s="119" customFormat="1" ht="11.4">
      <c r="A83" s="116" t="s">
        <v>3</v>
      </c>
      <c r="B83" s="44">
        <f t="shared" si="7"/>
        <v>13412</v>
      </c>
      <c r="C83" s="269"/>
      <c r="D83" s="39">
        <v>3816</v>
      </c>
      <c r="E83" s="39"/>
      <c r="F83" s="39">
        <v>9576</v>
      </c>
      <c r="G83" s="39"/>
      <c r="H83" s="39">
        <v>20</v>
      </c>
      <c r="I83" s="269" t="s">
        <v>194</v>
      </c>
      <c r="J83" s="117"/>
      <c r="K83" s="118" t="str">
        <f>IF(B83&gt;0,"NC",0)</f>
        <v>NC</v>
      </c>
      <c r="L83" s="108"/>
      <c r="M83" s="118" t="str">
        <f>IF(D83&gt;0,"NC",0)</f>
        <v>NC</v>
      </c>
      <c r="N83" s="108"/>
      <c r="O83" s="118" t="str">
        <f>IF(F83&gt;0,"NC",0)</f>
        <v>NC</v>
      </c>
      <c r="P83" s="108"/>
      <c r="Q83" s="118" t="str">
        <f>IF(H83&gt;0,"NC",0)</f>
        <v>NC</v>
      </c>
      <c r="R83" s="63"/>
      <c r="T83" s="316"/>
      <c r="U83" s="316"/>
      <c r="V83" s="316"/>
      <c r="W83" s="316"/>
    </row>
    <row r="84" spans="1:23" s="27" customFormat="1" ht="6.6" customHeight="1">
      <c r="A84" s="58"/>
      <c r="B84" s="39"/>
      <c r="C84" s="269"/>
      <c r="D84" s="41"/>
      <c r="E84" s="269"/>
      <c r="F84" s="39"/>
      <c r="G84" s="269"/>
      <c r="H84" s="39"/>
      <c r="I84" s="269"/>
      <c r="J84" s="98"/>
      <c r="K84" s="99"/>
      <c r="L84" s="99"/>
      <c r="M84" s="99"/>
      <c r="N84" s="99"/>
      <c r="O84" s="99"/>
      <c r="P84" s="99"/>
      <c r="Q84" s="99"/>
      <c r="R84" s="99"/>
      <c r="T84" s="29"/>
      <c r="U84" s="29"/>
      <c r="V84" s="29"/>
      <c r="W84" s="29"/>
    </row>
    <row r="85" spans="1:23" s="30" customFormat="1" ht="12">
      <c r="A85" s="61" t="s">
        <v>31</v>
      </c>
      <c r="B85" s="65">
        <f t="shared" ref="B85:B92" si="8">SUM(D85,F85,H85)</f>
        <v>83251</v>
      </c>
      <c r="C85" s="272"/>
      <c r="D85" s="65">
        <f>SUM(D86:D87,D92)</f>
        <v>33596</v>
      </c>
      <c r="E85" s="274"/>
      <c r="F85" s="65">
        <f>SUM(F86:F87,F92)</f>
        <v>40281</v>
      </c>
      <c r="G85" s="272"/>
      <c r="H85" s="65">
        <f>SUM(H86:H87,H92)</f>
        <v>9374</v>
      </c>
      <c r="I85" s="272"/>
      <c r="J85" s="94"/>
      <c r="K85" s="48">
        <f>SUM(K86:K87)</f>
        <v>100</v>
      </c>
      <c r="L85" s="48"/>
      <c r="M85" s="48">
        <f>SUM(M86:M87)</f>
        <v>100</v>
      </c>
      <c r="N85" s="19"/>
      <c r="O85" s="48">
        <f>SUM(O86:O87)</f>
        <v>100</v>
      </c>
      <c r="P85" s="48"/>
      <c r="Q85" s="48">
        <f>SUM(Q86:Q87)</f>
        <v>100</v>
      </c>
      <c r="R85" s="48"/>
      <c r="T85" s="35"/>
      <c r="U85" s="35"/>
      <c r="V85" s="35"/>
      <c r="W85" s="35"/>
    </row>
    <row r="86" spans="1:23" s="57" customFormat="1" ht="11.4">
      <c r="A86" s="115" t="s">
        <v>76</v>
      </c>
      <c r="B86" s="39">
        <f t="shared" si="8"/>
        <v>9768</v>
      </c>
      <c r="C86" s="269"/>
      <c r="D86" s="39">
        <v>7421</v>
      </c>
      <c r="E86" s="39"/>
      <c r="F86" s="39">
        <v>1157</v>
      </c>
      <c r="G86" s="39" t="s">
        <v>194</v>
      </c>
      <c r="H86" s="39">
        <v>1190</v>
      </c>
      <c r="I86" s="269"/>
      <c r="J86" s="102"/>
      <c r="K86" s="99">
        <f>B86*100/(B85-B92)</f>
        <v>13.003021791509697</v>
      </c>
      <c r="L86" s="103"/>
      <c r="M86" s="99">
        <f>D86*100/(D85-D92)</f>
        <v>25.499965638100473</v>
      </c>
      <c r="N86" s="103"/>
      <c r="O86" s="99">
        <f>F86*100/(F85-F92)</f>
        <v>3.1554258597649114</v>
      </c>
      <c r="P86" s="103"/>
      <c r="Q86" s="99">
        <f>H86*100/(H85-H92)</f>
        <v>12.724550898203592</v>
      </c>
      <c r="R86" s="104"/>
      <c r="T86" s="50"/>
      <c r="U86" s="50"/>
      <c r="V86" s="50"/>
      <c r="W86" s="50"/>
    </row>
    <row r="87" spans="1:23" s="50" customFormat="1" ht="11.4">
      <c r="A87" s="115" t="s">
        <v>72</v>
      </c>
      <c r="B87" s="41">
        <f t="shared" si="8"/>
        <v>65353</v>
      </c>
      <c r="C87" s="269"/>
      <c r="D87" s="41">
        <f>SUM(D88:D91)</f>
        <v>21681</v>
      </c>
      <c r="E87" s="269"/>
      <c r="F87" s="41">
        <f>SUM(F88:F91)</f>
        <v>35510</v>
      </c>
      <c r="G87" s="269"/>
      <c r="H87" s="41">
        <f>SUM(H88:H91)</f>
        <v>8162</v>
      </c>
      <c r="I87" s="269"/>
      <c r="J87" s="105"/>
      <c r="K87" s="99">
        <f>B87*100/(B85-B92)</f>
        <v>86.996978208490304</v>
      </c>
      <c r="L87" s="106"/>
      <c r="M87" s="99">
        <f>D87*100/(D85-D92)</f>
        <v>74.500034361899523</v>
      </c>
      <c r="N87" s="106"/>
      <c r="O87" s="99">
        <f>F87*100/(F85-F92)</f>
        <v>96.844574140235082</v>
      </c>
      <c r="P87" s="106"/>
      <c r="Q87" s="99">
        <f>H87*100/(H85-H92)</f>
        <v>87.275449101796411</v>
      </c>
      <c r="R87" s="107"/>
    </row>
    <row r="88" spans="1:23" s="27" customFormat="1" ht="11.4">
      <c r="A88" s="11" t="s">
        <v>32</v>
      </c>
      <c r="B88" s="39">
        <f t="shared" si="8"/>
        <v>25222</v>
      </c>
      <c r="C88" s="269"/>
      <c r="D88" s="39">
        <v>11057</v>
      </c>
      <c r="E88" s="39"/>
      <c r="F88" s="39">
        <v>9914</v>
      </c>
      <c r="G88" s="39"/>
      <c r="H88" s="39">
        <v>4251</v>
      </c>
      <c r="I88" s="269"/>
      <c r="J88" s="98"/>
      <c r="K88" s="99">
        <f>B88*100/(B85-B92)</f>
        <v>33.575165399821621</v>
      </c>
      <c r="L88" s="99"/>
      <c r="M88" s="99">
        <f>D88*100/(D85-D92)</f>
        <v>37.993952305683457</v>
      </c>
      <c r="N88" s="99"/>
      <c r="O88" s="99">
        <f>F88*100/(F85-F92)</f>
        <v>27.037936018763467</v>
      </c>
      <c r="P88" s="99"/>
      <c r="Q88" s="99">
        <f>H88*100/(H85-H92)</f>
        <v>45.455517536355863</v>
      </c>
      <c r="R88" s="99"/>
    </row>
    <row r="89" spans="1:23" s="27" customFormat="1" ht="11.4">
      <c r="A89" s="11" t="s">
        <v>33</v>
      </c>
      <c r="B89" s="39">
        <f t="shared" si="8"/>
        <v>32481</v>
      </c>
      <c r="C89" s="269"/>
      <c r="D89" s="39">
        <v>10226</v>
      </c>
      <c r="E89" s="39"/>
      <c r="F89" s="39">
        <v>18465</v>
      </c>
      <c r="G89" s="39"/>
      <c r="H89" s="39">
        <v>3790</v>
      </c>
      <c r="I89" s="269"/>
      <c r="J89" s="98"/>
      <c r="K89" s="99">
        <f>B89*100/(B85-B92)</f>
        <v>43.238242302418762</v>
      </c>
      <c r="L89" s="99"/>
      <c r="M89" s="99">
        <f>D89*100/(D85-D92)</f>
        <v>35.138478455089</v>
      </c>
      <c r="N89" s="99"/>
      <c r="O89" s="99">
        <f>F89*100/(F85-F92)</f>
        <v>50.358633103335421</v>
      </c>
      <c r="P89" s="99"/>
      <c r="Q89" s="99">
        <f>H89*100/(H85-H92)</f>
        <v>40.526090675791274</v>
      </c>
      <c r="R89" s="99"/>
    </row>
    <row r="90" spans="1:23" s="27" customFormat="1" ht="11.4">
      <c r="A90" s="11" t="s">
        <v>34</v>
      </c>
      <c r="B90" s="39">
        <f t="shared" si="8"/>
        <v>7544</v>
      </c>
      <c r="C90" s="269"/>
      <c r="D90" s="39">
        <v>398</v>
      </c>
      <c r="E90" s="39" t="s">
        <v>194</v>
      </c>
      <c r="F90" s="39">
        <v>7033</v>
      </c>
      <c r="G90" s="39"/>
      <c r="H90" s="39">
        <v>113</v>
      </c>
      <c r="I90" s="269"/>
      <c r="J90" s="98"/>
      <c r="K90" s="99">
        <f>B90*100/(B85-B92)</f>
        <v>10.042464823418218</v>
      </c>
      <c r="L90" s="99"/>
      <c r="M90" s="99">
        <f>D90*100/(D85-D92)</f>
        <v>1.3676036011270702</v>
      </c>
      <c r="N90" s="99"/>
      <c r="O90" s="99">
        <f>F90*100/(F85-F92)</f>
        <v>19.180734720593449</v>
      </c>
      <c r="P90" s="99"/>
      <c r="Q90" s="99">
        <f>H90*100/(H85-H92)</f>
        <v>1.2082976903336184</v>
      </c>
      <c r="R90" s="99"/>
    </row>
    <row r="91" spans="1:23" s="27" customFormat="1" ht="11.4">
      <c r="A91" s="11" t="s">
        <v>35</v>
      </c>
      <c r="B91" s="39">
        <f t="shared" si="8"/>
        <v>106</v>
      </c>
      <c r="C91" s="271"/>
      <c r="D91" s="39">
        <v>0</v>
      </c>
      <c r="E91" s="39"/>
      <c r="F91" s="39">
        <v>98</v>
      </c>
      <c r="G91" s="39" t="s">
        <v>194</v>
      </c>
      <c r="H91" s="39">
        <v>8</v>
      </c>
      <c r="I91" s="271" t="s">
        <v>194</v>
      </c>
      <c r="J91" s="98"/>
      <c r="K91" s="99">
        <f>B91*100/(B85-B92)</f>
        <v>0.14110568283169819</v>
      </c>
      <c r="L91" s="99"/>
      <c r="M91" s="99">
        <f>D91*100/(D85-D92)</f>
        <v>0</v>
      </c>
      <c r="N91" s="99"/>
      <c r="O91" s="99">
        <f>F91*100/(F85-F92)</f>
        <v>0.26727029754274961</v>
      </c>
      <c r="P91" s="99"/>
      <c r="Q91" s="99">
        <f>H91*100/(H85-H92)</f>
        <v>8.5543199315654406E-2</v>
      </c>
      <c r="R91" s="99"/>
    </row>
    <row r="92" spans="1:23" s="27" customFormat="1" ht="11.4">
      <c r="A92" s="116" t="s">
        <v>3</v>
      </c>
      <c r="B92" s="39">
        <f t="shared" si="8"/>
        <v>8130</v>
      </c>
      <c r="C92" s="269"/>
      <c r="D92" s="39">
        <v>4494</v>
      </c>
      <c r="E92" s="39"/>
      <c r="F92" s="39">
        <v>3614</v>
      </c>
      <c r="G92" s="39"/>
      <c r="H92" s="39">
        <v>22</v>
      </c>
      <c r="I92" s="271" t="s">
        <v>194</v>
      </c>
      <c r="J92" s="98"/>
      <c r="K92" s="118" t="str">
        <f>IF(B92&gt;0,"NC",0)</f>
        <v>NC</v>
      </c>
      <c r="L92" s="42"/>
      <c r="M92" s="42" t="str">
        <f>IF(D92&gt;0,"NC",0)</f>
        <v>NC</v>
      </c>
      <c r="N92" s="42"/>
      <c r="O92" s="118" t="str">
        <f>IF(F92&gt;0,"NC",0)</f>
        <v>NC</v>
      </c>
      <c r="P92" s="42"/>
      <c r="Q92" s="118" t="str">
        <f>IF(H92&gt;0,"NC",0)</f>
        <v>NC</v>
      </c>
      <c r="R92" s="99"/>
    </row>
    <row r="93" spans="1:23" ht="6.6" customHeight="1" thickBot="1">
      <c r="A93" s="120"/>
      <c r="B93" s="121" t="s">
        <v>70</v>
      </c>
      <c r="C93" s="122"/>
      <c r="D93" s="120"/>
      <c r="E93" s="112"/>
      <c r="F93" s="120"/>
      <c r="G93" s="112"/>
      <c r="H93" s="120"/>
      <c r="I93" s="112"/>
      <c r="J93" s="123"/>
      <c r="K93" s="123"/>
      <c r="L93" s="123"/>
      <c r="M93" s="123"/>
      <c r="N93" s="123"/>
      <c r="O93" s="123"/>
      <c r="P93" s="123"/>
      <c r="Q93" s="123"/>
      <c r="R93" s="123"/>
    </row>
    <row r="94" spans="1:23" ht="6.6" customHeight="1">
      <c r="A94" s="29"/>
      <c r="B94" s="67"/>
      <c r="D94" s="29"/>
      <c r="E94" s="40"/>
      <c r="F94" s="29"/>
      <c r="G94" s="40"/>
      <c r="H94" s="29"/>
      <c r="I94" s="40"/>
    </row>
    <row r="95" spans="1:23" s="71" customFormat="1" ht="22.5" customHeight="1">
      <c r="A95" s="304" t="s">
        <v>187</v>
      </c>
      <c r="B95" s="303"/>
      <c r="C95" s="303"/>
      <c r="D95" s="303"/>
      <c r="E95" s="303"/>
      <c r="F95" s="303"/>
      <c r="G95" s="303"/>
      <c r="H95" s="303"/>
      <c r="I95" s="303"/>
      <c r="J95" s="303"/>
      <c r="K95" s="303"/>
      <c r="L95" s="303"/>
      <c r="M95" s="303"/>
      <c r="N95" s="303"/>
      <c r="O95" s="303"/>
      <c r="P95" s="303"/>
      <c r="Q95" s="303"/>
      <c r="R95" s="303"/>
    </row>
    <row r="96" spans="1:23" s="71" customFormat="1" ht="11.4">
      <c r="A96" s="5" t="s">
        <v>161</v>
      </c>
      <c r="B96" s="76"/>
      <c r="C96" s="126"/>
      <c r="D96" s="76"/>
      <c r="E96" s="126"/>
      <c r="F96" s="76"/>
      <c r="G96" s="126"/>
      <c r="H96" s="154"/>
      <c r="I96" s="126"/>
    </row>
    <row r="97" spans="1:18" s="4" customFormat="1" ht="11.4">
      <c r="A97" s="3" t="s">
        <v>173</v>
      </c>
      <c r="B97" s="22"/>
      <c r="C97" s="23"/>
      <c r="D97" s="24"/>
      <c r="E97" s="23"/>
      <c r="G97" s="25"/>
      <c r="H97" s="155"/>
      <c r="I97" s="25"/>
      <c r="J97" s="23"/>
      <c r="K97" s="23"/>
      <c r="M97" s="22"/>
      <c r="N97" s="21"/>
      <c r="O97" s="24"/>
      <c r="P97" s="21"/>
    </row>
    <row r="98" spans="1:18" s="4" customFormat="1" ht="11.4">
      <c r="A98" s="3" t="s">
        <v>162</v>
      </c>
      <c r="B98" s="22"/>
      <c r="C98" s="23"/>
      <c r="D98" s="24"/>
      <c r="E98" s="23"/>
      <c r="G98" s="25"/>
      <c r="I98" s="25"/>
      <c r="J98" s="23"/>
      <c r="K98" s="23"/>
      <c r="M98" s="22"/>
      <c r="N98" s="21"/>
      <c r="O98" s="24"/>
      <c r="P98" s="21"/>
    </row>
    <row r="99" spans="1:18" s="71" customFormat="1" ht="22.5" customHeight="1">
      <c r="A99" s="303" t="s">
        <v>163</v>
      </c>
      <c r="B99" s="303"/>
      <c r="C99" s="303"/>
      <c r="D99" s="303"/>
      <c r="E99" s="303"/>
      <c r="F99" s="303"/>
      <c r="G99" s="303"/>
      <c r="H99" s="303"/>
      <c r="I99" s="303"/>
      <c r="J99" s="303"/>
      <c r="K99" s="303"/>
      <c r="L99" s="303"/>
      <c r="M99" s="303"/>
      <c r="N99" s="303"/>
      <c r="O99" s="303"/>
      <c r="P99" s="303"/>
      <c r="Q99" s="303"/>
      <c r="R99" s="303"/>
    </row>
    <row r="100" spans="1:18" s="71" customFormat="1" ht="10.199999999999999">
      <c r="A100" s="198" t="s">
        <v>66</v>
      </c>
      <c r="C100" s="77"/>
      <c r="E100" s="77"/>
      <c r="F100" s="76"/>
      <c r="G100" s="77"/>
      <c r="I100" s="77"/>
    </row>
    <row r="101" spans="1:18" s="71" customFormat="1" ht="10.199999999999999">
      <c r="A101" s="199" t="s">
        <v>89</v>
      </c>
      <c r="B101" s="73"/>
      <c r="C101" s="74"/>
      <c r="D101" s="73"/>
      <c r="E101" s="74"/>
      <c r="F101" s="73"/>
      <c r="G101" s="74"/>
      <c r="H101" s="73"/>
      <c r="I101" s="74"/>
      <c r="J101" s="73"/>
      <c r="K101" s="73"/>
      <c r="L101" s="73"/>
      <c r="M101" s="73"/>
      <c r="N101" s="73"/>
      <c r="O101" s="73"/>
      <c r="P101" s="73"/>
      <c r="Q101" s="73"/>
    </row>
    <row r="102" spans="1:18" s="71" customFormat="1" ht="10.199999999999999">
      <c r="A102" s="4" t="s">
        <v>203</v>
      </c>
      <c r="B102" s="75"/>
      <c r="C102" s="77"/>
      <c r="E102" s="77"/>
      <c r="F102" s="76"/>
      <c r="G102" s="77"/>
      <c r="I102" s="77"/>
      <c r="R102" s="127"/>
    </row>
    <row r="103" spans="1:18">
      <c r="A103" s="68"/>
      <c r="B103" s="68"/>
      <c r="C103" s="40"/>
      <c r="D103" s="68"/>
      <c r="E103" s="40"/>
      <c r="G103" s="69"/>
      <c r="H103" s="68"/>
      <c r="I103" s="40"/>
    </row>
    <row r="104" spans="1:18" ht="12.75" customHeight="1">
      <c r="A104" s="68"/>
      <c r="B104" s="68"/>
      <c r="C104" s="40"/>
      <c r="D104" s="68"/>
      <c r="E104" s="40"/>
      <c r="G104" s="69"/>
      <c r="H104" s="68"/>
      <c r="I104" s="40"/>
    </row>
    <row r="105" spans="1:18">
      <c r="A105" s="139"/>
      <c r="B105" s="140"/>
      <c r="D105" s="140"/>
      <c r="F105" s="140"/>
      <c r="G105" s="69"/>
      <c r="H105" s="68"/>
      <c r="I105" s="40"/>
    </row>
    <row r="106" spans="1:18">
      <c r="E106" s="111"/>
      <c r="F106" s="140"/>
      <c r="G106" s="69"/>
      <c r="H106" s="68"/>
      <c r="I106" s="40"/>
    </row>
    <row r="107" spans="1:18">
      <c r="E107" s="111"/>
      <c r="F107" s="114"/>
      <c r="G107" s="69"/>
      <c r="H107" s="68"/>
      <c r="I107" s="40"/>
    </row>
    <row r="108" spans="1:18">
      <c r="E108" s="111"/>
      <c r="F108" s="114"/>
      <c r="G108" s="69"/>
      <c r="H108" s="68"/>
      <c r="I108" s="40"/>
    </row>
    <row r="109" spans="1:18">
      <c r="E109" s="111"/>
      <c r="F109" s="114"/>
      <c r="G109" s="69"/>
      <c r="H109" s="68"/>
      <c r="I109" s="40"/>
    </row>
    <row r="110" spans="1:18">
      <c r="E110" s="111"/>
      <c r="F110" s="114"/>
      <c r="G110" s="69"/>
      <c r="H110" s="68"/>
      <c r="I110" s="40"/>
    </row>
    <row r="111" spans="1:18">
      <c r="E111" s="111"/>
      <c r="F111" s="114"/>
      <c r="G111" s="69"/>
      <c r="H111" s="68"/>
      <c r="I111" s="40"/>
    </row>
    <row r="112" spans="1:18">
      <c r="E112" s="111"/>
      <c r="F112" s="114"/>
      <c r="G112" s="69"/>
      <c r="H112" s="68"/>
      <c r="I112" s="40"/>
    </row>
    <row r="113" spans="1:11">
      <c r="E113" s="111"/>
      <c r="F113" s="114"/>
      <c r="G113" s="69"/>
      <c r="H113" s="68"/>
      <c r="I113" s="40"/>
    </row>
    <row r="114" spans="1:11">
      <c r="E114" s="111"/>
      <c r="F114" s="114"/>
      <c r="G114" s="69"/>
      <c r="H114" s="78"/>
      <c r="I114" s="69"/>
      <c r="K114" s="78"/>
    </row>
    <row r="115" spans="1:11">
      <c r="E115" s="111"/>
      <c r="F115" s="114"/>
      <c r="G115" s="69"/>
      <c r="H115" s="68"/>
      <c r="I115" s="40"/>
    </row>
    <row r="116" spans="1:11">
      <c r="F116" s="114"/>
      <c r="G116" s="69"/>
      <c r="H116" s="68"/>
      <c r="I116" s="40"/>
    </row>
    <row r="117" spans="1:11">
      <c r="A117" s="14"/>
      <c r="B117" s="52"/>
      <c r="D117" s="47"/>
      <c r="F117" s="114"/>
      <c r="G117" s="69"/>
      <c r="H117" s="68"/>
      <c r="I117" s="40"/>
    </row>
    <row r="118" spans="1:11">
      <c r="A118" s="14"/>
      <c r="B118" s="52"/>
      <c r="D118" s="47"/>
      <c r="F118" s="114"/>
      <c r="G118" s="69"/>
      <c r="H118" s="68"/>
      <c r="I118" s="40"/>
    </row>
    <row r="119" spans="1:11">
      <c r="A119" s="14"/>
      <c r="B119" s="52"/>
      <c r="D119" s="47"/>
      <c r="F119" s="114"/>
      <c r="G119" s="69"/>
      <c r="H119" s="68"/>
      <c r="I119" s="40"/>
    </row>
    <row r="120" spans="1:11">
      <c r="A120" s="14"/>
      <c r="B120" s="52"/>
      <c r="D120" s="47"/>
      <c r="F120" s="114"/>
      <c r="G120" s="69"/>
      <c r="H120" s="68"/>
      <c r="I120" s="40"/>
    </row>
    <row r="121" spans="1:11">
      <c r="A121" s="14"/>
      <c r="B121" s="52"/>
      <c r="D121" s="47"/>
      <c r="F121" s="114"/>
      <c r="G121" s="69"/>
      <c r="H121" s="68"/>
      <c r="I121" s="40"/>
    </row>
    <row r="122" spans="1:11">
      <c r="A122" s="14"/>
      <c r="B122" s="52"/>
      <c r="D122" s="47"/>
      <c r="F122" s="114"/>
      <c r="G122" s="69"/>
      <c r="H122" s="68"/>
      <c r="I122" s="40"/>
    </row>
    <row r="123" spans="1:11">
      <c r="A123" s="14"/>
      <c r="B123" s="52"/>
      <c r="D123" s="47"/>
      <c r="F123" s="114"/>
      <c r="G123" s="69"/>
      <c r="H123" s="68"/>
      <c r="I123" s="40"/>
    </row>
    <row r="124" spans="1:11">
      <c r="A124" s="14"/>
      <c r="B124" s="52"/>
      <c r="D124" s="47"/>
      <c r="F124" s="114"/>
      <c r="G124" s="69"/>
      <c r="H124" s="68"/>
      <c r="I124" s="40"/>
    </row>
    <row r="125" spans="1:11">
      <c r="A125" s="139"/>
      <c r="B125" s="87"/>
      <c r="C125" s="111"/>
      <c r="D125" s="87"/>
      <c r="F125" s="87"/>
      <c r="G125" s="69"/>
      <c r="H125" s="68"/>
      <c r="I125" s="40"/>
    </row>
    <row r="126" spans="1:11">
      <c r="A126" s="139"/>
      <c r="B126" s="87"/>
      <c r="C126" s="111"/>
      <c r="D126" s="87"/>
      <c r="F126" s="87"/>
      <c r="G126" s="69"/>
      <c r="H126" s="68"/>
      <c r="I126" s="40"/>
    </row>
    <row r="127" spans="1:11">
      <c r="A127" s="68"/>
      <c r="B127" s="68"/>
      <c r="C127" s="40"/>
      <c r="D127" s="68"/>
      <c r="E127" s="40"/>
      <c r="G127" s="69"/>
      <c r="H127" s="68"/>
      <c r="I127" s="40"/>
    </row>
    <row r="128" spans="1:11">
      <c r="A128" s="68"/>
      <c r="B128" s="68"/>
      <c r="C128" s="40"/>
      <c r="D128" s="68"/>
      <c r="E128" s="40"/>
      <c r="G128" s="69"/>
      <c r="H128" s="68"/>
      <c r="I128" s="40"/>
    </row>
    <row r="129" spans="1:9">
      <c r="A129" s="68"/>
      <c r="B129" s="68"/>
      <c r="C129" s="40"/>
      <c r="D129" s="68"/>
      <c r="E129" s="40"/>
      <c r="G129" s="69"/>
      <c r="H129" s="68"/>
      <c r="I129" s="40"/>
    </row>
    <row r="130" spans="1:9">
      <c r="A130" s="68"/>
      <c r="B130" s="68"/>
      <c r="C130" s="40"/>
      <c r="D130" s="68"/>
      <c r="E130" s="40"/>
      <c r="G130" s="69"/>
      <c r="H130" s="68"/>
      <c r="I130" s="40"/>
    </row>
    <row r="131" spans="1:9">
      <c r="A131" s="68"/>
      <c r="B131" s="68"/>
      <c r="C131" s="40"/>
      <c r="D131" s="68"/>
      <c r="E131" s="40"/>
      <c r="G131" s="69"/>
      <c r="H131" s="68"/>
      <c r="I131" s="40"/>
    </row>
    <row r="132" spans="1:9">
      <c r="A132" s="68"/>
      <c r="B132" s="68"/>
      <c r="C132" s="40"/>
      <c r="D132" s="68"/>
      <c r="E132" s="40"/>
      <c r="G132" s="69"/>
      <c r="H132" s="68"/>
      <c r="I132" s="40"/>
    </row>
    <row r="133" spans="1:9">
      <c r="A133" s="68"/>
      <c r="B133" s="68"/>
      <c r="C133" s="40"/>
      <c r="D133" s="68"/>
      <c r="E133" s="40"/>
      <c r="G133" s="69"/>
      <c r="H133" s="68"/>
      <c r="I133" s="40"/>
    </row>
    <row r="134" spans="1:9">
      <c r="A134" s="68"/>
      <c r="B134" s="68"/>
      <c r="C134" s="40"/>
      <c r="D134" s="68"/>
      <c r="E134" s="40"/>
      <c r="G134" s="69"/>
      <c r="H134" s="68"/>
      <c r="I134" s="40"/>
    </row>
    <row r="135" spans="1:9">
      <c r="A135" s="68"/>
      <c r="B135" s="68"/>
      <c r="C135" s="40"/>
      <c r="D135" s="68"/>
      <c r="E135" s="40"/>
      <c r="G135" s="69"/>
      <c r="H135" s="68"/>
      <c r="I135" s="40"/>
    </row>
    <row r="136" spans="1:9">
      <c r="A136" s="68"/>
      <c r="B136" s="68"/>
      <c r="C136" s="40"/>
      <c r="D136" s="68"/>
      <c r="E136" s="40"/>
      <c r="G136" s="69"/>
      <c r="H136" s="68"/>
      <c r="I136" s="40"/>
    </row>
    <row r="137" spans="1:9">
      <c r="A137" s="68"/>
      <c r="B137" s="68"/>
      <c r="C137" s="40"/>
      <c r="D137" s="68"/>
      <c r="E137" s="40"/>
      <c r="G137" s="69"/>
      <c r="H137" s="68"/>
      <c r="I137" s="40"/>
    </row>
    <row r="138" spans="1:9">
      <c r="A138" s="68"/>
      <c r="B138" s="68"/>
      <c r="C138" s="40"/>
      <c r="D138" s="68"/>
      <c r="E138" s="40"/>
      <c r="G138" s="69"/>
      <c r="H138" s="68"/>
      <c r="I138" s="40"/>
    </row>
    <row r="139" spans="1:9">
      <c r="A139" s="68"/>
      <c r="B139" s="68"/>
      <c r="C139" s="40"/>
      <c r="D139" s="68"/>
      <c r="E139" s="40"/>
      <c r="G139" s="69"/>
      <c r="H139" s="68"/>
      <c r="I139" s="40"/>
    </row>
    <row r="140" spans="1:9">
      <c r="A140" s="68"/>
      <c r="B140" s="68"/>
      <c r="C140" s="40"/>
      <c r="D140" s="68"/>
      <c r="E140" s="40"/>
      <c r="G140" s="69"/>
      <c r="H140" s="68"/>
      <c r="I140" s="40"/>
    </row>
    <row r="141" spans="1:9">
      <c r="A141" s="68"/>
      <c r="B141" s="68"/>
      <c r="C141" s="40"/>
      <c r="D141" s="68"/>
      <c r="E141" s="40"/>
      <c r="G141" s="69"/>
      <c r="H141" s="68"/>
      <c r="I141" s="40"/>
    </row>
    <row r="142" spans="1:9">
      <c r="A142" s="68"/>
      <c r="B142" s="68"/>
      <c r="C142" s="40"/>
      <c r="D142" s="68"/>
      <c r="E142" s="40"/>
      <c r="G142" s="69"/>
      <c r="H142" s="68"/>
      <c r="I142" s="40"/>
    </row>
    <row r="143" spans="1:9">
      <c r="A143" s="68"/>
      <c r="B143" s="68"/>
      <c r="C143" s="40"/>
      <c r="D143" s="68"/>
      <c r="E143" s="40"/>
      <c r="G143" s="69"/>
      <c r="H143" s="68"/>
      <c r="I143" s="40"/>
    </row>
    <row r="144" spans="1:9">
      <c r="A144" s="68"/>
      <c r="B144" s="68"/>
      <c r="C144" s="40"/>
      <c r="D144" s="68"/>
      <c r="E144" s="40"/>
      <c r="G144" s="69"/>
      <c r="H144" s="68"/>
      <c r="I144" s="40"/>
    </row>
    <row r="145" spans="1:9">
      <c r="A145" s="68"/>
      <c r="B145" s="68"/>
      <c r="C145" s="40"/>
      <c r="D145" s="68"/>
      <c r="E145" s="40"/>
      <c r="G145" s="69"/>
      <c r="H145" s="68"/>
      <c r="I145" s="40"/>
    </row>
    <row r="146" spans="1:9">
      <c r="A146" s="68"/>
      <c r="B146" s="68"/>
      <c r="C146" s="40"/>
      <c r="D146" s="68"/>
      <c r="E146" s="40"/>
      <c r="G146" s="69"/>
      <c r="H146" s="68"/>
      <c r="I146" s="40"/>
    </row>
    <row r="147" spans="1:9">
      <c r="A147" s="68"/>
      <c r="B147" s="68"/>
      <c r="C147" s="40"/>
      <c r="D147" s="68"/>
      <c r="E147" s="40"/>
      <c r="G147" s="69"/>
      <c r="H147" s="68"/>
      <c r="I147" s="40"/>
    </row>
    <row r="148" spans="1:9">
      <c r="A148" s="68"/>
      <c r="B148" s="68"/>
      <c r="C148" s="40"/>
      <c r="D148" s="68"/>
      <c r="E148" s="40"/>
      <c r="G148" s="69"/>
      <c r="H148" s="68"/>
      <c r="I148" s="40"/>
    </row>
    <row r="149" spans="1:9">
      <c r="A149" s="68"/>
      <c r="B149" s="68"/>
      <c r="C149" s="40"/>
      <c r="D149" s="68"/>
      <c r="E149" s="40"/>
      <c r="G149" s="69"/>
      <c r="H149" s="68"/>
      <c r="I149" s="40"/>
    </row>
    <row r="150" spans="1:9">
      <c r="A150" s="68"/>
      <c r="B150" s="68"/>
      <c r="C150" s="40"/>
      <c r="D150" s="68"/>
      <c r="E150" s="40"/>
      <c r="G150" s="69"/>
      <c r="H150" s="68"/>
      <c r="I150" s="40"/>
    </row>
    <row r="151" spans="1:9">
      <c r="A151" s="68"/>
      <c r="B151" s="68"/>
      <c r="C151" s="40"/>
      <c r="D151" s="68"/>
      <c r="E151" s="40"/>
      <c r="G151" s="69"/>
      <c r="H151" s="68"/>
      <c r="I151" s="40"/>
    </row>
    <row r="152" spans="1:9">
      <c r="A152" s="68"/>
      <c r="B152" s="68"/>
      <c r="C152" s="40"/>
      <c r="D152" s="68"/>
      <c r="E152" s="40"/>
      <c r="G152" s="69"/>
      <c r="H152" s="68"/>
      <c r="I152" s="40"/>
    </row>
    <row r="153" spans="1:9">
      <c r="A153" s="68"/>
      <c r="B153" s="68"/>
      <c r="C153" s="40"/>
      <c r="D153" s="68"/>
      <c r="E153" s="40"/>
      <c r="G153" s="69"/>
      <c r="H153" s="68"/>
      <c r="I153" s="40"/>
    </row>
    <row r="154" spans="1:9">
      <c r="A154" s="68"/>
      <c r="B154" s="68"/>
      <c r="C154" s="40"/>
      <c r="D154" s="68"/>
      <c r="E154" s="40"/>
      <c r="G154" s="69"/>
      <c r="H154" s="68"/>
      <c r="I154" s="40"/>
    </row>
    <row r="155" spans="1:9">
      <c r="A155" s="68"/>
      <c r="B155" s="68"/>
      <c r="C155" s="40"/>
      <c r="D155" s="68"/>
      <c r="E155" s="40"/>
      <c r="G155" s="69"/>
      <c r="H155" s="68"/>
      <c r="I155" s="40"/>
    </row>
    <row r="156" spans="1:9">
      <c r="A156" s="68"/>
      <c r="B156" s="68"/>
      <c r="C156" s="40"/>
      <c r="D156" s="68"/>
      <c r="E156" s="40"/>
      <c r="G156" s="69"/>
      <c r="H156" s="68"/>
      <c r="I156" s="40"/>
    </row>
    <row r="157" spans="1:9">
      <c r="A157" s="68"/>
      <c r="B157" s="68"/>
      <c r="C157" s="40"/>
      <c r="D157" s="68"/>
      <c r="E157" s="40"/>
      <c r="G157" s="69"/>
      <c r="H157" s="68"/>
      <c r="I157" s="40"/>
    </row>
    <row r="158" spans="1:9">
      <c r="A158" s="68"/>
      <c r="B158" s="68"/>
      <c r="C158" s="40"/>
      <c r="D158" s="68"/>
      <c r="E158" s="40"/>
      <c r="G158" s="69"/>
      <c r="H158" s="68"/>
      <c r="I158" s="40"/>
    </row>
    <row r="159" spans="1:9">
      <c r="A159" s="68"/>
      <c r="B159" s="68"/>
      <c r="C159" s="40"/>
      <c r="D159" s="68"/>
      <c r="E159" s="40"/>
      <c r="G159" s="69"/>
      <c r="H159" s="68"/>
      <c r="I159" s="40"/>
    </row>
    <row r="160" spans="1:9">
      <c r="A160" s="68"/>
      <c r="B160" s="68"/>
      <c r="C160" s="40"/>
      <c r="D160" s="68"/>
      <c r="E160" s="40"/>
      <c r="G160" s="69"/>
      <c r="H160" s="68"/>
      <c r="I160" s="40"/>
    </row>
    <row r="161" spans="1:9">
      <c r="A161" s="68"/>
      <c r="B161" s="68"/>
      <c r="C161" s="40"/>
      <c r="D161" s="68"/>
      <c r="E161" s="40"/>
      <c r="G161" s="69"/>
      <c r="H161" s="68"/>
      <c r="I161" s="40"/>
    </row>
    <row r="162" spans="1:9">
      <c r="A162" s="68"/>
      <c r="B162" s="68"/>
      <c r="C162" s="40"/>
      <c r="D162" s="68"/>
      <c r="E162" s="40"/>
      <c r="G162" s="69"/>
      <c r="H162" s="68"/>
      <c r="I162" s="40"/>
    </row>
    <row r="163" spans="1:9">
      <c r="A163" s="68"/>
      <c r="B163" s="68"/>
      <c r="C163" s="40"/>
      <c r="D163" s="68"/>
      <c r="E163" s="40"/>
      <c r="G163" s="69"/>
      <c r="H163" s="68"/>
      <c r="I163" s="40"/>
    </row>
    <row r="164" spans="1:9">
      <c r="A164" s="68"/>
      <c r="B164" s="68"/>
      <c r="C164" s="40"/>
      <c r="D164" s="68"/>
      <c r="E164" s="40"/>
      <c r="G164" s="69"/>
      <c r="H164" s="68"/>
      <c r="I164" s="40"/>
    </row>
    <row r="165" spans="1:9">
      <c r="A165" s="68"/>
      <c r="B165" s="68"/>
      <c r="C165" s="40"/>
      <c r="D165" s="68"/>
      <c r="E165" s="40"/>
      <c r="G165" s="69"/>
      <c r="H165" s="68"/>
      <c r="I165" s="40"/>
    </row>
    <row r="166" spans="1:9">
      <c r="A166" s="68"/>
      <c r="B166" s="68"/>
      <c r="C166" s="40"/>
      <c r="D166" s="68"/>
      <c r="E166" s="40"/>
      <c r="G166" s="69"/>
      <c r="H166" s="68"/>
      <c r="I166" s="40"/>
    </row>
    <row r="167" spans="1:9">
      <c r="A167" s="68"/>
      <c r="B167" s="68"/>
      <c r="C167" s="40"/>
      <c r="D167" s="68"/>
      <c r="E167" s="40"/>
      <c r="G167" s="69"/>
      <c r="H167" s="68"/>
      <c r="I167" s="40"/>
    </row>
    <row r="168" spans="1:9">
      <c r="A168" s="68"/>
      <c r="B168" s="68"/>
      <c r="C168" s="40"/>
      <c r="D168" s="68"/>
      <c r="E168" s="40"/>
      <c r="G168" s="69"/>
      <c r="H168" s="68"/>
      <c r="I168" s="40"/>
    </row>
    <row r="169" spans="1:9">
      <c r="A169" s="68"/>
      <c r="B169" s="68"/>
      <c r="C169" s="40"/>
      <c r="D169" s="68"/>
      <c r="E169" s="40"/>
      <c r="G169" s="69"/>
      <c r="H169" s="68"/>
      <c r="I169" s="40"/>
    </row>
    <row r="170" spans="1:9">
      <c r="A170" s="68"/>
      <c r="B170" s="68"/>
      <c r="C170" s="40"/>
      <c r="D170" s="68"/>
      <c r="E170" s="40"/>
      <c r="G170" s="69"/>
      <c r="H170" s="68"/>
      <c r="I170" s="40"/>
    </row>
    <row r="171" spans="1:9">
      <c r="A171" s="68"/>
      <c r="B171" s="68"/>
      <c r="C171" s="40"/>
      <c r="D171" s="68"/>
      <c r="E171" s="40"/>
      <c r="G171" s="69"/>
      <c r="H171" s="68"/>
      <c r="I171" s="40"/>
    </row>
    <row r="172" spans="1:9">
      <c r="A172" s="68"/>
      <c r="B172" s="68"/>
      <c r="C172" s="40"/>
      <c r="D172" s="68"/>
      <c r="E172" s="40"/>
      <c r="G172" s="69"/>
      <c r="H172" s="68"/>
      <c r="I172" s="40"/>
    </row>
    <row r="173" spans="1:9">
      <c r="A173" s="68"/>
      <c r="B173" s="68"/>
      <c r="C173" s="40"/>
      <c r="D173" s="68"/>
      <c r="E173" s="40"/>
      <c r="G173" s="69"/>
      <c r="H173" s="68"/>
      <c r="I173" s="40"/>
    </row>
    <row r="174" spans="1:9">
      <c r="A174" s="68"/>
      <c r="B174" s="68"/>
      <c r="C174" s="40"/>
      <c r="D174" s="68"/>
      <c r="E174" s="40"/>
      <c r="G174" s="69"/>
      <c r="H174" s="68"/>
      <c r="I174" s="40"/>
    </row>
    <row r="175" spans="1:9">
      <c r="A175" s="68"/>
      <c r="B175" s="68"/>
      <c r="C175" s="40"/>
      <c r="D175" s="68"/>
      <c r="E175" s="40"/>
      <c r="G175" s="69"/>
      <c r="H175" s="68"/>
      <c r="I175" s="40"/>
    </row>
    <row r="176" spans="1:9">
      <c r="A176" s="68"/>
      <c r="B176" s="68"/>
      <c r="C176" s="40"/>
      <c r="D176" s="68"/>
      <c r="E176" s="40"/>
      <c r="G176" s="69"/>
      <c r="H176" s="68"/>
      <c r="I176" s="40"/>
    </row>
    <row r="177" spans="1:9">
      <c r="A177" s="68"/>
      <c r="B177" s="68"/>
      <c r="C177" s="40"/>
      <c r="D177" s="68"/>
      <c r="E177" s="40"/>
      <c r="G177" s="69"/>
      <c r="H177" s="68"/>
      <c r="I177" s="40"/>
    </row>
    <row r="178" spans="1:9">
      <c r="A178" s="68"/>
      <c r="B178" s="68"/>
      <c r="C178" s="40"/>
      <c r="D178" s="68"/>
      <c r="E178" s="40"/>
      <c r="G178" s="69"/>
      <c r="H178" s="68"/>
      <c r="I178" s="40"/>
    </row>
    <row r="179" spans="1:9">
      <c r="A179" s="68"/>
      <c r="B179" s="68"/>
      <c r="C179" s="40"/>
      <c r="D179" s="68"/>
      <c r="E179" s="40"/>
      <c r="G179" s="69"/>
      <c r="H179" s="68"/>
      <c r="I179" s="40"/>
    </row>
    <row r="180" spans="1:9">
      <c r="A180" s="68"/>
      <c r="B180" s="68"/>
      <c r="C180" s="40"/>
      <c r="D180" s="68"/>
      <c r="E180" s="40"/>
      <c r="G180" s="69"/>
      <c r="H180" s="68"/>
      <c r="I180" s="40"/>
    </row>
    <row r="181" spans="1:9">
      <c r="A181" s="68"/>
      <c r="B181" s="68"/>
      <c r="C181" s="40"/>
      <c r="D181" s="68"/>
      <c r="E181" s="40"/>
      <c r="G181" s="69"/>
      <c r="H181" s="68"/>
      <c r="I181" s="40"/>
    </row>
    <row r="182" spans="1:9">
      <c r="A182" s="68"/>
      <c r="B182" s="68"/>
      <c r="C182" s="40"/>
      <c r="D182" s="68"/>
      <c r="E182" s="40"/>
      <c r="G182" s="69"/>
      <c r="H182" s="68"/>
      <c r="I182" s="40"/>
    </row>
    <row r="183" spans="1:9">
      <c r="A183" s="68"/>
      <c r="B183" s="68"/>
      <c r="C183" s="40"/>
      <c r="D183" s="68"/>
      <c r="E183" s="40"/>
      <c r="G183" s="69"/>
      <c r="H183" s="68"/>
      <c r="I183" s="40"/>
    </row>
    <row r="184" spans="1:9">
      <c r="A184" s="68"/>
      <c r="B184" s="68"/>
      <c r="C184" s="40"/>
      <c r="D184" s="68"/>
      <c r="E184" s="40"/>
      <c r="G184" s="69"/>
      <c r="H184" s="68"/>
      <c r="I184" s="40"/>
    </row>
    <row r="185" spans="1:9">
      <c r="A185" s="68"/>
      <c r="B185" s="68"/>
      <c r="C185" s="40"/>
      <c r="D185" s="68"/>
      <c r="E185" s="40"/>
      <c r="G185" s="69"/>
      <c r="H185" s="68"/>
      <c r="I185" s="40"/>
    </row>
    <row r="186" spans="1:9">
      <c r="A186" s="68"/>
      <c r="B186" s="68"/>
      <c r="C186" s="40"/>
      <c r="D186" s="68"/>
      <c r="E186" s="40"/>
      <c r="G186" s="69"/>
      <c r="H186" s="68"/>
      <c r="I186" s="40"/>
    </row>
    <row r="187" spans="1:9">
      <c r="A187" s="68"/>
      <c r="B187" s="68"/>
      <c r="C187" s="40"/>
      <c r="D187" s="68"/>
      <c r="E187" s="40"/>
      <c r="G187" s="69"/>
      <c r="H187" s="68"/>
      <c r="I187" s="40"/>
    </row>
    <row r="188" spans="1:9">
      <c r="A188" s="68"/>
      <c r="B188" s="68"/>
      <c r="C188" s="40"/>
      <c r="D188" s="68"/>
      <c r="E188" s="40"/>
      <c r="G188" s="69"/>
      <c r="H188" s="68"/>
      <c r="I188" s="40"/>
    </row>
    <row r="189" spans="1:9">
      <c r="A189" s="68"/>
      <c r="B189" s="68"/>
      <c r="C189" s="40"/>
      <c r="D189" s="68"/>
      <c r="E189" s="40"/>
      <c r="G189" s="69"/>
      <c r="H189" s="68"/>
      <c r="I189" s="40"/>
    </row>
    <row r="190" spans="1:9">
      <c r="A190" s="68"/>
      <c r="B190" s="68"/>
      <c r="C190" s="40"/>
      <c r="D190" s="68"/>
      <c r="E190" s="40"/>
      <c r="G190" s="69"/>
      <c r="H190" s="68"/>
      <c r="I190" s="40"/>
    </row>
    <row r="191" spans="1:9">
      <c r="A191" s="68"/>
      <c r="B191" s="68"/>
      <c r="C191" s="40"/>
      <c r="D191" s="68"/>
      <c r="E191" s="40"/>
      <c r="G191" s="69"/>
      <c r="H191" s="68"/>
      <c r="I191" s="40"/>
    </row>
    <row r="192" spans="1:9">
      <c r="A192" s="68"/>
      <c r="B192" s="68"/>
      <c r="C192" s="40"/>
      <c r="D192" s="68"/>
      <c r="E192" s="40"/>
      <c r="G192" s="69"/>
      <c r="H192" s="68"/>
      <c r="I192" s="40"/>
    </row>
    <row r="193" spans="1:9">
      <c r="A193" s="68"/>
      <c r="B193" s="68"/>
      <c r="C193" s="40"/>
      <c r="D193" s="68"/>
      <c r="E193" s="40"/>
      <c r="G193" s="69"/>
      <c r="H193" s="68"/>
      <c r="I193" s="40"/>
    </row>
    <row r="194" spans="1:9">
      <c r="A194" s="68"/>
      <c r="B194" s="68"/>
      <c r="C194" s="40"/>
      <c r="D194" s="68"/>
      <c r="E194" s="40"/>
      <c r="G194" s="69"/>
      <c r="H194" s="68"/>
      <c r="I194" s="40"/>
    </row>
    <row r="195" spans="1:9">
      <c r="A195" s="68"/>
      <c r="B195" s="68"/>
      <c r="C195" s="40"/>
      <c r="D195" s="68"/>
      <c r="E195" s="40"/>
      <c r="G195" s="69"/>
      <c r="H195" s="68"/>
      <c r="I195" s="40"/>
    </row>
    <row r="196" spans="1:9">
      <c r="A196" s="68"/>
      <c r="B196" s="68"/>
      <c r="C196" s="40"/>
      <c r="D196" s="68"/>
      <c r="E196" s="40"/>
      <c r="G196" s="69"/>
      <c r="H196" s="68"/>
      <c r="I196" s="40"/>
    </row>
    <row r="197" spans="1:9">
      <c r="A197" s="68"/>
      <c r="B197" s="68"/>
      <c r="C197" s="40"/>
      <c r="D197" s="68"/>
      <c r="E197" s="40"/>
      <c r="G197" s="69"/>
      <c r="H197" s="68"/>
      <c r="I197" s="40"/>
    </row>
    <row r="198" spans="1:9">
      <c r="A198" s="68"/>
      <c r="B198" s="68"/>
      <c r="C198" s="40"/>
      <c r="D198" s="68"/>
      <c r="E198" s="40"/>
      <c r="G198" s="69"/>
      <c r="H198" s="68"/>
      <c r="I198" s="40"/>
    </row>
    <row r="199" spans="1:9">
      <c r="A199" s="68"/>
      <c r="B199" s="68"/>
      <c r="C199" s="40"/>
      <c r="D199" s="68"/>
      <c r="E199" s="40"/>
      <c r="G199" s="69"/>
      <c r="H199" s="68"/>
      <c r="I199" s="40"/>
    </row>
    <row r="200" spans="1:9">
      <c r="A200" s="68"/>
      <c r="B200" s="68"/>
      <c r="C200" s="40"/>
      <c r="D200" s="68"/>
      <c r="E200" s="40"/>
      <c r="G200" s="69"/>
      <c r="H200" s="68"/>
      <c r="I200" s="40"/>
    </row>
    <row r="201" spans="1:9">
      <c r="A201" s="68"/>
      <c r="B201" s="68"/>
      <c r="C201" s="40"/>
      <c r="D201" s="68"/>
      <c r="E201" s="40"/>
      <c r="G201" s="69"/>
      <c r="H201" s="68"/>
      <c r="I201" s="40"/>
    </row>
    <row r="202" spans="1:9">
      <c r="A202" s="68"/>
      <c r="B202" s="68"/>
      <c r="C202" s="40"/>
      <c r="D202" s="68"/>
      <c r="E202" s="40"/>
      <c r="G202" s="69"/>
      <c r="H202" s="68"/>
      <c r="I202" s="40"/>
    </row>
    <row r="203" spans="1:9">
      <c r="A203" s="68"/>
      <c r="B203" s="68"/>
      <c r="C203" s="40"/>
      <c r="D203" s="68"/>
      <c r="E203" s="40"/>
      <c r="G203" s="69"/>
      <c r="H203" s="68"/>
      <c r="I203" s="40"/>
    </row>
    <row r="204" spans="1:9">
      <c r="A204" s="68"/>
      <c r="B204" s="68"/>
      <c r="C204" s="40"/>
      <c r="D204" s="68"/>
      <c r="E204" s="40"/>
      <c r="G204" s="69"/>
      <c r="H204" s="68"/>
      <c r="I204" s="40"/>
    </row>
    <row r="205" spans="1:9">
      <c r="A205" s="68"/>
      <c r="B205" s="68"/>
      <c r="C205" s="40"/>
      <c r="D205" s="68"/>
      <c r="E205" s="40"/>
      <c r="G205" s="69"/>
      <c r="H205" s="68"/>
      <c r="I205" s="40"/>
    </row>
    <row r="206" spans="1:9">
      <c r="A206" s="68"/>
      <c r="B206" s="68"/>
      <c r="C206" s="40"/>
      <c r="D206" s="68"/>
      <c r="E206" s="40"/>
      <c r="G206" s="69"/>
      <c r="H206" s="68"/>
      <c r="I206" s="40"/>
    </row>
    <row r="207" spans="1:9">
      <c r="A207" s="68"/>
      <c r="B207" s="68"/>
      <c r="C207" s="40"/>
      <c r="D207" s="68"/>
      <c r="E207" s="40"/>
      <c r="G207" s="69"/>
      <c r="H207" s="68"/>
      <c r="I207" s="40"/>
    </row>
    <row r="208" spans="1:9">
      <c r="A208" s="68"/>
      <c r="B208" s="68"/>
      <c r="C208" s="40"/>
      <c r="D208" s="68"/>
      <c r="E208" s="40"/>
      <c r="G208" s="69"/>
      <c r="H208" s="68"/>
      <c r="I208" s="40"/>
    </row>
    <row r="209" spans="1:9">
      <c r="A209" s="68"/>
      <c r="B209" s="68"/>
      <c r="C209" s="40"/>
      <c r="D209" s="68"/>
      <c r="E209" s="40"/>
      <c r="G209" s="69"/>
      <c r="H209" s="68"/>
      <c r="I209" s="40"/>
    </row>
    <row r="210" spans="1:9">
      <c r="A210" s="68"/>
      <c r="B210" s="68"/>
      <c r="C210" s="40"/>
      <c r="D210" s="68"/>
      <c r="E210" s="40"/>
      <c r="G210" s="69"/>
      <c r="H210" s="68"/>
      <c r="I210" s="40"/>
    </row>
    <row r="211" spans="1:9">
      <c r="A211" s="68"/>
      <c r="B211" s="68"/>
      <c r="C211" s="40"/>
      <c r="D211" s="68"/>
      <c r="E211" s="40"/>
      <c r="G211" s="69"/>
      <c r="H211" s="68"/>
      <c r="I211" s="40"/>
    </row>
    <row r="212" spans="1:9">
      <c r="A212" s="68"/>
      <c r="B212" s="68"/>
      <c r="C212" s="40"/>
      <c r="D212" s="68"/>
      <c r="E212" s="40"/>
      <c r="G212" s="69"/>
      <c r="H212" s="68"/>
      <c r="I212" s="40"/>
    </row>
    <row r="213" spans="1:9">
      <c r="A213" s="68"/>
      <c r="B213" s="68"/>
      <c r="C213" s="40"/>
      <c r="D213" s="68"/>
      <c r="E213" s="40"/>
      <c r="G213" s="69"/>
      <c r="H213" s="68"/>
      <c r="I213" s="40"/>
    </row>
    <row r="214" spans="1:9">
      <c r="A214" s="68"/>
      <c r="B214" s="68"/>
      <c r="C214" s="40"/>
      <c r="D214" s="68"/>
      <c r="E214" s="40"/>
      <c r="G214" s="69"/>
      <c r="H214" s="68"/>
      <c r="I214" s="40"/>
    </row>
    <row r="215" spans="1:9">
      <c r="A215" s="68"/>
      <c r="B215" s="68"/>
      <c r="C215" s="40"/>
      <c r="D215" s="68"/>
      <c r="E215" s="40"/>
      <c r="G215" s="69"/>
      <c r="H215" s="68"/>
      <c r="I215" s="40"/>
    </row>
    <row r="216" spans="1:9">
      <c r="A216" s="68"/>
      <c r="B216" s="68"/>
      <c r="C216" s="40"/>
      <c r="D216" s="68"/>
      <c r="E216" s="40"/>
      <c r="G216" s="69"/>
      <c r="H216" s="68"/>
      <c r="I216" s="40"/>
    </row>
    <row r="217" spans="1:9">
      <c r="A217" s="68"/>
      <c r="B217" s="68"/>
      <c r="C217" s="40"/>
      <c r="D217" s="68"/>
      <c r="E217" s="40"/>
      <c r="G217" s="69"/>
      <c r="H217" s="68"/>
      <c r="I217" s="40"/>
    </row>
    <row r="218" spans="1:9">
      <c r="A218" s="68"/>
      <c r="B218" s="68"/>
      <c r="C218" s="40"/>
      <c r="D218" s="68"/>
      <c r="E218" s="40"/>
      <c r="G218" s="69"/>
      <c r="H218" s="68"/>
      <c r="I218" s="40"/>
    </row>
    <row r="219" spans="1:9">
      <c r="A219" s="68"/>
      <c r="B219" s="68"/>
      <c r="C219" s="40"/>
      <c r="D219" s="68"/>
      <c r="E219" s="40"/>
      <c r="G219" s="69"/>
      <c r="H219" s="68"/>
      <c r="I219" s="40"/>
    </row>
    <row r="220" spans="1:9">
      <c r="A220" s="68"/>
      <c r="B220" s="68"/>
      <c r="C220" s="40"/>
      <c r="D220" s="68"/>
      <c r="E220" s="40"/>
      <c r="G220" s="69"/>
      <c r="H220" s="68"/>
      <c r="I220" s="40"/>
    </row>
    <row r="221" spans="1:9">
      <c r="A221" s="68"/>
      <c r="B221" s="68"/>
      <c r="C221" s="40"/>
      <c r="D221" s="68"/>
      <c r="E221" s="40"/>
      <c r="G221" s="69"/>
      <c r="H221" s="68"/>
      <c r="I221" s="40"/>
    </row>
    <row r="222" spans="1:9">
      <c r="A222" s="68"/>
      <c r="B222" s="68"/>
      <c r="C222" s="40"/>
      <c r="D222" s="68"/>
      <c r="E222" s="40"/>
      <c r="G222" s="69"/>
      <c r="H222" s="68"/>
      <c r="I222" s="40"/>
    </row>
    <row r="223" spans="1:9">
      <c r="A223" s="68"/>
      <c r="B223" s="68"/>
      <c r="C223" s="40"/>
      <c r="D223" s="68"/>
      <c r="E223" s="40"/>
      <c r="G223" s="69"/>
      <c r="H223" s="68"/>
      <c r="I223" s="40"/>
    </row>
    <row r="224" spans="1:9">
      <c r="A224" s="68"/>
      <c r="B224" s="68"/>
      <c r="C224" s="40"/>
      <c r="D224" s="68"/>
      <c r="E224" s="40"/>
      <c r="G224" s="69"/>
      <c r="H224" s="68"/>
      <c r="I224" s="40"/>
    </row>
    <row r="225" spans="1:9">
      <c r="A225" s="68"/>
      <c r="B225" s="68"/>
      <c r="C225" s="40"/>
      <c r="D225" s="68"/>
      <c r="E225" s="40"/>
      <c r="G225" s="69"/>
      <c r="H225" s="68"/>
      <c r="I225" s="40"/>
    </row>
    <row r="226" spans="1:9">
      <c r="A226" s="68"/>
      <c r="B226" s="68"/>
      <c r="C226" s="40"/>
      <c r="D226" s="68"/>
      <c r="E226" s="40"/>
      <c r="G226" s="69"/>
      <c r="H226" s="68"/>
      <c r="I226" s="40"/>
    </row>
    <row r="227" spans="1:9">
      <c r="A227" s="68"/>
      <c r="B227" s="68"/>
      <c r="C227" s="40"/>
      <c r="D227" s="68"/>
      <c r="E227" s="40"/>
      <c r="G227" s="69"/>
      <c r="H227" s="68"/>
      <c r="I227" s="40"/>
    </row>
    <row r="228" spans="1:9">
      <c r="A228" s="68"/>
      <c r="B228" s="68"/>
      <c r="C228" s="40"/>
      <c r="D228" s="68"/>
      <c r="E228" s="40"/>
      <c r="G228" s="69"/>
      <c r="H228" s="68"/>
      <c r="I228" s="40"/>
    </row>
    <row r="229" spans="1:9">
      <c r="A229" s="68"/>
      <c r="B229" s="68"/>
      <c r="C229" s="40"/>
      <c r="D229" s="68"/>
      <c r="E229" s="40"/>
      <c r="G229" s="69"/>
      <c r="H229" s="68"/>
      <c r="I229" s="40"/>
    </row>
    <row r="230" spans="1:9">
      <c r="A230" s="68"/>
      <c r="B230" s="68"/>
      <c r="C230" s="40"/>
      <c r="D230" s="68"/>
      <c r="E230" s="40"/>
      <c r="G230" s="69"/>
      <c r="H230" s="68"/>
      <c r="I230" s="40"/>
    </row>
    <row r="231" spans="1:9">
      <c r="A231" s="68"/>
      <c r="B231" s="68"/>
      <c r="C231" s="40"/>
      <c r="D231" s="68"/>
      <c r="E231" s="40"/>
      <c r="G231" s="69"/>
      <c r="H231" s="68"/>
      <c r="I231" s="40"/>
    </row>
    <row r="232" spans="1:9">
      <c r="A232" s="68"/>
      <c r="B232" s="68"/>
      <c r="C232" s="40"/>
      <c r="D232" s="68"/>
      <c r="E232" s="40"/>
      <c r="G232" s="69"/>
      <c r="H232" s="68"/>
      <c r="I232" s="40"/>
    </row>
    <row r="233" spans="1:9">
      <c r="A233" s="68"/>
      <c r="B233" s="68"/>
      <c r="C233" s="40"/>
      <c r="D233" s="68"/>
      <c r="E233" s="40"/>
      <c r="G233" s="69"/>
      <c r="H233" s="68"/>
      <c r="I233" s="40"/>
    </row>
    <row r="234" spans="1:9">
      <c r="A234" s="68"/>
      <c r="B234" s="68"/>
      <c r="C234" s="40"/>
      <c r="D234" s="68"/>
      <c r="E234" s="40"/>
      <c r="G234" s="69"/>
      <c r="H234" s="68"/>
      <c r="I234" s="40"/>
    </row>
    <row r="235" spans="1:9">
      <c r="A235" s="68"/>
      <c r="B235" s="68"/>
      <c r="C235" s="40"/>
      <c r="D235" s="68"/>
      <c r="E235" s="40"/>
      <c r="G235" s="69"/>
      <c r="H235" s="68"/>
      <c r="I235" s="40"/>
    </row>
    <row r="236" spans="1:9">
      <c r="A236" s="68"/>
      <c r="B236" s="68"/>
      <c r="C236" s="40"/>
      <c r="D236" s="68"/>
      <c r="E236" s="40"/>
      <c r="G236" s="69"/>
      <c r="H236" s="68"/>
      <c r="I236" s="40"/>
    </row>
    <row r="237" spans="1:9">
      <c r="A237" s="68"/>
      <c r="B237" s="68"/>
      <c r="C237" s="40"/>
      <c r="D237" s="68"/>
      <c r="E237" s="40"/>
      <c r="G237" s="69"/>
      <c r="H237" s="68"/>
      <c r="I237" s="40"/>
    </row>
    <row r="238" spans="1:9">
      <c r="A238" s="68"/>
      <c r="B238" s="68"/>
      <c r="C238" s="40"/>
      <c r="D238" s="68"/>
      <c r="E238" s="40"/>
      <c r="G238" s="69"/>
      <c r="H238" s="68"/>
      <c r="I238" s="40"/>
    </row>
    <row r="239" spans="1:9">
      <c r="A239" s="68"/>
      <c r="B239" s="68"/>
      <c r="C239" s="40"/>
      <c r="D239" s="68"/>
      <c r="E239" s="40"/>
      <c r="G239" s="69"/>
      <c r="H239" s="68"/>
      <c r="I239" s="40"/>
    </row>
    <row r="240" spans="1:9">
      <c r="A240" s="68"/>
      <c r="B240" s="68"/>
      <c r="C240" s="40"/>
      <c r="D240" s="68"/>
      <c r="E240" s="40"/>
      <c r="G240" s="69"/>
      <c r="H240" s="68"/>
      <c r="I240" s="40"/>
    </row>
    <row r="241" spans="1:9">
      <c r="A241" s="68"/>
      <c r="B241" s="68"/>
      <c r="C241" s="40"/>
      <c r="D241" s="68"/>
      <c r="E241" s="40"/>
      <c r="G241" s="69"/>
      <c r="H241" s="68"/>
      <c r="I241" s="40"/>
    </row>
    <row r="242" spans="1:9">
      <c r="A242" s="68"/>
      <c r="B242" s="68"/>
      <c r="C242" s="40"/>
      <c r="D242" s="68"/>
      <c r="E242" s="40"/>
      <c r="G242" s="69"/>
      <c r="H242" s="68"/>
      <c r="I242" s="40"/>
    </row>
    <row r="243" spans="1:9">
      <c r="A243" s="68"/>
      <c r="B243" s="68"/>
      <c r="C243" s="40"/>
      <c r="D243" s="68"/>
      <c r="E243" s="40"/>
      <c r="G243" s="69"/>
      <c r="H243" s="68"/>
      <c r="I243" s="40"/>
    </row>
    <row r="244" spans="1:9">
      <c r="A244" s="68"/>
      <c r="B244" s="68"/>
      <c r="C244" s="40"/>
      <c r="D244" s="68"/>
      <c r="E244" s="40"/>
      <c r="G244" s="69"/>
      <c r="H244" s="68"/>
      <c r="I244" s="40"/>
    </row>
    <row r="245" spans="1:9">
      <c r="A245" s="68"/>
      <c r="B245" s="68"/>
      <c r="C245" s="40"/>
      <c r="D245" s="68"/>
      <c r="E245" s="40"/>
      <c r="G245" s="69"/>
      <c r="H245" s="68"/>
      <c r="I245" s="40"/>
    </row>
    <row r="246" spans="1:9">
      <c r="A246" s="68"/>
      <c r="B246" s="68"/>
      <c r="C246" s="40"/>
      <c r="D246" s="68"/>
      <c r="E246" s="40"/>
      <c r="G246" s="69"/>
      <c r="H246" s="68"/>
      <c r="I246" s="40"/>
    </row>
    <row r="247" spans="1:9">
      <c r="A247" s="68"/>
      <c r="B247" s="68"/>
      <c r="C247" s="40"/>
      <c r="D247" s="68"/>
      <c r="E247" s="40"/>
      <c r="G247" s="69"/>
      <c r="H247" s="68"/>
      <c r="I247" s="40"/>
    </row>
    <row r="248" spans="1:9">
      <c r="A248" s="68"/>
      <c r="B248" s="68"/>
      <c r="C248" s="40"/>
      <c r="D248" s="68"/>
      <c r="E248" s="40"/>
      <c r="G248" s="69"/>
      <c r="H248" s="68"/>
      <c r="I248" s="40"/>
    </row>
    <row r="249" spans="1:9">
      <c r="A249" s="68"/>
      <c r="B249" s="68"/>
      <c r="C249" s="40"/>
      <c r="D249" s="68"/>
      <c r="E249" s="40"/>
      <c r="G249" s="69"/>
      <c r="H249" s="68"/>
      <c r="I249" s="40"/>
    </row>
    <row r="250" spans="1:9">
      <c r="A250" s="68"/>
      <c r="B250" s="68"/>
      <c r="C250" s="40"/>
      <c r="D250" s="68"/>
      <c r="E250" s="40"/>
      <c r="G250" s="69"/>
      <c r="H250" s="68"/>
      <c r="I250" s="40"/>
    </row>
    <row r="251" spans="1:9">
      <c r="A251" s="68"/>
      <c r="B251" s="68"/>
      <c r="C251" s="40"/>
      <c r="D251" s="68"/>
      <c r="E251" s="40"/>
      <c r="G251" s="69"/>
      <c r="H251" s="68"/>
      <c r="I251" s="40"/>
    </row>
    <row r="252" spans="1:9">
      <c r="A252" s="68"/>
      <c r="B252" s="68"/>
      <c r="C252" s="40"/>
      <c r="D252" s="68"/>
      <c r="E252" s="40"/>
      <c r="G252" s="69"/>
      <c r="H252" s="68"/>
      <c r="I252" s="40"/>
    </row>
    <row r="253" spans="1:9">
      <c r="A253" s="68"/>
      <c r="B253" s="68"/>
      <c r="C253" s="40"/>
      <c r="D253" s="68"/>
      <c r="E253" s="40"/>
      <c r="G253" s="69"/>
      <c r="H253" s="68"/>
      <c r="I253" s="40"/>
    </row>
    <row r="254" spans="1:9">
      <c r="A254" s="68"/>
      <c r="B254" s="68"/>
      <c r="C254" s="40"/>
      <c r="D254" s="68"/>
      <c r="E254" s="40"/>
      <c r="G254" s="69"/>
      <c r="H254" s="68"/>
      <c r="I254" s="40"/>
    </row>
    <row r="255" spans="1:9">
      <c r="A255" s="68"/>
      <c r="B255" s="68"/>
      <c r="C255" s="40"/>
      <c r="D255" s="68"/>
      <c r="E255" s="40"/>
      <c r="G255" s="69"/>
      <c r="H255" s="68"/>
      <c r="I255" s="40"/>
    </row>
    <row r="256" spans="1:9">
      <c r="A256" s="68"/>
      <c r="B256" s="68"/>
      <c r="C256" s="40"/>
      <c r="D256" s="68"/>
      <c r="E256" s="40"/>
      <c r="G256" s="69"/>
      <c r="H256" s="68"/>
      <c r="I256" s="40"/>
    </row>
    <row r="257" spans="1:9">
      <c r="A257" s="68"/>
      <c r="B257" s="68"/>
      <c r="C257" s="40"/>
      <c r="D257" s="68"/>
      <c r="E257" s="40"/>
      <c r="G257" s="69"/>
      <c r="H257" s="68"/>
      <c r="I257" s="40"/>
    </row>
    <row r="258" spans="1:9">
      <c r="A258" s="68"/>
      <c r="B258" s="68"/>
      <c r="C258" s="40"/>
      <c r="D258" s="68"/>
      <c r="E258" s="40"/>
      <c r="G258" s="69"/>
      <c r="H258" s="68"/>
      <c r="I258" s="40"/>
    </row>
    <row r="259" spans="1:9">
      <c r="A259" s="68"/>
      <c r="B259" s="68"/>
      <c r="C259" s="40"/>
      <c r="D259" s="68"/>
      <c r="E259" s="40"/>
      <c r="G259" s="69"/>
      <c r="H259" s="68"/>
      <c r="I259" s="40"/>
    </row>
    <row r="260" spans="1:9">
      <c r="A260" s="68"/>
      <c r="B260" s="68"/>
      <c r="C260" s="40"/>
      <c r="D260" s="68"/>
      <c r="E260" s="40"/>
      <c r="G260" s="69"/>
      <c r="H260" s="68"/>
      <c r="I260" s="40"/>
    </row>
    <row r="261" spans="1:9">
      <c r="A261" s="68"/>
      <c r="B261" s="68"/>
      <c r="C261" s="40"/>
      <c r="D261" s="68"/>
      <c r="E261" s="40"/>
      <c r="G261" s="69"/>
      <c r="H261" s="68"/>
      <c r="I261" s="40"/>
    </row>
    <row r="262" spans="1:9">
      <c r="A262" s="68"/>
      <c r="B262" s="68"/>
      <c r="C262" s="40"/>
      <c r="D262" s="68"/>
      <c r="E262" s="40"/>
      <c r="G262" s="69"/>
      <c r="H262" s="68"/>
      <c r="I262" s="40"/>
    </row>
    <row r="263" spans="1:9">
      <c r="A263" s="68"/>
      <c r="B263" s="68"/>
      <c r="C263" s="40"/>
      <c r="D263" s="68"/>
      <c r="E263" s="40"/>
      <c r="G263" s="69"/>
      <c r="H263" s="68"/>
      <c r="I263" s="40"/>
    </row>
    <row r="264" spans="1:9">
      <c r="A264" s="68"/>
      <c r="B264" s="68"/>
      <c r="C264" s="40"/>
      <c r="D264" s="68"/>
      <c r="E264" s="40"/>
      <c r="G264" s="69"/>
      <c r="H264" s="68"/>
      <c r="I264" s="40"/>
    </row>
    <row r="265" spans="1:9">
      <c r="A265" s="68"/>
      <c r="B265" s="68"/>
      <c r="C265" s="40"/>
      <c r="D265" s="68"/>
      <c r="E265" s="40"/>
      <c r="G265" s="69"/>
      <c r="H265" s="68"/>
      <c r="I265" s="40"/>
    </row>
    <row r="266" spans="1:9">
      <c r="A266" s="68"/>
      <c r="B266" s="68"/>
      <c r="C266" s="40"/>
      <c r="D266" s="68"/>
      <c r="E266" s="40"/>
      <c r="G266" s="69"/>
      <c r="H266" s="68"/>
      <c r="I266" s="40"/>
    </row>
    <row r="267" spans="1:9">
      <c r="A267" s="68"/>
      <c r="B267" s="68"/>
      <c r="C267" s="40"/>
      <c r="D267" s="68"/>
      <c r="E267" s="40"/>
      <c r="G267" s="69"/>
      <c r="H267" s="68"/>
      <c r="I267" s="40"/>
    </row>
    <row r="268" spans="1:9">
      <c r="A268" s="68"/>
      <c r="B268" s="68"/>
      <c r="C268" s="40"/>
      <c r="D268" s="68"/>
      <c r="E268" s="40"/>
      <c r="G268" s="69"/>
      <c r="H268" s="68"/>
      <c r="I268" s="40"/>
    </row>
    <row r="269" spans="1:9">
      <c r="A269" s="68"/>
      <c r="B269" s="68"/>
      <c r="C269" s="40"/>
      <c r="D269" s="68"/>
      <c r="E269" s="40"/>
      <c r="G269" s="69"/>
      <c r="H269" s="68"/>
      <c r="I269" s="40"/>
    </row>
    <row r="270" spans="1:9">
      <c r="A270" s="68"/>
      <c r="B270" s="68"/>
      <c r="C270" s="40"/>
      <c r="D270" s="68"/>
      <c r="E270" s="40"/>
      <c r="G270" s="69"/>
      <c r="H270" s="68"/>
      <c r="I270" s="40"/>
    </row>
    <row r="271" spans="1:9">
      <c r="A271" s="68"/>
      <c r="B271" s="68"/>
      <c r="C271" s="40"/>
      <c r="D271" s="68"/>
      <c r="E271" s="40"/>
      <c r="G271" s="69"/>
      <c r="H271" s="68"/>
      <c r="I271" s="40"/>
    </row>
    <row r="272" spans="1:9">
      <c r="A272" s="68"/>
      <c r="B272" s="68"/>
      <c r="C272" s="40"/>
      <c r="D272" s="68"/>
      <c r="E272" s="40"/>
      <c r="G272" s="69"/>
      <c r="H272" s="68"/>
      <c r="I272" s="40"/>
    </row>
    <row r="273" spans="1:9">
      <c r="A273" s="68"/>
      <c r="B273" s="68"/>
      <c r="C273" s="40"/>
      <c r="D273" s="68"/>
      <c r="E273" s="40"/>
      <c r="G273" s="69"/>
      <c r="H273" s="68"/>
      <c r="I273" s="40"/>
    </row>
    <row r="274" spans="1:9">
      <c r="A274" s="68"/>
      <c r="B274" s="68"/>
      <c r="C274" s="40"/>
      <c r="D274" s="68"/>
      <c r="E274" s="40"/>
      <c r="G274" s="69"/>
      <c r="H274" s="68"/>
      <c r="I274" s="40"/>
    </row>
    <row r="275" spans="1:9">
      <c r="A275" s="68"/>
      <c r="B275" s="68"/>
      <c r="C275" s="40"/>
      <c r="D275" s="68"/>
      <c r="E275" s="40"/>
      <c r="G275" s="69"/>
      <c r="H275" s="68"/>
      <c r="I275" s="40"/>
    </row>
    <row r="276" spans="1:9">
      <c r="A276" s="68"/>
      <c r="B276" s="68"/>
      <c r="C276" s="40"/>
      <c r="D276" s="68"/>
      <c r="E276" s="40"/>
      <c r="G276" s="69"/>
      <c r="H276" s="68"/>
      <c r="I276" s="40"/>
    </row>
    <row r="277" spans="1:9">
      <c r="A277" s="68"/>
      <c r="B277" s="68"/>
      <c r="C277" s="40"/>
      <c r="D277" s="68"/>
      <c r="E277" s="40"/>
      <c r="G277" s="69"/>
      <c r="H277" s="68"/>
      <c r="I277" s="40"/>
    </row>
    <row r="278" spans="1:9">
      <c r="A278" s="68"/>
      <c r="B278" s="68"/>
      <c r="C278" s="40"/>
      <c r="D278" s="68"/>
      <c r="E278" s="40"/>
      <c r="G278" s="69"/>
      <c r="H278" s="68"/>
      <c r="I278" s="40"/>
    </row>
    <row r="279" spans="1:9">
      <c r="A279" s="68"/>
      <c r="B279" s="68"/>
      <c r="C279" s="40"/>
      <c r="D279" s="68"/>
      <c r="E279" s="40"/>
      <c r="G279" s="69"/>
      <c r="H279" s="68"/>
      <c r="I279" s="40"/>
    </row>
    <row r="280" spans="1:9">
      <c r="A280" s="68"/>
      <c r="B280" s="68"/>
      <c r="C280" s="40"/>
      <c r="D280" s="68"/>
      <c r="E280" s="40"/>
      <c r="G280" s="69"/>
      <c r="H280" s="68"/>
      <c r="I280" s="40"/>
    </row>
    <row r="281" spans="1:9">
      <c r="A281" s="68"/>
      <c r="B281" s="68"/>
      <c r="C281" s="40"/>
      <c r="D281" s="68"/>
      <c r="E281" s="40"/>
      <c r="G281" s="69"/>
      <c r="H281" s="68"/>
      <c r="I281" s="40"/>
    </row>
    <row r="282" spans="1:9">
      <c r="A282" s="68"/>
      <c r="B282" s="68"/>
      <c r="C282" s="40"/>
      <c r="D282" s="68"/>
      <c r="E282" s="40"/>
      <c r="G282" s="69"/>
      <c r="H282" s="68"/>
      <c r="I282" s="40"/>
    </row>
    <row r="283" spans="1:9">
      <c r="A283" s="68"/>
      <c r="B283" s="68"/>
      <c r="C283" s="40"/>
      <c r="D283" s="68"/>
      <c r="E283" s="40"/>
      <c r="G283" s="69"/>
      <c r="H283" s="68"/>
      <c r="I283" s="40"/>
    </row>
    <row r="284" spans="1:9">
      <c r="A284" s="68"/>
      <c r="B284" s="68"/>
      <c r="C284" s="40"/>
      <c r="D284" s="68"/>
      <c r="E284" s="40"/>
      <c r="G284" s="69"/>
      <c r="H284" s="68"/>
      <c r="I284" s="40"/>
    </row>
    <row r="285" spans="1:9">
      <c r="A285" s="68"/>
      <c r="B285" s="68"/>
      <c r="C285" s="40"/>
      <c r="D285" s="68"/>
      <c r="E285" s="40"/>
      <c r="G285" s="69"/>
      <c r="H285" s="68"/>
      <c r="I285" s="40"/>
    </row>
    <row r="286" spans="1:9">
      <c r="A286" s="68"/>
      <c r="B286" s="68"/>
      <c r="C286" s="40"/>
      <c r="D286" s="68"/>
      <c r="E286" s="40"/>
      <c r="G286" s="69"/>
      <c r="H286" s="68"/>
      <c r="I286" s="40"/>
    </row>
    <row r="287" spans="1:9">
      <c r="A287" s="68"/>
      <c r="B287" s="68"/>
      <c r="C287" s="40"/>
      <c r="D287" s="68"/>
      <c r="E287" s="40"/>
      <c r="G287" s="69"/>
      <c r="H287" s="68"/>
      <c r="I287" s="40"/>
    </row>
    <row r="288" spans="1:9">
      <c r="A288" s="68"/>
      <c r="B288" s="68"/>
      <c r="C288" s="40"/>
      <c r="D288" s="68"/>
      <c r="E288" s="40"/>
      <c r="G288" s="69"/>
      <c r="H288" s="68"/>
      <c r="I288" s="40"/>
    </row>
    <row r="289" spans="1:9">
      <c r="A289" s="68"/>
      <c r="B289" s="68"/>
      <c r="C289" s="40"/>
      <c r="D289" s="68"/>
      <c r="E289" s="40"/>
      <c r="G289" s="69"/>
      <c r="H289" s="68"/>
      <c r="I289" s="40"/>
    </row>
    <row r="290" spans="1:9">
      <c r="A290" s="68"/>
      <c r="B290" s="68"/>
      <c r="C290" s="40"/>
      <c r="D290" s="68"/>
      <c r="E290" s="40"/>
      <c r="G290" s="69"/>
      <c r="H290" s="68"/>
      <c r="I290" s="40"/>
    </row>
    <row r="291" spans="1:9">
      <c r="A291" s="68"/>
      <c r="B291" s="68"/>
      <c r="C291" s="40"/>
      <c r="D291" s="68"/>
      <c r="E291" s="40"/>
      <c r="G291" s="69"/>
      <c r="H291" s="68"/>
      <c r="I291" s="40"/>
    </row>
    <row r="292" spans="1:9">
      <c r="A292" s="68"/>
      <c r="B292" s="68"/>
      <c r="C292" s="40"/>
      <c r="D292" s="68"/>
      <c r="E292" s="40"/>
      <c r="G292" s="69"/>
      <c r="H292" s="68"/>
      <c r="I292" s="40"/>
    </row>
    <row r="293" spans="1:9">
      <c r="A293" s="68"/>
      <c r="B293" s="68"/>
      <c r="C293" s="40"/>
      <c r="D293" s="68"/>
      <c r="E293" s="40"/>
      <c r="G293" s="69"/>
      <c r="H293" s="68"/>
      <c r="I293" s="40"/>
    </row>
    <row r="294" spans="1:9">
      <c r="A294" s="68"/>
      <c r="B294" s="68"/>
      <c r="C294" s="40"/>
      <c r="D294" s="68"/>
      <c r="E294" s="40"/>
      <c r="G294" s="69"/>
      <c r="H294" s="68"/>
      <c r="I294" s="40"/>
    </row>
    <row r="295" spans="1:9">
      <c r="A295" s="68"/>
      <c r="B295" s="68"/>
      <c r="C295" s="40"/>
      <c r="D295" s="68"/>
      <c r="E295" s="40"/>
      <c r="G295" s="69"/>
      <c r="H295" s="68"/>
      <c r="I295" s="40"/>
    </row>
    <row r="296" spans="1:9">
      <c r="A296" s="68"/>
      <c r="B296" s="68"/>
      <c r="C296" s="40"/>
      <c r="D296" s="68"/>
      <c r="E296" s="40"/>
      <c r="G296" s="69"/>
      <c r="H296" s="68"/>
      <c r="I296" s="40"/>
    </row>
    <row r="297" spans="1:9">
      <c r="A297" s="68"/>
      <c r="B297" s="68"/>
      <c r="C297" s="40"/>
      <c r="D297" s="68"/>
      <c r="E297" s="40"/>
      <c r="G297" s="69"/>
      <c r="H297" s="68"/>
      <c r="I297" s="40"/>
    </row>
    <row r="298" spans="1:9">
      <c r="A298" s="68"/>
      <c r="B298" s="68"/>
      <c r="C298" s="40"/>
      <c r="D298" s="68"/>
      <c r="E298" s="40"/>
      <c r="G298" s="69"/>
      <c r="H298" s="68"/>
      <c r="I298" s="40"/>
    </row>
    <row r="299" spans="1:9">
      <c r="A299" s="68"/>
      <c r="B299" s="68"/>
      <c r="C299" s="40"/>
      <c r="D299" s="68"/>
      <c r="E299" s="40"/>
      <c r="G299" s="69"/>
      <c r="H299" s="68"/>
      <c r="I299" s="40"/>
    </row>
    <row r="300" spans="1:9">
      <c r="A300" s="68"/>
      <c r="B300" s="68"/>
      <c r="C300" s="40"/>
      <c r="D300" s="68"/>
      <c r="E300" s="40"/>
      <c r="G300" s="69"/>
      <c r="H300" s="68"/>
      <c r="I300" s="40"/>
    </row>
    <row r="301" spans="1:9">
      <c r="A301" s="68"/>
      <c r="B301" s="68"/>
      <c r="C301" s="40"/>
      <c r="D301" s="68"/>
      <c r="E301" s="40"/>
      <c r="G301" s="69"/>
      <c r="H301" s="68"/>
      <c r="I301" s="40"/>
    </row>
    <row r="302" spans="1:9">
      <c r="A302" s="68"/>
      <c r="B302" s="68"/>
      <c r="C302" s="40"/>
      <c r="D302" s="68"/>
      <c r="E302" s="40"/>
      <c r="G302" s="69"/>
      <c r="H302" s="68"/>
      <c r="I302" s="40"/>
    </row>
    <row r="303" spans="1:9">
      <c r="A303" s="68"/>
      <c r="B303" s="68"/>
      <c r="C303" s="40"/>
      <c r="D303" s="68"/>
      <c r="E303" s="40"/>
      <c r="G303" s="69"/>
      <c r="H303" s="68"/>
      <c r="I303" s="40"/>
    </row>
    <row r="304" spans="1:9">
      <c r="A304" s="68"/>
      <c r="B304" s="68"/>
      <c r="C304" s="40"/>
      <c r="D304" s="68"/>
      <c r="E304" s="40"/>
      <c r="G304" s="69"/>
      <c r="H304" s="68"/>
      <c r="I304" s="40"/>
    </row>
    <row r="305" spans="1:9">
      <c r="A305" s="68"/>
      <c r="B305" s="68"/>
      <c r="C305" s="40"/>
      <c r="D305" s="68"/>
      <c r="E305" s="40"/>
      <c r="G305" s="69"/>
      <c r="H305" s="68"/>
      <c r="I305" s="40"/>
    </row>
    <row r="306" spans="1:9">
      <c r="A306" s="68"/>
      <c r="B306" s="68"/>
      <c r="C306" s="40"/>
      <c r="D306" s="68"/>
      <c r="E306" s="40"/>
      <c r="G306" s="69"/>
      <c r="H306" s="68"/>
      <c r="I306" s="40"/>
    </row>
    <row r="307" spans="1:9">
      <c r="A307" s="68"/>
      <c r="B307" s="68"/>
      <c r="C307" s="40"/>
      <c r="D307" s="68"/>
      <c r="E307" s="40"/>
      <c r="G307" s="69"/>
      <c r="H307" s="68"/>
      <c r="I307" s="40"/>
    </row>
    <row r="308" spans="1:9">
      <c r="A308" s="68"/>
      <c r="B308" s="68"/>
      <c r="C308" s="40"/>
      <c r="D308" s="68"/>
      <c r="E308" s="40"/>
      <c r="G308" s="69"/>
      <c r="H308" s="68"/>
      <c r="I308" s="40"/>
    </row>
    <row r="309" spans="1:9">
      <c r="A309" s="68"/>
      <c r="B309" s="68"/>
      <c r="C309" s="40"/>
      <c r="D309" s="68"/>
      <c r="E309" s="40"/>
      <c r="G309" s="69"/>
      <c r="H309" s="68"/>
      <c r="I309" s="40"/>
    </row>
    <row r="310" spans="1:9">
      <c r="A310" s="68"/>
      <c r="B310" s="68"/>
      <c r="C310" s="40"/>
      <c r="D310" s="68"/>
      <c r="E310" s="40"/>
      <c r="G310" s="69"/>
      <c r="H310" s="68"/>
      <c r="I310" s="40"/>
    </row>
    <row r="311" spans="1:9">
      <c r="A311" s="68"/>
      <c r="B311" s="68"/>
      <c r="C311" s="40"/>
      <c r="D311" s="68"/>
      <c r="E311" s="40"/>
      <c r="G311" s="69"/>
      <c r="H311" s="68"/>
      <c r="I311" s="40"/>
    </row>
    <row r="312" spans="1:9">
      <c r="A312" s="68"/>
      <c r="B312" s="68"/>
      <c r="C312" s="40"/>
      <c r="D312" s="68"/>
      <c r="E312" s="40"/>
      <c r="G312" s="69"/>
      <c r="H312" s="68"/>
      <c r="I312" s="40"/>
    </row>
    <row r="313" spans="1:9">
      <c r="A313" s="68"/>
      <c r="B313" s="68"/>
      <c r="C313" s="40"/>
      <c r="D313" s="68"/>
      <c r="E313" s="40"/>
      <c r="G313" s="69"/>
      <c r="H313" s="68"/>
      <c r="I313" s="40"/>
    </row>
    <row r="314" spans="1:9">
      <c r="A314" s="68"/>
      <c r="B314" s="68"/>
      <c r="C314" s="40"/>
      <c r="D314" s="68"/>
      <c r="E314" s="40"/>
      <c r="G314" s="69"/>
      <c r="H314" s="68"/>
      <c r="I314" s="40"/>
    </row>
    <row r="315" spans="1:9">
      <c r="A315" s="68"/>
      <c r="B315" s="68"/>
      <c r="C315" s="40"/>
      <c r="D315" s="68"/>
      <c r="E315" s="40"/>
      <c r="G315" s="69"/>
      <c r="H315" s="68"/>
      <c r="I315" s="40"/>
    </row>
    <row r="316" spans="1:9">
      <c r="A316" s="68"/>
      <c r="B316" s="68"/>
      <c r="C316" s="40"/>
      <c r="D316" s="68"/>
      <c r="E316" s="40"/>
      <c r="G316" s="69"/>
      <c r="H316" s="68"/>
      <c r="I316" s="40"/>
    </row>
    <row r="317" spans="1:9">
      <c r="A317" s="68"/>
      <c r="B317" s="68"/>
      <c r="C317" s="40"/>
      <c r="D317" s="68"/>
      <c r="E317" s="40"/>
      <c r="G317" s="69"/>
      <c r="H317" s="68"/>
      <c r="I317" s="40"/>
    </row>
    <row r="318" spans="1:9">
      <c r="A318" s="68"/>
      <c r="B318" s="68"/>
      <c r="C318" s="40"/>
      <c r="D318" s="68"/>
      <c r="E318" s="40"/>
      <c r="G318" s="69"/>
      <c r="H318" s="68"/>
      <c r="I318" s="40"/>
    </row>
    <row r="319" spans="1:9">
      <c r="A319" s="68"/>
      <c r="B319" s="68"/>
      <c r="C319" s="40"/>
      <c r="D319" s="68"/>
      <c r="E319" s="40"/>
      <c r="G319" s="69"/>
      <c r="H319" s="68"/>
      <c r="I319" s="40"/>
    </row>
    <row r="320" spans="1:9">
      <c r="A320" s="68"/>
      <c r="B320" s="68"/>
      <c r="C320" s="40"/>
      <c r="D320" s="68"/>
      <c r="E320" s="40"/>
      <c r="G320" s="69"/>
      <c r="H320" s="68"/>
      <c r="I320" s="40"/>
    </row>
    <row r="321" spans="1:9">
      <c r="A321" s="68"/>
      <c r="B321" s="68"/>
      <c r="C321" s="40"/>
      <c r="D321" s="68"/>
      <c r="E321" s="40"/>
      <c r="G321" s="69"/>
      <c r="H321" s="68"/>
      <c r="I321" s="40"/>
    </row>
    <row r="322" spans="1:9">
      <c r="A322" s="68"/>
      <c r="B322" s="68"/>
      <c r="C322" s="40"/>
      <c r="D322" s="68"/>
      <c r="E322" s="40"/>
      <c r="G322" s="69"/>
      <c r="H322" s="68"/>
      <c r="I322" s="40"/>
    </row>
    <row r="323" spans="1:9">
      <c r="A323" s="68"/>
      <c r="B323" s="68"/>
      <c r="C323" s="40"/>
      <c r="D323" s="68"/>
      <c r="E323" s="40"/>
      <c r="G323" s="69"/>
      <c r="H323" s="68"/>
      <c r="I323" s="40"/>
    </row>
    <row r="324" spans="1:9">
      <c r="A324" s="68"/>
      <c r="B324" s="68"/>
      <c r="C324" s="40"/>
      <c r="D324" s="68"/>
      <c r="E324" s="40"/>
      <c r="G324" s="69"/>
      <c r="H324" s="68"/>
      <c r="I324" s="40"/>
    </row>
    <row r="325" spans="1:9">
      <c r="A325" s="68"/>
      <c r="B325" s="68"/>
      <c r="C325" s="40"/>
      <c r="D325" s="68"/>
      <c r="E325" s="40"/>
      <c r="G325" s="69"/>
      <c r="H325" s="68"/>
      <c r="I325" s="40"/>
    </row>
    <row r="326" spans="1:9">
      <c r="A326" s="68"/>
      <c r="B326" s="68"/>
      <c r="C326" s="40"/>
      <c r="D326" s="68"/>
      <c r="E326" s="40"/>
      <c r="G326" s="69"/>
      <c r="H326" s="68"/>
      <c r="I326" s="40"/>
    </row>
    <row r="327" spans="1:9">
      <c r="A327" s="68"/>
      <c r="B327" s="68"/>
      <c r="C327" s="40"/>
      <c r="D327" s="68"/>
      <c r="E327" s="40"/>
      <c r="G327" s="69"/>
      <c r="H327" s="68"/>
      <c r="I327" s="40"/>
    </row>
    <row r="328" spans="1:9">
      <c r="A328" s="68"/>
      <c r="B328" s="68"/>
      <c r="C328" s="40"/>
      <c r="D328" s="68"/>
      <c r="E328" s="40"/>
      <c r="G328" s="69"/>
      <c r="H328" s="68"/>
      <c r="I328" s="40"/>
    </row>
    <row r="329" spans="1:9">
      <c r="A329" s="68"/>
      <c r="B329" s="68"/>
      <c r="C329" s="40"/>
      <c r="D329" s="68"/>
      <c r="E329" s="40"/>
      <c r="G329" s="69"/>
      <c r="H329" s="68"/>
      <c r="I329" s="40"/>
    </row>
    <row r="330" spans="1:9">
      <c r="A330" s="68"/>
      <c r="B330" s="68"/>
      <c r="C330" s="40"/>
      <c r="D330" s="68"/>
      <c r="E330" s="40"/>
      <c r="G330" s="69"/>
      <c r="H330" s="68"/>
      <c r="I330" s="40"/>
    </row>
    <row r="331" spans="1:9">
      <c r="A331" s="68"/>
      <c r="B331" s="68"/>
      <c r="C331" s="40"/>
      <c r="D331" s="68"/>
      <c r="E331" s="40"/>
      <c r="G331" s="69"/>
      <c r="H331" s="68"/>
      <c r="I331" s="40"/>
    </row>
    <row r="332" spans="1:9">
      <c r="A332" s="68"/>
      <c r="B332" s="68"/>
      <c r="C332" s="40"/>
      <c r="D332" s="68"/>
      <c r="E332" s="40"/>
      <c r="G332" s="69"/>
      <c r="H332" s="68"/>
      <c r="I332" s="40"/>
    </row>
    <row r="333" spans="1:9">
      <c r="A333" s="68"/>
      <c r="B333" s="68"/>
      <c r="C333" s="40"/>
      <c r="D333" s="68"/>
      <c r="E333" s="40"/>
      <c r="G333" s="69"/>
      <c r="H333" s="68"/>
      <c r="I333" s="40"/>
    </row>
    <row r="334" spans="1:9">
      <c r="A334" s="68"/>
      <c r="B334" s="68"/>
      <c r="C334" s="40"/>
      <c r="D334" s="68"/>
      <c r="E334" s="40"/>
      <c r="G334" s="69"/>
      <c r="H334" s="68"/>
      <c r="I334" s="40"/>
    </row>
    <row r="335" spans="1:9">
      <c r="A335" s="68"/>
      <c r="B335" s="68"/>
      <c r="C335" s="40"/>
      <c r="D335" s="68"/>
      <c r="E335" s="40"/>
      <c r="G335" s="69"/>
      <c r="H335" s="68"/>
      <c r="I335" s="40"/>
    </row>
    <row r="336" spans="1:9">
      <c r="A336" s="68"/>
      <c r="B336" s="68"/>
      <c r="C336" s="40"/>
      <c r="D336" s="68"/>
      <c r="E336" s="40"/>
      <c r="G336" s="69"/>
      <c r="H336" s="68"/>
      <c r="I336" s="40"/>
    </row>
    <row r="337" spans="1:9">
      <c r="A337" s="68"/>
      <c r="B337" s="68"/>
      <c r="C337" s="40"/>
      <c r="D337" s="68"/>
      <c r="E337" s="40"/>
      <c r="G337" s="69"/>
      <c r="H337" s="68"/>
      <c r="I337" s="40"/>
    </row>
    <row r="338" spans="1:9">
      <c r="A338" s="68"/>
      <c r="B338" s="68"/>
      <c r="C338" s="40"/>
      <c r="D338" s="68"/>
      <c r="E338" s="40"/>
      <c r="G338" s="69"/>
      <c r="H338" s="68"/>
      <c r="I338" s="40"/>
    </row>
    <row r="339" spans="1:9">
      <c r="A339" s="68"/>
      <c r="B339" s="68"/>
      <c r="C339" s="40"/>
      <c r="D339" s="68"/>
      <c r="E339" s="40"/>
      <c r="G339" s="69"/>
      <c r="H339" s="68"/>
      <c r="I339" s="40"/>
    </row>
    <row r="340" spans="1:9">
      <c r="A340" s="68"/>
      <c r="B340" s="68"/>
      <c r="C340" s="40"/>
      <c r="D340" s="68"/>
      <c r="E340" s="40"/>
      <c r="G340" s="69"/>
      <c r="H340" s="68"/>
      <c r="I340" s="40"/>
    </row>
    <row r="341" spans="1:9">
      <c r="A341" s="68"/>
      <c r="B341" s="68"/>
      <c r="C341" s="40"/>
      <c r="D341" s="68"/>
      <c r="E341" s="40"/>
      <c r="G341" s="69"/>
      <c r="H341" s="68"/>
      <c r="I341" s="40"/>
    </row>
    <row r="342" spans="1:9">
      <c r="A342" s="68"/>
      <c r="B342" s="68"/>
      <c r="C342" s="40"/>
      <c r="D342" s="68"/>
      <c r="E342" s="40"/>
      <c r="G342" s="69"/>
      <c r="H342" s="68"/>
      <c r="I342" s="40"/>
    </row>
    <row r="343" spans="1:9">
      <c r="A343" s="68"/>
      <c r="B343" s="68"/>
      <c r="C343" s="40"/>
      <c r="D343" s="68"/>
      <c r="E343" s="40"/>
      <c r="G343" s="69"/>
      <c r="H343" s="68"/>
      <c r="I343" s="40"/>
    </row>
    <row r="344" spans="1:9">
      <c r="A344" s="68"/>
      <c r="B344" s="68"/>
      <c r="C344" s="40"/>
      <c r="D344" s="68"/>
      <c r="E344" s="40"/>
      <c r="G344" s="69"/>
      <c r="H344" s="68"/>
      <c r="I344" s="40"/>
    </row>
    <row r="345" spans="1:9">
      <c r="A345" s="68"/>
      <c r="B345" s="68"/>
      <c r="C345" s="40"/>
      <c r="D345" s="68"/>
      <c r="E345" s="40"/>
      <c r="G345" s="69"/>
      <c r="H345" s="68"/>
      <c r="I345" s="40"/>
    </row>
    <row r="346" spans="1:9">
      <c r="A346" s="68"/>
      <c r="B346" s="68"/>
      <c r="C346" s="40"/>
      <c r="D346" s="68"/>
      <c r="E346" s="40"/>
      <c r="G346" s="69"/>
      <c r="H346" s="68"/>
      <c r="I346" s="40"/>
    </row>
    <row r="347" spans="1:9">
      <c r="A347" s="68"/>
      <c r="B347" s="68"/>
      <c r="C347" s="40"/>
      <c r="D347" s="68"/>
      <c r="E347" s="40"/>
      <c r="G347" s="69"/>
      <c r="H347" s="68"/>
      <c r="I347" s="40"/>
    </row>
    <row r="348" spans="1:9">
      <c r="A348" s="68"/>
      <c r="B348" s="68"/>
      <c r="C348" s="40"/>
      <c r="D348" s="68"/>
      <c r="E348" s="40"/>
      <c r="G348" s="69"/>
      <c r="H348" s="68"/>
      <c r="I348" s="40"/>
    </row>
    <row r="349" spans="1:9">
      <c r="A349" s="68"/>
      <c r="B349" s="68"/>
      <c r="C349" s="40"/>
      <c r="D349" s="68"/>
      <c r="E349" s="40"/>
      <c r="G349" s="69"/>
      <c r="H349" s="68"/>
      <c r="I349" s="40"/>
    </row>
    <row r="350" spans="1:9">
      <c r="A350" s="68"/>
      <c r="B350" s="68"/>
      <c r="C350" s="40"/>
      <c r="D350" s="68"/>
      <c r="E350" s="40"/>
      <c r="G350" s="69"/>
      <c r="H350" s="68"/>
      <c r="I350" s="40"/>
    </row>
    <row r="351" spans="1:9">
      <c r="A351" s="68"/>
      <c r="B351" s="68"/>
      <c r="C351" s="40"/>
      <c r="D351" s="68"/>
      <c r="E351" s="40"/>
      <c r="G351" s="69"/>
      <c r="H351" s="68"/>
      <c r="I351" s="40"/>
    </row>
    <row r="352" spans="1:9">
      <c r="A352" s="68"/>
      <c r="B352" s="68"/>
      <c r="C352" s="40"/>
      <c r="D352" s="68"/>
      <c r="E352" s="40"/>
      <c r="G352" s="69"/>
      <c r="H352" s="68"/>
      <c r="I352" s="40"/>
    </row>
    <row r="353" spans="1:9">
      <c r="A353" s="68"/>
      <c r="B353" s="68"/>
      <c r="C353" s="40"/>
      <c r="D353" s="68"/>
      <c r="E353" s="40"/>
      <c r="G353" s="69"/>
      <c r="H353" s="68"/>
      <c r="I353" s="40"/>
    </row>
    <row r="354" spans="1:9">
      <c r="A354" s="68"/>
      <c r="B354" s="68"/>
      <c r="C354" s="40"/>
      <c r="D354" s="68"/>
      <c r="E354" s="40"/>
      <c r="G354" s="69"/>
      <c r="H354" s="68"/>
      <c r="I354" s="40"/>
    </row>
    <row r="355" spans="1:9">
      <c r="A355" s="68"/>
      <c r="B355" s="68"/>
      <c r="C355" s="40"/>
      <c r="D355" s="68"/>
      <c r="E355" s="40"/>
      <c r="G355" s="69"/>
      <c r="H355" s="68"/>
      <c r="I355" s="40"/>
    </row>
    <row r="356" spans="1:9">
      <c r="A356" s="68"/>
      <c r="B356" s="68"/>
      <c r="C356" s="40"/>
      <c r="D356" s="68"/>
      <c r="E356" s="40"/>
      <c r="G356" s="69"/>
      <c r="H356" s="68"/>
      <c r="I356" s="40"/>
    </row>
    <row r="357" spans="1:9">
      <c r="A357" s="68"/>
      <c r="B357" s="68"/>
      <c r="C357" s="40"/>
      <c r="D357" s="68"/>
      <c r="E357" s="40"/>
      <c r="G357" s="69"/>
      <c r="H357" s="68"/>
      <c r="I357" s="40"/>
    </row>
    <row r="358" spans="1:9">
      <c r="A358" s="68"/>
      <c r="B358" s="68"/>
      <c r="C358" s="40"/>
      <c r="D358" s="68"/>
      <c r="E358" s="40"/>
      <c r="G358" s="69"/>
      <c r="H358" s="68"/>
      <c r="I358" s="40"/>
    </row>
    <row r="359" spans="1:9">
      <c r="A359" s="68"/>
      <c r="B359" s="68"/>
      <c r="C359" s="40"/>
      <c r="D359" s="68"/>
      <c r="E359" s="40"/>
      <c r="G359" s="69"/>
      <c r="H359" s="68"/>
      <c r="I359" s="40"/>
    </row>
    <row r="360" spans="1:9">
      <c r="A360" s="68"/>
      <c r="B360" s="68"/>
      <c r="C360" s="40"/>
      <c r="D360" s="68"/>
      <c r="E360" s="40"/>
      <c r="G360" s="69"/>
      <c r="H360" s="68"/>
      <c r="I360" s="40"/>
    </row>
    <row r="361" spans="1:9">
      <c r="A361" s="68"/>
      <c r="B361" s="68"/>
      <c r="C361" s="40"/>
      <c r="D361" s="68"/>
      <c r="E361" s="40"/>
      <c r="G361" s="69"/>
      <c r="H361" s="68"/>
      <c r="I361" s="40"/>
    </row>
    <row r="362" spans="1:9">
      <c r="A362" s="68"/>
      <c r="B362" s="68"/>
      <c r="C362" s="40"/>
      <c r="D362" s="68"/>
      <c r="E362" s="40"/>
      <c r="G362" s="69"/>
      <c r="H362" s="68"/>
      <c r="I362" s="40"/>
    </row>
    <row r="363" spans="1:9">
      <c r="A363" s="68"/>
      <c r="B363" s="68"/>
      <c r="C363" s="40"/>
      <c r="D363" s="68"/>
      <c r="E363" s="40"/>
      <c r="G363" s="69"/>
      <c r="H363" s="68"/>
      <c r="I363" s="40"/>
    </row>
    <row r="364" spans="1:9">
      <c r="A364" s="68"/>
      <c r="B364" s="68"/>
      <c r="C364" s="40"/>
      <c r="D364" s="68"/>
      <c r="E364" s="40"/>
      <c r="G364" s="69"/>
      <c r="H364" s="68"/>
      <c r="I364" s="40"/>
    </row>
    <row r="365" spans="1:9">
      <c r="A365" s="68"/>
      <c r="B365" s="68"/>
      <c r="C365" s="40"/>
      <c r="D365" s="68"/>
      <c r="E365" s="40"/>
      <c r="G365" s="69"/>
      <c r="H365" s="68"/>
      <c r="I365" s="40"/>
    </row>
    <row r="366" spans="1:9">
      <c r="A366" s="68"/>
      <c r="B366" s="68"/>
      <c r="C366" s="40"/>
      <c r="D366" s="68"/>
      <c r="E366" s="40"/>
      <c r="G366" s="69"/>
      <c r="H366" s="68"/>
      <c r="I366" s="40"/>
    </row>
    <row r="367" spans="1:9">
      <c r="A367" s="68"/>
      <c r="B367" s="68"/>
      <c r="C367" s="40"/>
      <c r="D367" s="68"/>
      <c r="E367" s="40"/>
      <c r="G367" s="69"/>
      <c r="H367" s="68"/>
      <c r="I367" s="40"/>
    </row>
    <row r="368" spans="1:9">
      <c r="A368" s="68"/>
      <c r="B368" s="68"/>
      <c r="C368" s="40"/>
      <c r="D368" s="68"/>
      <c r="E368" s="40"/>
      <c r="G368" s="69"/>
      <c r="H368" s="68"/>
      <c r="I368" s="40"/>
    </row>
    <row r="369" spans="1:9">
      <c r="A369" s="68"/>
      <c r="B369" s="68"/>
      <c r="C369" s="40"/>
      <c r="D369" s="68"/>
      <c r="E369" s="40"/>
      <c r="G369" s="69"/>
      <c r="H369" s="68"/>
      <c r="I369" s="40"/>
    </row>
    <row r="370" spans="1:9">
      <c r="A370" s="68"/>
      <c r="B370" s="68"/>
      <c r="C370" s="40"/>
      <c r="D370" s="68"/>
      <c r="E370" s="40"/>
      <c r="G370" s="69"/>
      <c r="H370" s="68"/>
      <c r="I370" s="40"/>
    </row>
    <row r="371" spans="1:9">
      <c r="A371" s="68"/>
      <c r="B371" s="68"/>
      <c r="C371" s="40"/>
      <c r="D371" s="68"/>
      <c r="E371" s="40"/>
      <c r="G371" s="69"/>
      <c r="H371" s="68"/>
      <c r="I371" s="40"/>
    </row>
    <row r="372" spans="1:9">
      <c r="A372" s="68"/>
      <c r="B372" s="68"/>
      <c r="C372" s="40"/>
      <c r="D372" s="68"/>
      <c r="E372" s="40"/>
      <c r="G372" s="69"/>
      <c r="H372" s="68"/>
      <c r="I372" s="40"/>
    </row>
    <row r="373" spans="1:9">
      <c r="A373" s="68"/>
      <c r="B373" s="68"/>
      <c r="C373" s="40"/>
      <c r="D373" s="68"/>
      <c r="E373" s="40"/>
      <c r="G373" s="69"/>
      <c r="H373" s="68"/>
      <c r="I373" s="40"/>
    </row>
    <row r="374" spans="1:9">
      <c r="A374" s="68"/>
      <c r="B374" s="68"/>
      <c r="C374" s="40"/>
      <c r="D374" s="68"/>
      <c r="E374" s="40"/>
      <c r="G374" s="69"/>
      <c r="H374" s="68"/>
      <c r="I374" s="40"/>
    </row>
    <row r="375" spans="1:9">
      <c r="A375" s="68"/>
      <c r="B375" s="68"/>
      <c r="C375" s="40"/>
      <c r="D375" s="68"/>
      <c r="E375" s="40"/>
      <c r="G375" s="69"/>
      <c r="H375" s="68"/>
      <c r="I375" s="40"/>
    </row>
    <row r="376" spans="1:9">
      <c r="A376" s="68"/>
      <c r="B376" s="68"/>
      <c r="C376" s="40"/>
      <c r="D376" s="68"/>
      <c r="E376" s="40"/>
      <c r="G376" s="69"/>
      <c r="H376" s="68"/>
      <c r="I376" s="40"/>
    </row>
    <row r="377" spans="1:9">
      <c r="A377" s="68"/>
      <c r="B377" s="68"/>
      <c r="C377" s="40"/>
      <c r="D377" s="68"/>
      <c r="E377" s="40"/>
      <c r="G377" s="69"/>
      <c r="H377" s="68"/>
      <c r="I377" s="40"/>
    </row>
    <row r="378" spans="1:9">
      <c r="A378" s="68"/>
      <c r="B378" s="68"/>
      <c r="C378" s="40"/>
      <c r="D378" s="68"/>
      <c r="E378" s="40"/>
      <c r="G378" s="69"/>
      <c r="H378" s="68"/>
      <c r="I378" s="40"/>
    </row>
    <row r="379" spans="1:9">
      <c r="A379" s="68"/>
      <c r="B379" s="68"/>
      <c r="C379" s="40"/>
      <c r="D379" s="68"/>
      <c r="E379" s="40"/>
      <c r="G379" s="69"/>
      <c r="H379" s="68"/>
      <c r="I379" s="40"/>
    </row>
    <row r="380" spans="1:9">
      <c r="A380" s="68"/>
      <c r="B380" s="68"/>
      <c r="C380" s="40"/>
      <c r="D380" s="68"/>
      <c r="E380" s="40"/>
      <c r="G380" s="69"/>
      <c r="H380" s="68"/>
      <c r="I380" s="40"/>
    </row>
    <row r="381" spans="1:9">
      <c r="A381" s="68"/>
      <c r="B381" s="68"/>
      <c r="C381" s="40"/>
      <c r="D381" s="68"/>
      <c r="E381" s="40"/>
      <c r="G381" s="69"/>
      <c r="H381" s="68"/>
      <c r="I381" s="40"/>
    </row>
    <row r="382" spans="1:9">
      <c r="A382" s="68"/>
      <c r="B382" s="68"/>
      <c r="C382" s="40"/>
      <c r="D382" s="68"/>
      <c r="E382" s="40"/>
      <c r="G382" s="69"/>
      <c r="H382" s="68"/>
      <c r="I382" s="40"/>
    </row>
    <row r="383" spans="1:9">
      <c r="A383" s="68"/>
      <c r="B383" s="68"/>
      <c r="C383" s="40"/>
      <c r="D383" s="68"/>
      <c r="E383" s="40"/>
      <c r="G383" s="69"/>
      <c r="H383" s="68"/>
      <c r="I383" s="40"/>
    </row>
    <row r="384" spans="1:9">
      <c r="A384" s="68"/>
      <c r="B384" s="68"/>
      <c r="C384" s="40"/>
      <c r="D384" s="68"/>
      <c r="E384" s="40"/>
      <c r="G384" s="69"/>
      <c r="H384" s="68"/>
      <c r="I384" s="40"/>
    </row>
    <row r="385" spans="1:9">
      <c r="A385" s="68"/>
      <c r="B385" s="68"/>
      <c r="C385" s="40"/>
      <c r="D385" s="68"/>
      <c r="E385" s="40"/>
      <c r="G385" s="69"/>
      <c r="H385" s="68"/>
      <c r="I385" s="40"/>
    </row>
    <row r="386" spans="1:9">
      <c r="A386" s="68"/>
      <c r="B386" s="68"/>
      <c r="C386" s="40"/>
      <c r="D386" s="68"/>
      <c r="E386" s="40"/>
      <c r="G386" s="69"/>
      <c r="H386" s="68"/>
      <c r="I386" s="40"/>
    </row>
    <row r="387" spans="1:9">
      <c r="A387" s="68"/>
      <c r="B387" s="68"/>
      <c r="C387" s="40"/>
      <c r="D387" s="68"/>
      <c r="E387" s="40"/>
      <c r="G387" s="69"/>
      <c r="H387" s="68"/>
      <c r="I387" s="40"/>
    </row>
    <row r="388" spans="1:9">
      <c r="A388" s="68"/>
      <c r="B388" s="68"/>
      <c r="C388" s="40"/>
      <c r="D388" s="68"/>
      <c r="E388" s="40"/>
      <c r="G388" s="69"/>
      <c r="H388" s="68"/>
      <c r="I388" s="40"/>
    </row>
    <row r="389" spans="1:9">
      <c r="A389" s="68"/>
      <c r="B389" s="68"/>
      <c r="C389" s="40"/>
      <c r="D389" s="68"/>
      <c r="E389" s="40"/>
      <c r="G389" s="69"/>
      <c r="H389" s="68"/>
      <c r="I389" s="40"/>
    </row>
    <row r="390" spans="1:9">
      <c r="A390" s="68"/>
      <c r="B390" s="68"/>
      <c r="C390" s="40"/>
      <c r="D390" s="68"/>
      <c r="E390" s="40"/>
      <c r="G390" s="69"/>
      <c r="H390" s="68"/>
      <c r="I390" s="40"/>
    </row>
    <row r="391" spans="1:9">
      <c r="A391" s="68"/>
      <c r="B391" s="68"/>
      <c r="C391" s="40"/>
      <c r="D391" s="68"/>
      <c r="E391" s="40"/>
      <c r="G391" s="69"/>
      <c r="H391" s="68"/>
      <c r="I391" s="40"/>
    </row>
    <row r="392" spans="1:9">
      <c r="A392" s="68"/>
      <c r="B392" s="68"/>
      <c r="C392" s="40"/>
      <c r="D392" s="68"/>
      <c r="E392" s="40"/>
      <c r="G392" s="69"/>
      <c r="H392" s="68"/>
      <c r="I392" s="40"/>
    </row>
    <row r="393" spans="1:9">
      <c r="A393" s="68"/>
      <c r="B393" s="68"/>
      <c r="C393" s="40"/>
      <c r="D393" s="68"/>
      <c r="E393" s="40"/>
      <c r="G393" s="69"/>
      <c r="H393" s="68"/>
      <c r="I393" s="40"/>
    </row>
    <row r="394" spans="1:9">
      <c r="A394" s="68"/>
      <c r="B394" s="68"/>
      <c r="C394" s="40"/>
      <c r="D394" s="68"/>
      <c r="E394" s="40"/>
      <c r="G394" s="69"/>
      <c r="H394" s="68"/>
      <c r="I394" s="40"/>
    </row>
    <row r="395" spans="1:9">
      <c r="A395" s="68"/>
      <c r="B395" s="68"/>
      <c r="C395" s="40"/>
      <c r="D395" s="68"/>
      <c r="E395" s="40"/>
      <c r="G395" s="69"/>
      <c r="H395" s="68"/>
      <c r="I395" s="40"/>
    </row>
    <row r="396" spans="1:9">
      <c r="A396" s="68"/>
      <c r="B396" s="68"/>
      <c r="C396" s="40"/>
      <c r="D396" s="68"/>
      <c r="E396" s="40"/>
      <c r="G396" s="69"/>
      <c r="H396" s="68"/>
      <c r="I396" s="40"/>
    </row>
    <row r="397" spans="1:9">
      <c r="A397" s="68"/>
      <c r="B397" s="68"/>
      <c r="C397" s="40"/>
      <c r="D397" s="68"/>
      <c r="E397" s="40"/>
      <c r="G397" s="69"/>
      <c r="H397" s="68"/>
      <c r="I397" s="40"/>
    </row>
    <row r="398" spans="1:9">
      <c r="A398" s="68"/>
      <c r="B398" s="68"/>
      <c r="C398" s="40"/>
      <c r="D398" s="68"/>
      <c r="E398" s="40"/>
      <c r="G398" s="69"/>
      <c r="H398" s="68"/>
      <c r="I398" s="40"/>
    </row>
    <row r="399" spans="1:9">
      <c r="A399" s="68"/>
      <c r="B399" s="68"/>
      <c r="C399" s="40"/>
      <c r="D399" s="68"/>
      <c r="E399" s="40"/>
      <c r="G399" s="69"/>
      <c r="H399" s="68"/>
      <c r="I399" s="40"/>
    </row>
    <row r="400" spans="1:9">
      <c r="A400" s="68"/>
      <c r="B400" s="68"/>
      <c r="C400" s="40"/>
      <c r="D400" s="68"/>
      <c r="E400" s="40"/>
      <c r="G400" s="69"/>
      <c r="H400" s="68"/>
      <c r="I400" s="40"/>
    </row>
    <row r="401" spans="1:9">
      <c r="A401" s="68"/>
      <c r="B401" s="68"/>
      <c r="C401" s="40"/>
      <c r="D401" s="68"/>
      <c r="E401" s="40"/>
      <c r="G401" s="69"/>
      <c r="H401" s="68"/>
      <c r="I401" s="40"/>
    </row>
    <row r="402" spans="1:9">
      <c r="A402" s="68"/>
      <c r="B402" s="68"/>
      <c r="C402" s="40"/>
      <c r="D402" s="68"/>
      <c r="E402" s="40"/>
      <c r="G402" s="69"/>
      <c r="H402" s="68"/>
      <c r="I402" s="40"/>
    </row>
    <row r="403" spans="1:9">
      <c r="A403" s="68"/>
      <c r="B403" s="68"/>
      <c r="C403" s="40"/>
      <c r="D403" s="68"/>
      <c r="E403" s="40"/>
      <c r="G403" s="69"/>
      <c r="H403" s="68"/>
      <c r="I403" s="40"/>
    </row>
    <row r="404" spans="1:9">
      <c r="A404" s="68"/>
      <c r="B404" s="68"/>
      <c r="C404" s="40"/>
      <c r="D404" s="68"/>
      <c r="E404" s="40"/>
      <c r="G404" s="69"/>
      <c r="H404" s="68"/>
      <c r="I404" s="40"/>
    </row>
    <row r="405" spans="1:9">
      <c r="A405" s="68"/>
      <c r="B405" s="68"/>
      <c r="C405" s="40"/>
      <c r="D405" s="68"/>
      <c r="E405" s="40"/>
      <c r="G405" s="69"/>
      <c r="H405" s="68"/>
      <c r="I405" s="40"/>
    </row>
    <row r="406" spans="1:9">
      <c r="A406" s="68"/>
      <c r="B406" s="68"/>
      <c r="C406" s="40"/>
      <c r="D406" s="68"/>
      <c r="E406" s="40"/>
      <c r="G406" s="69"/>
      <c r="H406" s="68"/>
      <c r="I406" s="40"/>
    </row>
    <row r="407" spans="1:9">
      <c r="A407" s="68"/>
      <c r="B407" s="68"/>
      <c r="C407" s="40"/>
      <c r="D407" s="68"/>
      <c r="E407" s="40"/>
      <c r="G407" s="69"/>
      <c r="H407" s="68"/>
      <c r="I407" s="40"/>
    </row>
    <row r="408" spans="1:9">
      <c r="A408" s="68"/>
      <c r="B408" s="68"/>
      <c r="C408" s="40"/>
      <c r="D408" s="68"/>
      <c r="E408" s="40"/>
      <c r="G408" s="69"/>
      <c r="H408" s="68"/>
      <c r="I408" s="40"/>
    </row>
    <row r="409" spans="1:9">
      <c r="A409" s="68"/>
      <c r="B409" s="68"/>
      <c r="C409" s="40"/>
      <c r="D409" s="68"/>
      <c r="E409" s="40"/>
      <c r="G409" s="69"/>
      <c r="H409" s="68"/>
      <c r="I409" s="40"/>
    </row>
    <row r="410" spans="1:9">
      <c r="A410" s="68"/>
      <c r="B410" s="68"/>
      <c r="C410" s="40"/>
      <c r="D410" s="68"/>
      <c r="E410" s="40"/>
      <c r="G410" s="69"/>
      <c r="H410" s="68"/>
      <c r="I410" s="40"/>
    </row>
    <row r="411" spans="1:9">
      <c r="A411" s="68"/>
      <c r="B411" s="68"/>
      <c r="C411" s="40"/>
      <c r="D411" s="68"/>
      <c r="E411" s="40"/>
      <c r="G411" s="69"/>
      <c r="H411" s="68"/>
      <c r="I411" s="40"/>
    </row>
    <row r="412" spans="1:9">
      <c r="A412" s="68"/>
      <c r="B412" s="68"/>
      <c r="C412" s="40"/>
      <c r="D412" s="68"/>
      <c r="E412" s="40"/>
      <c r="G412" s="69"/>
      <c r="H412" s="68"/>
      <c r="I412" s="40"/>
    </row>
    <row r="413" spans="1:9">
      <c r="A413" s="68"/>
      <c r="B413" s="68"/>
      <c r="C413" s="40"/>
      <c r="D413" s="68"/>
      <c r="E413" s="40"/>
      <c r="G413" s="69"/>
      <c r="H413" s="68"/>
      <c r="I413" s="40"/>
    </row>
    <row r="414" spans="1:9">
      <c r="A414" s="68"/>
      <c r="B414" s="68"/>
      <c r="C414" s="40"/>
      <c r="D414" s="68"/>
      <c r="E414" s="40"/>
      <c r="G414" s="69"/>
      <c r="H414" s="68"/>
      <c r="I414" s="40"/>
    </row>
    <row r="415" spans="1:9">
      <c r="A415" s="68"/>
      <c r="B415" s="68"/>
      <c r="C415" s="40"/>
      <c r="D415" s="68"/>
      <c r="E415" s="40"/>
      <c r="G415" s="69"/>
      <c r="H415" s="68"/>
      <c r="I415" s="40"/>
    </row>
    <row r="416" spans="1:9">
      <c r="A416" s="68"/>
      <c r="B416" s="68"/>
      <c r="C416" s="40"/>
      <c r="D416" s="68"/>
      <c r="E416" s="40"/>
      <c r="G416" s="69"/>
      <c r="H416" s="68"/>
      <c r="I416" s="40"/>
    </row>
    <row r="417" spans="1:9">
      <c r="A417" s="68"/>
      <c r="B417" s="68"/>
      <c r="C417" s="40"/>
      <c r="D417" s="68"/>
      <c r="E417" s="40"/>
      <c r="G417" s="69"/>
      <c r="H417" s="68"/>
      <c r="I417" s="40"/>
    </row>
    <row r="418" spans="1:9">
      <c r="A418" s="68"/>
      <c r="B418" s="68"/>
      <c r="C418" s="40"/>
      <c r="D418" s="68"/>
      <c r="E418" s="40"/>
      <c r="G418" s="69"/>
      <c r="H418" s="68"/>
      <c r="I418" s="40"/>
    </row>
    <row r="419" spans="1:9">
      <c r="A419" s="68"/>
      <c r="B419" s="68"/>
      <c r="C419" s="40"/>
      <c r="D419" s="68"/>
      <c r="E419" s="40"/>
      <c r="G419" s="69"/>
      <c r="H419" s="68"/>
      <c r="I419" s="40"/>
    </row>
    <row r="420" spans="1:9">
      <c r="A420" s="68"/>
      <c r="B420" s="68"/>
      <c r="C420" s="40"/>
      <c r="D420" s="68"/>
      <c r="E420" s="40"/>
      <c r="G420" s="69"/>
      <c r="H420" s="68"/>
      <c r="I420" s="40"/>
    </row>
    <row r="421" spans="1:9">
      <c r="A421" s="68"/>
      <c r="B421" s="68"/>
      <c r="C421" s="40"/>
      <c r="D421" s="68"/>
      <c r="E421" s="40"/>
      <c r="G421" s="69"/>
      <c r="H421" s="68"/>
      <c r="I421" s="40"/>
    </row>
    <row r="422" spans="1:9">
      <c r="A422" s="68"/>
      <c r="B422" s="68"/>
      <c r="C422" s="40"/>
      <c r="D422" s="68"/>
      <c r="E422" s="40"/>
      <c r="G422" s="69"/>
      <c r="H422" s="68"/>
      <c r="I422" s="40"/>
    </row>
    <row r="423" spans="1:9">
      <c r="A423" s="68"/>
      <c r="B423" s="68"/>
      <c r="C423" s="40"/>
      <c r="D423" s="68"/>
      <c r="E423" s="40"/>
      <c r="G423" s="69"/>
      <c r="H423" s="68"/>
      <c r="I423" s="40"/>
    </row>
    <row r="424" spans="1:9">
      <c r="A424" s="68"/>
      <c r="B424" s="68"/>
      <c r="C424" s="40"/>
      <c r="D424" s="68"/>
      <c r="E424" s="40"/>
      <c r="G424" s="69"/>
      <c r="H424" s="68"/>
      <c r="I424" s="40"/>
    </row>
    <row r="425" spans="1:9">
      <c r="A425" s="68"/>
      <c r="B425" s="68"/>
      <c r="C425" s="40"/>
      <c r="D425" s="68"/>
      <c r="E425" s="40"/>
      <c r="G425" s="69"/>
      <c r="H425" s="68"/>
      <c r="I425" s="40"/>
    </row>
    <row r="426" spans="1:9">
      <c r="A426" s="68"/>
      <c r="B426" s="68"/>
      <c r="C426" s="40"/>
      <c r="D426" s="68"/>
      <c r="E426" s="40"/>
      <c r="G426" s="69"/>
      <c r="H426" s="68"/>
      <c r="I426" s="40"/>
    </row>
    <row r="427" spans="1:9">
      <c r="A427" s="68"/>
      <c r="B427" s="68"/>
      <c r="C427" s="40"/>
      <c r="D427" s="68"/>
      <c r="E427" s="40"/>
      <c r="G427" s="69"/>
      <c r="H427" s="68"/>
      <c r="I427" s="40"/>
    </row>
    <row r="428" spans="1:9">
      <c r="A428" s="68"/>
      <c r="B428" s="68"/>
      <c r="C428" s="40"/>
      <c r="D428" s="68"/>
      <c r="E428" s="40"/>
      <c r="G428" s="69"/>
      <c r="H428" s="68"/>
      <c r="I428" s="40"/>
    </row>
    <row r="429" spans="1:9">
      <c r="A429" s="68"/>
      <c r="B429" s="68"/>
      <c r="C429" s="40"/>
      <c r="D429" s="68"/>
      <c r="E429" s="40"/>
      <c r="G429" s="69"/>
      <c r="H429" s="68"/>
      <c r="I429" s="40"/>
    </row>
    <row r="430" spans="1:9">
      <c r="A430" s="68"/>
      <c r="B430" s="68"/>
      <c r="C430" s="40"/>
      <c r="D430" s="68"/>
      <c r="E430" s="40"/>
      <c r="G430" s="69"/>
      <c r="H430" s="68"/>
      <c r="I430" s="40"/>
    </row>
    <row r="431" spans="1:9">
      <c r="A431" s="68"/>
      <c r="B431" s="68"/>
      <c r="C431" s="40"/>
      <c r="D431" s="68"/>
      <c r="E431" s="40"/>
      <c r="G431" s="69"/>
      <c r="H431" s="68"/>
      <c r="I431" s="40"/>
    </row>
    <row r="432" spans="1:9">
      <c r="A432" s="68"/>
      <c r="B432" s="68"/>
      <c r="C432" s="40"/>
      <c r="D432" s="68"/>
      <c r="E432" s="40"/>
      <c r="G432" s="69"/>
      <c r="H432" s="68"/>
      <c r="I432" s="40"/>
    </row>
    <row r="433" spans="1:9">
      <c r="A433" s="68"/>
      <c r="B433" s="68"/>
      <c r="C433" s="40"/>
      <c r="D433" s="68"/>
      <c r="E433" s="40"/>
      <c r="G433" s="69"/>
      <c r="H433" s="68"/>
      <c r="I433" s="40"/>
    </row>
    <row r="434" spans="1:9">
      <c r="A434" s="68"/>
      <c r="B434" s="68"/>
      <c r="C434" s="40"/>
      <c r="D434" s="68"/>
      <c r="E434" s="40"/>
      <c r="G434" s="69"/>
      <c r="H434" s="68"/>
      <c r="I434" s="40"/>
    </row>
    <row r="435" spans="1:9">
      <c r="A435" s="68"/>
      <c r="B435" s="68"/>
      <c r="C435" s="40"/>
      <c r="D435" s="68"/>
      <c r="E435" s="40"/>
      <c r="G435" s="69"/>
      <c r="H435" s="68"/>
      <c r="I435" s="40"/>
    </row>
    <row r="436" spans="1:9">
      <c r="A436" s="68"/>
      <c r="B436" s="68"/>
      <c r="C436" s="40"/>
      <c r="D436" s="68"/>
      <c r="E436" s="40"/>
      <c r="G436" s="69"/>
      <c r="H436" s="68"/>
      <c r="I436" s="40"/>
    </row>
    <row r="437" spans="1:9">
      <c r="A437" s="68"/>
      <c r="B437" s="68"/>
      <c r="C437" s="40"/>
      <c r="D437" s="68"/>
      <c r="E437" s="40"/>
      <c r="G437" s="69"/>
      <c r="H437" s="68"/>
      <c r="I437" s="40"/>
    </row>
    <row r="438" spans="1:9">
      <c r="A438" s="68"/>
      <c r="B438" s="68"/>
      <c r="C438" s="40"/>
      <c r="D438" s="68"/>
      <c r="E438" s="40"/>
      <c r="G438" s="69"/>
      <c r="H438" s="68"/>
      <c r="I438" s="40"/>
    </row>
    <row r="439" spans="1:9">
      <c r="A439" s="68"/>
      <c r="B439" s="68"/>
      <c r="C439" s="40"/>
      <c r="D439" s="68"/>
      <c r="E439" s="40"/>
      <c r="G439" s="69"/>
      <c r="H439" s="68"/>
      <c r="I439" s="40"/>
    </row>
    <row r="440" spans="1:9">
      <c r="A440" s="68"/>
      <c r="B440" s="68"/>
      <c r="C440" s="40"/>
      <c r="D440" s="68"/>
      <c r="E440" s="40"/>
      <c r="G440" s="69"/>
      <c r="H440" s="68"/>
      <c r="I440" s="40"/>
    </row>
    <row r="441" spans="1:9">
      <c r="A441" s="68"/>
      <c r="B441" s="68"/>
      <c r="C441" s="40"/>
      <c r="D441" s="68"/>
      <c r="E441" s="40"/>
      <c r="G441" s="69"/>
      <c r="H441" s="68"/>
      <c r="I441" s="40"/>
    </row>
    <row r="442" spans="1:9">
      <c r="A442" s="68"/>
      <c r="B442" s="68"/>
      <c r="C442" s="40"/>
      <c r="D442" s="68"/>
      <c r="E442" s="40"/>
      <c r="G442" s="69"/>
      <c r="H442" s="68"/>
      <c r="I442" s="40"/>
    </row>
    <row r="443" spans="1:9">
      <c r="A443" s="68"/>
      <c r="B443" s="68"/>
      <c r="C443" s="40"/>
      <c r="D443" s="68"/>
      <c r="E443" s="40"/>
      <c r="G443" s="69"/>
      <c r="H443" s="68"/>
      <c r="I443" s="40"/>
    </row>
    <row r="444" spans="1:9">
      <c r="A444" s="68"/>
      <c r="B444" s="68"/>
      <c r="C444" s="40"/>
      <c r="D444" s="68"/>
      <c r="E444" s="40"/>
      <c r="G444" s="69"/>
      <c r="H444" s="68"/>
      <c r="I444" s="40"/>
    </row>
    <row r="445" spans="1:9">
      <c r="A445" s="68"/>
      <c r="B445" s="68"/>
      <c r="C445" s="40"/>
      <c r="D445" s="68"/>
      <c r="E445" s="40"/>
      <c r="G445" s="69"/>
      <c r="H445" s="68"/>
      <c r="I445" s="40"/>
    </row>
    <row r="446" spans="1:9">
      <c r="A446" s="68"/>
      <c r="B446" s="68"/>
      <c r="C446" s="40"/>
      <c r="D446" s="68"/>
      <c r="E446" s="40"/>
      <c r="G446" s="69"/>
      <c r="H446" s="68"/>
      <c r="I446" s="40"/>
    </row>
    <row r="447" spans="1:9">
      <c r="A447" s="68"/>
      <c r="B447" s="68"/>
      <c r="C447" s="40"/>
      <c r="D447" s="68"/>
      <c r="E447" s="40"/>
      <c r="G447" s="69"/>
      <c r="H447" s="68"/>
      <c r="I447" s="40"/>
    </row>
    <row r="448" spans="1:9">
      <c r="A448" s="68"/>
      <c r="B448" s="68"/>
      <c r="C448" s="40"/>
      <c r="D448" s="68"/>
      <c r="E448" s="40"/>
      <c r="G448" s="69"/>
      <c r="H448" s="68"/>
      <c r="I448" s="40"/>
    </row>
    <row r="449" spans="1:9">
      <c r="A449" s="68"/>
      <c r="B449" s="68"/>
      <c r="C449" s="40"/>
      <c r="D449" s="68"/>
      <c r="E449" s="40"/>
      <c r="G449" s="69"/>
      <c r="H449" s="68"/>
      <c r="I449" s="40"/>
    </row>
    <row r="450" spans="1:9">
      <c r="A450" s="68"/>
      <c r="B450" s="68"/>
      <c r="C450" s="40"/>
      <c r="D450" s="68"/>
      <c r="E450" s="40"/>
      <c r="G450" s="69"/>
      <c r="H450" s="68"/>
      <c r="I450" s="40"/>
    </row>
    <row r="451" spans="1:9">
      <c r="A451" s="68"/>
      <c r="B451" s="68"/>
      <c r="C451" s="40"/>
      <c r="D451" s="68"/>
      <c r="E451" s="40"/>
      <c r="G451" s="69"/>
      <c r="H451" s="68"/>
      <c r="I451" s="40"/>
    </row>
    <row r="452" spans="1:9">
      <c r="A452" s="68"/>
      <c r="B452" s="68"/>
      <c r="C452" s="40"/>
      <c r="D452" s="68"/>
      <c r="E452" s="40"/>
      <c r="G452" s="69"/>
      <c r="H452" s="68"/>
      <c r="I452" s="40"/>
    </row>
    <row r="453" spans="1:9">
      <c r="A453" s="68"/>
      <c r="B453" s="68"/>
      <c r="C453" s="40"/>
      <c r="D453" s="68"/>
      <c r="E453" s="40"/>
      <c r="G453" s="69"/>
      <c r="H453" s="68"/>
      <c r="I453" s="40"/>
    </row>
    <row r="454" spans="1:9">
      <c r="A454" s="68"/>
      <c r="B454" s="68"/>
      <c r="C454" s="40"/>
      <c r="D454" s="68"/>
      <c r="E454" s="40"/>
      <c r="G454" s="69"/>
      <c r="H454" s="68"/>
      <c r="I454" s="40"/>
    </row>
    <row r="455" spans="1:9">
      <c r="A455" s="68"/>
      <c r="B455" s="68"/>
      <c r="C455" s="40"/>
      <c r="D455" s="68"/>
      <c r="E455" s="40"/>
      <c r="G455" s="69"/>
      <c r="H455" s="68"/>
      <c r="I455" s="40"/>
    </row>
    <row r="456" spans="1:9">
      <c r="A456" s="68"/>
      <c r="B456" s="68"/>
      <c r="C456" s="40"/>
      <c r="D456" s="68"/>
      <c r="E456" s="40"/>
      <c r="G456" s="69"/>
      <c r="H456" s="68"/>
      <c r="I456" s="40"/>
    </row>
    <row r="457" spans="1:9">
      <c r="A457" s="68"/>
      <c r="B457" s="68"/>
      <c r="C457" s="40"/>
      <c r="D457" s="68"/>
      <c r="E457" s="40"/>
      <c r="G457" s="69"/>
      <c r="H457" s="68"/>
      <c r="I457" s="40"/>
    </row>
    <row r="458" spans="1:9">
      <c r="A458" s="68"/>
      <c r="B458" s="68"/>
      <c r="C458" s="40"/>
      <c r="D458" s="68"/>
      <c r="E458" s="40"/>
      <c r="G458" s="69"/>
      <c r="H458" s="68"/>
      <c r="I458" s="40"/>
    </row>
    <row r="459" spans="1:9">
      <c r="A459" s="68"/>
      <c r="B459" s="68"/>
      <c r="C459" s="40"/>
      <c r="D459" s="68"/>
      <c r="E459" s="40"/>
      <c r="G459" s="69"/>
      <c r="H459" s="68"/>
      <c r="I459" s="40"/>
    </row>
    <row r="460" spans="1:9">
      <c r="A460" s="68"/>
      <c r="B460" s="68"/>
      <c r="C460" s="40"/>
      <c r="D460" s="68"/>
      <c r="E460" s="40"/>
      <c r="G460" s="69"/>
      <c r="H460" s="68"/>
      <c r="I460" s="40"/>
    </row>
    <row r="461" spans="1:9">
      <c r="A461" s="68"/>
      <c r="B461" s="68"/>
      <c r="C461" s="40"/>
      <c r="D461" s="68"/>
      <c r="E461" s="40"/>
      <c r="G461" s="69"/>
      <c r="H461" s="68"/>
      <c r="I461" s="40"/>
    </row>
    <row r="462" spans="1:9">
      <c r="A462" s="68"/>
      <c r="B462" s="68"/>
      <c r="C462" s="40"/>
      <c r="D462" s="68"/>
      <c r="E462" s="40"/>
      <c r="G462" s="69"/>
      <c r="H462" s="68"/>
      <c r="I462" s="40"/>
    </row>
    <row r="463" spans="1:9">
      <c r="A463" s="68"/>
      <c r="B463" s="68"/>
      <c r="C463" s="40"/>
      <c r="D463" s="68"/>
      <c r="E463" s="40"/>
      <c r="G463" s="69"/>
      <c r="H463" s="68"/>
      <c r="I463" s="40"/>
    </row>
    <row r="464" spans="1:9">
      <c r="A464" s="68"/>
      <c r="B464" s="68"/>
      <c r="C464" s="40"/>
      <c r="D464" s="68"/>
      <c r="E464" s="40"/>
      <c r="G464" s="69"/>
      <c r="H464" s="68"/>
      <c r="I464" s="40"/>
    </row>
    <row r="465" spans="1:9">
      <c r="A465" s="68"/>
      <c r="B465" s="68"/>
      <c r="C465" s="40"/>
      <c r="D465" s="68"/>
      <c r="E465" s="40"/>
      <c r="G465" s="69"/>
      <c r="H465" s="68"/>
      <c r="I465" s="40"/>
    </row>
    <row r="466" spans="1:9">
      <c r="A466" s="68"/>
      <c r="B466" s="68"/>
      <c r="C466" s="40"/>
      <c r="D466" s="68"/>
      <c r="E466" s="40"/>
      <c r="G466" s="69"/>
      <c r="H466" s="68"/>
      <c r="I466" s="40"/>
    </row>
    <row r="467" spans="1:9">
      <c r="A467" s="68"/>
      <c r="B467" s="68"/>
      <c r="C467" s="40"/>
      <c r="D467" s="68"/>
      <c r="E467" s="40"/>
      <c r="G467" s="69"/>
      <c r="H467" s="68"/>
      <c r="I467" s="40"/>
    </row>
    <row r="468" spans="1:9">
      <c r="A468" s="68"/>
      <c r="B468" s="68"/>
      <c r="C468" s="40"/>
      <c r="D468" s="68"/>
      <c r="E468" s="40"/>
      <c r="G468" s="69"/>
      <c r="H468" s="68"/>
      <c r="I468" s="40"/>
    </row>
    <row r="469" spans="1:9">
      <c r="A469" s="68"/>
      <c r="B469" s="68"/>
      <c r="C469" s="40"/>
      <c r="D469" s="68"/>
      <c r="E469" s="40"/>
      <c r="G469" s="69"/>
      <c r="H469" s="68"/>
      <c r="I469" s="40"/>
    </row>
    <row r="470" spans="1:9">
      <c r="A470" s="68"/>
      <c r="B470" s="68"/>
      <c r="C470" s="40"/>
      <c r="D470" s="68"/>
      <c r="E470" s="40"/>
      <c r="G470" s="69"/>
      <c r="H470" s="68"/>
      <c r="I470" s="40"/>
    </row>
    <row r="471" spans="1:9">
      <c r="A471" s="68"/>
      <c r="B471" s="68"/>
      <c r="C471" s="40"/>
      <c r="D471" s="68"/>
      <c r="E471" s="40"/>
      <c r="G471" s="69"/>
      <c r="H471" s="68"/>
      <c r="I471" s="40"/>
    </row>
    <row r="472" spans="1:9">
      <c r="A472" s="68"/>
      <c r="B472" s="68"/>
      <c r="C472" s="40"/>
      <c r="D472" s="68"/>
      <c r="E472" s="40"/>
      <c r="G472" s="69"/>
      <c r="H472" s="68"/>
      <c r="I472" s="40"/>
    </row>
    <row r="473" spans="1:9">
      <c r="A473" s="68"/>
      <c r="B473" s="68"/>
      <c r="C473" s="40"/>
      <c r="D473" s="68"/>
      <c r="E473" s="40"/>
      <c r="G473" s="69"/>
      <c r="H473" s="68"/>
      <c r="I473" s="40"/>
    </row>
    <row r="474" spans="1:9">
      <c r="A474" s="68"/>
      <c r="B474" s="68"/>
      <c r="C474" s="40"/>
      <c r="D474" s="68"/>
      <c r="E474" s="40"/>
      <c r="G474" s="69"/>
      <c r="H474" s="68"/>
      <c r="I474" s="40"/>
    </row>
    <row r="475" spans="1:9">
      <c r="A475" s="68"/>
      <c r="B475" s="68"/>
      <c r="C475" s="40"/>
      <c r="D475" s="68"/>
      <c r="E475" s="40"/>
      <c r="G475" s="69"/>
      <c r="H475" s="68"/>
      <c r="I475" s="40"/>
    </row>
    <row r="476" spans="1:9">
      <c r="A476" s="68"/>
      <c r="B476" s="68"/>
      <c r="C476" s="40"/>
      <c r="D476" s="68"/>
      <c r="E476" s="40"/>
      <c r="G476" s="69"/>
      <c r="H476" s="68"/>
      <c r="I476" s="40"/>
    </row>
    <row r="477" spans="1:9">
      <c r="A477" s="68"/>
      <c r="B477" s="68"/>
      <c r="C477" s="40"/>
      <c r="D477" s="68"/>
      <c r="E477" s="40"/>
      <c r="G477" s="69"/>
      <c r="H477" s="68"/>
      <c r="I477" s="40"/>
    </row>
    <row r="478" spans="1:9">
      <c r="A478" s="68"/>
      <c r="B478" s="68"/>
      <c r="C478" s="40"/>
      <c r="D478" s="68"/>
      <c r="E478" s="40"/>
      <c r="G478" s="69"/>
      <c r="H478" s="68"/>
      <c r="I478" s="40"/>
    </row>
    <row r="479" spans="1:9">
      <c r="A479" s="68"/>
      <c r="B479" s="68"/>
      <c r="C479" s="40"/>
      <c r="D479" s="68"/>
      <c r="E479" s="40"/>
      <c r="G479" s="69"/>
      <c r="H479" s="68"/>
      <c r="I479" s="40"/>
    </row>
    <row r="480" spans="1:9">
      <c r="A480" s="68"/>
      <c r="B480" s="68"/>
      <c r="C480" s="40"/>
      <c r="D480" s="68"/>
      <c r="E480" s="40"/>
      <c r="G480" s="69"/>
      <c r="H480" s="68"/>
      <c r="I480" s="40"/>
    </row>
    <row r="481" spans="1:9">
      <c r="A481" s="68"/>
      <c r="B481" s="68"/>
      <c r="C481" s="40"/>
      <c r="D481" s="68"/>
      <c r="E481" s="40"/>
      <c r="G481" s="69"/>
      <c r="H481" s="68"/>
      <c r="I481" s="40"/>
    </row>
    <row r="482" spans="1:9">
      <c r="A482" s="68"/>
      <c r="B482" s="68"/>
      <c r="C482" s="40"/>
      <c r="D482" s="68"/>
      <c r="E482" s="40"/>
      <c r="G482" s="69"/>
      <c r="H482" s="68"/>
      <c r="I482" s="40"/>
    </row>
    <row r="483" spans="1:9">
      <c r="A483" s="68"/>
      <c r="B483" s="68"/>
      <c r="C483" s="40"/>
      <c r="D483" s="68"/>
      <c r="E483" s="40"/>
      <c r="G483" s="69"/>
      <c r="H483" s="68"/>
      <c r="I483" s="40"/>
    </row>
    <row r="484" spans="1:9">
      <c r="A484" s="68"/>
      <c r="B484" s="68"/>
      <c r="C484" s="40"/>
      <c r="D484" s="68"/>
      <c r="E484" s="40"/>
      <c r="G484" s="69"/>
      <c r="H484" s="68"/>
      <c r="I484" s="40"/>
    </row>
    <row r="485" spans="1:9">
      <c r="A485" s="68"/>
      <c r="B485" s="68"/>
      <c r="C485" s="40"/>
      <c r="D485" s="68"/>
      <c r="E485" s="40"/>
      <c r="G485" s="69"/>
      <c r="H485" s="68"/>
      <c r="I485" s="40"/>
    </row>
    <row r="486" spans="1:9">
      <c r="A486" s="68"/>
      <c r="B486" s="68"/>
      <c r="C486" s="40"/>
      <c r="D486" s="68"/>
      <c r="E486" s="40"/>
      <c r="G486" s="69"/>
      <c r="H486" s="68"/>
      <c r="I486" s="40"/>
    </row>
    <row r="487" spans="1:9">
      <c r="A487" s="68"/>
      <c r="B487" s="68"/>
      <c r="C487" s="40"/>
      <c r="D487" s="68"/>
      <c r="E487" s="40"/>
      <c r="G487" s="69"/>
      <c r="H487" s="68"/>
      <c r="I487" s="40"/>
    </row>
    <row r="488" spans="1:9">
      <c r="A488" s="68"/>
      <c r="B488" s="68"/>
      <c r="C488" s="40"/>
      <c r="D488" s="68"/>
      <c r="E488" s="40"/>
      <c r="G488" s="69"/>
      <c r="H488" s="68"/>
      <c r="I488" s="40"/>
    </row>
    <row r="489" spans="1:9">
      <c r="A489" s="68"/>
      <c r="B489" s="68"/>
      <c r="C489" s="40"/>
      <c r="D489" s="68"/>
      <c r="E489" s="40"/>
      <c r="G489" s="69"/>
      <c r="H489" s="68"/>
      <c r="I489" s="40"/>
    </row>
    <row r="490" spans="1:9">
      <c r="A490" s="68"/>
      <c r="B490" s="68"/>
      <c r="C490" s="40"/>
      <c r="D490" s="68"/>
      <c r="E490" s="40"/>
      <c r="G490" s="69"/>
      <c r="H490" s="68"/>
      <c r="I490" s="40"/>
    </row>
    <row r="491" spans="1:9">
      <c r="A491" s="68"/>
      <c r="B491" s="68"/>
      <c r="C491" s="40"/>
      <c r="D491" s="68"/>
      <c r="E491" s="40"/>
      <c r="G491" s="69"/>
      <c r="H491" s="68"/>
      <c r="I491" s="40"/>
    </row>
    <row r="492" spans="1:9">
      <c r="A492" s="68"/>
      <c r="B492" s="68"/>
      <c r="C492" s="40"/>
      <c r="D492" s="68"/>
      <c r="E492" s="40"/>
      <c r="G492" s="69"/>
      <c r="H492" s="68"/>
      <c r="I492" s="40"/>
    </row>
    <row r="493" spans="1:9">
      <c r="A493" s="68"/>
      <c r="B493" s="68"/>
      <c r="C493" s="40"/>
      <c r="D493" s="68"/>
      <c r="E493" s="40"/>
      <c r="G493" s="69"/>
      <c r="H493" s="68"/>
      <c r="I493" s="40"/>
    </row>
    <row r="494" spans="1:9">
      <c r="A494" s="68"/>
      <c r="B494" s="68"/>
      <c r="C494" s="40"/>
      <c r="D494" s="68"/>
      <c r="E494" s="40"/>
      <c r="G494" s="69"/>
      <c r="H494" s="68"/>
      <c r="I494" s="40"/>
    </row>
    <row r="495" spans="1:9">
      <c r="A495" s="68"/>
      <c r="B495" s="68"/>
      <c r="C495" s="40"/>
      <c r="D495" s="68"/>
      <c r="E495" s="40"/>
      <c r="G495" s="69"/>
      <c r="H495" s="68"/>
      <c r="I495" s="40"/>
    </row>
    <row r="496" spans="1:9">
      <c r="A496" s="68"/>
      <c r="B496" s="68"/>
      <c r="C496" s="40"/>
      <c r="D496" s="68"/>
      <c r="E496" s="40"/>
      <c r="G496" s="69"/>
      <c r="H496" s="68"/>
      <c r="I496" s="40"/>
    </row>
    <row r="497" spans="1:9">
      <c r="A497" s="68"/>
      <c r="B497" s="68"/>
      <c r="C497" s="40"/>
      <c r="D497" s="68"/>
      <c r="E497" s="40"/>
      <c r="G497" s="69"/>
      <c r="H497" s="68"/>
      <c r="I497" s="40"/>
    </row>
    <row r="498" spans="1:9">
      <c r="A498" s="68"/>
      <c r="B498" s="68"/>
      <c r="C498" s="40"/>
      <c r="D498" s="68"/>
      <c r="E498" s="40"/>
      <c r="G498" s="69"/>
      <c r="H498" s="68"/>
      <c r="I498" s="40"/>
    </row>
    <row r="499" spans="1:9">
      <c r="A499" s="68"/>
      <c r="B499" s="68"/>
      <c r="C499" s="40"/>
      <c r="D499" s="68"/>
      <c r="E499" s="40"/>
      <c r="G499" s="69"/>
      <c r="H499" s="68"/>
      <c r="I499" s="40"/>
    </row>
    <row r="500" spans="1:9">
      <c r="A500" s="68"/>
      <c r="B500" s="68"/>
      <c r="C500" s="40"/>
      <c r="D500" s="68"/>
      <c r="E500" s="40"/>
      <c r="G500" s="69"/>
      <c r="H500" s="68"/>
      <c r="I500" s="40"/>
    </row>
    <row r="501" spans="1:9">
      <c r="A501" s="68"/>
      <c r="B501" s="68"/>
      <c r="C501" s="40"/>
      <c r="D501" s="68"/>
      <c r="E501" s="40"/>
      <c r="G501" s="69"/>
      <c r="H501" s="68"/>
      <c r="I501" s="40"/>
    </row>
    <row r="502" spans="1:9">
      <c r="A502" s="68"/>
      <c r="B502" s="68"/>
      <c r="C502" s="40"/>
      <c r="D502" s="68"/>
      <c r="E502" s="40"/>
      <c r="G502" s="69"/>
      <c r="H502" s="68"/>
      <c r="I502" s="40"/>
    </row>
    <row r="503" spans="1:9">
      <c r="A503" s="68"/>
      <c r="B503" s="68"/>
      <c r="C503" s="40"/>
      <c r="D503" s="68"/>
      <c r="E503" s="40"/>
      <c r="G503" s="69"/>
      <c r="H503" s="68"/>
      <c r="I503" s="40"/>
    </row>
    <row r="504" spans="1:9">
      <c r="A504" s="68"/>
      <c r="B504" s="68"/>
      <c r="C504" s="40"/>
      <c r="D504" s="68"/>
      <c r="E504" s="40"/>
      <c r="G504" s="69"/>
      <c r="H504" s="68"/>
      <c r="I504" s="40"/>
    </row>
    <row r="505" spans="1:9">
      <c r="A505" s="68"/>
      <c r="B505" s="68"/>
      <c r="C505" s="40"/>
      <c r="D505" s="68"/>
      <c r="E505" s="40"/>
      <c r="G505" s="69"/>
      <c r="H505" s="68"/>
      <c r="I505" s="40"/>
    </row>
    <row r="506" spans="1:9">
      <c r="A506" s="68"/>
      <c r="B506" s="68"/>
      <c r="C506" s="40"/>
      <c r="D506" s="68"/>
      <c r="E506" s="40"/>
      <c r="G506" s="69"/>
      <c r="H506" s="68"/>
      <c r="I506" s="40"/>
    </row>
    <row r="507" spans="1:9">
      <c r="A507" s="68"/>
      <c r="B507" s="68"/>
      <c r="C507" s="40"/>
      <c r="D507" s="68"/>
      <c r="E507" s="40"/>
      <c r="G507" s="69"/>
      <c r="H507" s="68"/>
      <c r="I507" s="40"/>
    </row>
    <row r="508" spans="1:9">
      <c r="A508" s="68"/>
      <c r="B508" s="68"/>
      <c r="C508" s="40"/>
      <c r="D508" s="68"/>
      <c r="E508" s="40"/>
      <c r="G508" s="69"/>
      <c r="H508" s="68"/>
      <c r="I508" s="40"/>
    </row>
    <row r="509" spans="1:9">
      <c r="A509" s="68"/>
      <c r="B509" s="68"/>
      <c r="C509" s="40"/>
      <c r="D509" s="68"/>
      <c r="E509" s="40"/>
      <c r="G509" s="69"/>
      <c r="H509" s="68"/>
      <c r="I509" s="40"/>
    </row>
    <row r="510" spans="1:9">
      <c r="A510" s="68"/>
      <c r="B510" s="68"/>
      <c r="C510" s="40"/>
      <c r="D510" s="68"/>
      <c r="E510" s="40"/>
      <c r="G510" s="69"/>
      <c r="H510" s="68"/>
      <c r="I510" s="40"/>
    </row>
    <row r="511" spans="1:9">
      <c r="A511" s="68"/>
      <c r="B511" s="68"/>
      <c r="C511" s="40"/>
      <c r="D511" s="68"/>
      <c r="E511" s="40"/>
      <c r="G511" s="69"/>
      <c r="H511" s="68"/>
      <c r="I511" s="40"/>
    </row>
    <row r="512" spans="1:9">
      <c r="A512" s="68"/>
      <c r="B512" s="68"/>
      <c r="C512" s="40"/>
      <c r="D512" s="68"/>
      <c r="E512" s="40"/>
      <c r="G512" s="69"/>
      <c r="H512" s="68"/>
      <c r="I512" s="40"/>
    </row>
    <row r="513" spans="1:9">
      <c r="A513" s="68"/>
      <c r="B513" s="68"/>
      <c r="C513" s="40"/>
      <c r="D513" s="68"/>
      <c r="E513" s="40"/>
      <c r="G513" s="69"/>
      <c r="H513" s="68"/>
      <c r="I513" s="40"/>
    </row>
    <row r="514" spans="1:9">
      <c r="A514" s="68"/>
      <c r="B514" s="68"/>
      <c r="C514" s="40"/>
      <c r="D514" s="68"/>
      <c r="E514" s="40"/>
      <c r="G514" s="69"/>
      <c r="H514" s="68"/>
      <c r="I514" s="40"/>
    </row>
    <row r="515" spans="1:9">
      <c r="A515" s="68"/>
      <c r="B515" s="68"/>
      <c r="C515" s="40"/>
      <c r="D515" s="68"/>
      <c r="E515" s="40"/>
      <c r="G515" s="69"/>
      <c r="H515" s="68"/>
      <c r="I515" s="40"/>
    </row>
    <row r="516" spans="1:9">
      <c r="A516" s="68"/>
      <c r="B516" s="68"/>
      <c r="C516" s="40"/>
      <c r="D516" s="68"/>
      <c r="E516" s="40"/>
      <c r="G516" s="69"/>
      <c r="H516" s="68"/>
      <c r="I516" s="40"/>
    </row>
    <row r="517" spans="1:9">
      <c r="A517" s="68"/>
      <c r="B517" s="68"/>
      <c r="C517" s="40"/>
      <c r="D517" s="68"/>
      <c r="E517" s="40"/>
      <c r="G517" s="69"/>
      <c r="H517" s="68"/>
      <c r="I517" s="40"/>
    </row>
    <row r="518" spans="1:9">
      <c r="A518" s="68"/>
      <c r="B518" s="68"/>
      <c r="C518" s="40"/>
      <c r="D518" s="68"/>
      <c r="E518" s="40"/>
      <c r="G518" s="69"/>
      <c r="H518" s="68"/>
      <c r="I518" s="40"/>
    </row>
    <row r="519" spans="1:9">
      <c r="A519" s="68"/>
      <c r="B519" s="68"/>
      <c r="C519" s="40"/>
      <c r="D519" s="68"/>
      <c r="E519" s="40"/>
      <c r="G519" s="69"/>
      <c r="H519" s="68"/>
      <c r="I519" s="40"/>
    </row>
    <row r="520" spans="1:9">
      <c r="A520" s="68"/>
      <c r="B520" s="68"/>
      <c r="C520" s="40"/>
      <c r="D520" s="68"/>
      <c r="E520" s="40"/>
      <c r="G520" s="69"/>
      <c r="H520" s="68"/>
      <c r="I520" s="40"/>
    </row>
    <row r="521" spans="1:9">
      <c r="A521" s="68"/>
      <c r="B521" s="68"/>
      <c r="C521" s="40"/>
      <c r="D521" s="68"/>
      <c r="E521" s="40"/>
      <c r="G521" s="69"/>
      <c r="H521" s="68"/>
      <c r="I521" s="40"/>
    </row>
    <row r="522" spans="1:9">
      <c r="A522" s="68"/>
      <c r="B522" s="68"/>
      <c r="C522" s="40"/>
      <c r="D522" s="68"/>
      <c r="E522" s="40"/>
      <c r="G522" s="69"/>
      <c r="H522" s="68"/>
      <c r="I522" s="40"/>
    </row>
    <row r="523" spans="1:9">
      <c r="A523" s="68"/>
      <c r="B523" s="68"/>
      <c r="C523" s="40"/>
      <c r="D523" s="68"/>
      <c r="E523" s="40"/>
      <c r="G523" s="69"/>
      <c r="H523" s="68"/>
      <c r="I523" s="40"/>
    </row>
    <row r="524" spans="1:9">
      <c r="A524" s="68"/>
      <c r="B524" s="68"/>
      <c r="C524" s="40"/>
      <c r="D524" s="68"/>
      <c r="E524" s="40"/>
      <c r="G524" s="69"/>
      <c r="H524" s="68"/>
      <c r="I524" s="40"/>
    </row>
    <row r="525" spans="1:9">
      <c r="A525" s="68"/>
      <c r="B525" s="68"/>
      <c r="C525" s="40"/>
      <c r="D525" s="68"/>
      <c r="E525" s="40"/>
      <c r="G525" s="69"/>
      <c r="H525" s="68"/>
      <c r="I525" s="40"/>
    </row>
    <row r="526" spans="1:9">
      <c r="A526" s="68"/>
      <c r="B526" s="68"/>
      <c r="C526" s="40"/>
      <c r="D526" s="68"/>
      <c r="E526" s="40"/>
      <c r="G526" s="69"/>
      <c r="H526" s="68"/>
      <c r="I526" s="40"/>
    </row>
    <row r="527" spans="1:9">
      <c r="A527" s="68"/>
      <c r="B527" s="68"/>
      <c r="C527" s="40"/>
      <c r="D527" s="68"/>
      <c r="E527" s="40"/>
      <c r="G527" s="69"/>
      <c r="H527" s="68"/>
      <c r="I527" s="40"/>
    </row>
    <row r="528" spans="1:9">
      <c r="A528" s="68"/>
      <c r="B528" s="68"/>
      <c r="C528" s="40"/>
      <c r="D528" s="68"/>
      <c r="E528" s="40"/>
      <c r="G528" s="69"/>
      <c r="H528" s="68"/>
      <c r="I528" s="40"/>
    </row>
    <row r="529" spans="1:9">
      <c r="A529" s="68"/>
      <c r="B529" s="68"/>
      <c r="C529" s="40"/>
      <c r="D529" s="68"/>
      <c r="E529" s="40"/>
      <c r="G529" s="69"/>
      <c r="H529" s="68"/>
      <c r="I529" s="40"/>
    </row>
    <row r="530" spans="1:9">
      <c r="A530" s="68"/>
      <c r="B530" s="68"/>
      <c r="C530" s="40"/>
      <c r="D530" s="68"/>
      <c r="E530" s="40"/>
      <c r="G530" s="69"/>
      <c r="H530" s="68"/>
      <c r="I530" s="40"/>
    </row>
    <row r="531" spans="1:9">
      <c r="A531" s="68"/>
      <c r="B531" s="68"/>
      <c r="C531" s="40"/>
      <c r="D531" s="68"/>
      <c r="E531" s="40"/>
      <c r="G531" s="69"/>
      <c r="H531" s="68"/>
      <c r="I531" s="40"/>
    </row>
    <row r="532" spans="1:9">
      <c r="A532" s="68"/>
      <c r="B532" s="68"/>
      <c r="C532" s="40"/>
      <c r="D532" s="68"/>
      <c r="E532" s="40"/>
      <c r="G532" s="69"/>
      <c r="H532" s="68"/>
      <c r="I532" s="40"/>
    </row>
    <row r="533" spans="1:9">
      <c r="A533" s="68"/>
      <c r="B533" s="68"/>
      <c r="C533" s="40"/>
      <c r="D533" s="68"/>
      <c r="E533" s="40"/>
      <c r="G533" s="69"/>
      <c r="H533" s="68"/>
      <c r="I533" s="40"/>
    </row>
    <row r="534" spans="1:9">
      <c r="A534" s="68"/>
      <c r="B534" s="68"/>
      <c r="C534" s="40"/>
      <c r="D534" s="68"/>
      <c r="E534" s="40"/>
      <c r="G534" s="69"/>
      <c r="H534" s="68"/>
      <c r="I534" s="40"/>
    </row>
    <row r="535" spans="1:9">
      <c r="A535" s="68"/>
      <c r="B535" s="68"/>
      <c r="C535" s="40"/>
      <c r="D535" s="68"/>
      <c r="E535" s="40"/>
      <c r="G535" s="69"/>
      <c r="H535" s="68"/>
      <c r="I535" s="40"/>
    </row>
    <row r="536" spans="1:9">
      <c r="A536" s="68"/>
      <c r="B536" s="68"/>
      <c r="C536" s="40"/>
      <c r="D536" s="68"/>
      <c r="E536" s="40"/>
      <c r="G536" s="69"/>
      <c r="H536" s="68"/>
      <c r="I536" s="40"/>
    </row>
    <row r="537" spans="1:9">
      <c r="A537" s="68"/>
      <c r="B537" s="68"/>
      <c r="C537" s="40"/>
      <c r="D537" s="68"/>
      <c r="E537" s="40"/>
      <c r="G537" s="69"/>
      <c r="H537" s="68"/>
      <c r="I537" s="40"/>
    </row>
    <row r="538" spans="1:9">
      <c r="A538" s="68"/>
      <c r="B538" s="68"/>
      <c r="C538" s="40"/>
      <c r="D538" s="68"/>
      <c r="E538" s="40"/>
      <c r="G538" s="69"/>
      <c r="H538" s="68"/>
      <c r="I538" s="40"/>
    </row>
    <row r="539" spans="1:9">
      <c r="A539" s="68"/>
      <c r="B539" s="68"/>
      <c r="C539" s="40"/>
      <c r="D539" s="68"/>
      <c r="E539" s="40"/>
      <c r="G539" s="69"/>
      <c r="H539" s="68"/>
      <c r="I539" s="40"/>
    </row>
    <row r="540" spans="1:9">
      <c r="A540" s="68"/>
      <c r="B540" s="68"/>
      <c r="C540" s="40"/>
      <c r="D540" s="68"/>
      <c r="E540" s="40"/>
      <c r="G540" s="69"/>
      <c r="H540" s="68"/>
      <c r="I540" s="40"/>
    </row>
    <row r="541" spans="1:9">
      <c r="A541" s="68"/>
      <c r="B541" s="68"/>
      <c r="C541" s="40"/>
      <c r="D541" s="68"/>
      <c r="E541" s="40"/>
      <c r="G541" s="69"/>
      <c r="H541" s="68"/>
      <c r="I541" s="40"/>
    </row>
    <row r="542" spans="1:9">
      <c r="A542" s="68"/>
      <c r="B542" s="68"/>
      <c r="C542" s="40"/>
      <c r="D542" s="68"/>
      <c r="E542" s="40"/>
      <c r="G542" s="69"/>
      <c r="H542" s="68"/>
      <c r="I542" s="40"/>
    </row>
    <row r="543" spans="1:9">
      <c r="A543" s="68"/>
      <c r="B543" s="68"/>
      <c r="C543" s="40"/>
      <c r="D543" s="68"/>
      <c r="E543" s="40"/>
      <c r="G543" s="69"/>
      <c r="H543" s="68"/>
      <c r="I543" s="40"/>
    </row>
    <row r="544" spans="1:9">
      <c r="A544" s="68"/>
      <c r="B544" s="68"/>
      <c r="C544" s="40"/>
      <c r="D544" s="68"/>
      <c r="E544" s="40"/>
      <c r="G544" s="69"/>
      <c r="H544" s="68"/>
      <c r="I544" s="40"/>
    </row>
    <row r="545" spans="1:9">
      <c r="A545" s="68"/>
      <c r="B545" s="68"/>
      <c r="C545" s="40"/>
      <c r="D545" s="68"/>
      <c r="E545" s="40"/>
      <c r="G545" s="69"/>
      <c r="H545" s="68"/>
      <c r="I545" s="40"/>
    </row>
    <row r="546" spans="1:9">
      <c r="A546" s="68"/>
      <c r="B546" s="68"/>
      <c r="C546" s="40"/>
      <c r="D546" s="68"/>
      <c r="E546" s="40"/>
      <c r="G546" s="69"/>
      <c r="H546" s="68"/>
      <c r="I546" s="40"/>
    </row>
    <row r="547" spans="1:9">
      <c r="A547" s="68"/>
      <c r="B547" s="68"/>
      <c r="C547" s="40"/>
      <c r="D547" s="68"/>
      <c r="E547" s="40"/>
      <c r="G547" s="69"/>
      <c r="H547" s="68"/>
      <c r="I547" s="40"/>
    </row>
    <row r="548" spans="1:9">
      <c r="A548" s="68"/>
      <c r="B548" s="68"/>
      <c r="C548" s="40"/>
      <c r="D548" s="68"/>
      <c r="E548" s="40"/>
      <c r="G548" s="69"/>
      <c r="H548" s="68"/>
      <c r="I548" s="40"/>
    </row>
    <row r="549" spans="1:9">
      <c r="A549" s="68"/>
      <c r="B549" s="68"/>
      <c r="C549" s="40"/>
      <c r="D549" s="68"/>
      <c r="E549" s="40"/>
      <c r="G549" s="69"/>
      <c r="H549" s="68"/>
      <c r="I549" s="40"/>
    </row>
    <row r="550" spans="1:9">
      <c r="A550" s="68"/>
      <c r="B550" s="68"/>
      <c r="C550" s="40"/>
      <c r="D550" s="68"/>
      <c r="E550" s="40"/>
      <c r="G550" s="69"/>
      <c r="H550" s="68"/>
      <c r="I550" s="40"/>
    </row>
    <row r="551" spans="1:9">
      <c r="A551" s="68"/>
      <c r="B551" s="68"/>
      <c r="C551" s="40"/>
      <c r="D551" s="68"/>
      <c r="E551" s="40"/>
      <c r="G551" s="69"/>
      <c r="H551" s="68"/>
      <c r="I551" s="40"/>
    </row>
    <row r="552" spans="1:9">
      <c r="A552" s="68"/>
      <c r="B552" s="68"/>
      <c r="C552" s="40"/>
      <c r="D552" s="68"/>
      <c r="E552" s="40"/>
      <c r="G552" s="69"/>
      <c r="H552" s="68"/>
      <c r="I552" s="40"/>
    </row>
    <row r="553" spans="1:9">
      <c r="A553" s="68"/>
      <c r="B553" s="68"/>
      <c r="C553" s="40"/>
      <c r="D553" s="68"/>
      <c r="E553" s="40"/>
      <c r="G553" s="69"/>
      <c r="H553" s="68"/>
      <c r="I553" s="40"/>
    </row>
    <row r="554" spans="1:9">
      <c r="A554" s="68"/>
      <c r="B554" s="68"/>
      <c r="C554" s="40"/>
      <c r="D554" s="68"/>
      <c r="E554" s="40"/>
      <c r="G554" s="69"/>
      <c r="H554" s="68"/>
      <c r="I554" s="40"/>
    </row>
    <row r="555" spans="1:9">
      <c r="A555" s="68"/>
      <c r="B555" s="68"/>
      <c r="C555" s="40"/>
      <c r="D555" s="68"/>
      <c r="E555" s="40"/>
      <c r="G555" s="69"/>
      <c r="H555" s="68"/>
      <c r="I555" s="40"/>
    </row>
    <row r="556" spans="1:9">
      <c r="A556" s="68"/>
      <c r="B556" s="68"/>
      <c r="C556" s="40"/>
      <c r="D556" s="68"/>
      <c r="E556" s="40"/>
      <c r="G556" s="69"/>
      <c r="H556" s="68"/>
      <c r="I556" s="40"/>
    </row>
    <row r="557" spans="1:9">
      <c r="A557" s="68"/>
      <c r="B557" s="68"/>
      <c r="C557" s="40"/>
      <c r="D557" s="68"/>
      <c r="E557" s="40"/>
      <c r="G557" s="69"/>
      <c r="H557" s="68"/>
      <c r="I557" s="40"/>
    </row>
    <row r="558" spans="1:9">
      <c r="A558" s="68"/>
      <c r="B558" s="68"/>
      <c r="C558" s="40"/>
      <c r="D558" s="68"/>
      <c r="E558" s="40"/>
      <c r="G558" s="69"/>
      <c r="H558" s="68"/>
      <c r="I558" s="40"/>
    </row>
    <row r="559" spans="1:9">
      <c r="A559" s="68"/>
      <c r="B559" s="68"/>
      <c r="C559" s="40"/>
      <c r="D559" s="68"/>
      <c r="E559" s="40"/>
      <c r="G559" s="69"/>
      <c r="H559" s="68"/>
      <c r="I559" s="40"/>
    </row>
    <row r="560" spans="1:9">
      <c r="A560" s="68"/>
      <c r="B560" s="68"/>
      <c r="C560" s="40"/>
      <c r="D560" s="68"/>
      <c r="E560" s="40"/>
      <c r="G560" s="69"/>
      <c r="H560" s="68"/>
      <c r="I560" s="40"/>
    </row>
    <row r="561" spans="1:9">
      <c r="A561" s="68"/>
      <c r="B561" s="68"/>
      <c r="C561" s="40"/>
      <c r="D561" s="68"/>
      <c r="E561" s="40"/>
      <c r="G561" s="69"/>
      <c r="H561" s="68"/>
      <c r="I561" s="40"/>
    </row>
    <row r="562" spans="1:9">
      <c r="A562" s="68"/>
      <c r="B562" s="68"/>
      <c r="C562" s="40"/>
      <c r="D562" s="68"/>
      <c r="E562" s="40"/>
      <c r="G562" s="69"/>
      <c r="H562" s="68"/>
      <c r="I562" s="40"/>
    </row>
    <row r="563" spans="1:9">
      <c r="A563" s="68"/>
      <c r="B563" s="68"/>
      <c r="C563" s="40"/>
      <c r="D563" s="68"/>
      <c r="E563" s="40"/>
      <c r="G563" s="69"/>
      <c r="H563" s="68"/>
      <c r="I563" s="40"/>
    </row>
    <row r="564" spans="1:9">
      <c r="A564" s="68"/>
      <c r="B564" s="68"/>
      <c r="C564" s="40"/>
      <c r="D564" s="68"/>
      <c r="E564" s="40"/>
      <c r="G564" s="69"/>
      <c r="H564" s="68"/>
      <c r="I564" s="40"/>
    </row>
    <row r="565" spans="1:9">
      <c r="A565" s="68"/>
      <c r="B565" s="68"/>
      <c r="C565" s="40"/>
      <c r="D565" s="68"/>
      <c r="E565" s="40"/>
      <c r="G565" s="69"/>
      <c r="H565" s="68"/>
      <c r="I565" s="40"/>
    </row>
    <row r="566" spans="1:9">
      <c r="A566" s="68"/>
      <c r="B566" s="68"/>
      <c r="C566" s="40"/>
      <c r="D566" s="68"/>
      <c r="E566" s="40"/>
      <c r="G566" s="69"/>
      <c r="H566" s="68"/>
      <c r="I566" s="40"/>
    </row>
    <row r="567" spans="1:9">
      <c r="A567" s="68"/>
      <c r="B567" s="68"/>
      <c r="C567" s="40"/>
      <c r="D567" s="68"/>
      <c r="E567" s="40"/>
      <c r="G567" s="69"/>
      <c r="H567" s="68"/>
      <c r="I567" s="40"/>
    </row>
    <row r="568" spans="1:9">
      <c r="A568" s="68"/>
      <c r="B568" s="68"/>
      <c r="C568" s="40"/>
      <c r="D568" s="68"/>
      <c r="E568" s="40"/>
      <c r="G568" s="69"/>
      <c r="H568" s="68"/>
      <c r="I568" s="40"/>
    </row>
    <row r="569" spans="1:9">
      <c r="A569" s="68"/>
      <c r="B569" s="68"/>
      <c r="C569" s="40"/>
      <c r="D569" s="68"/>
      <c r="E569" s="40"/>
      <c r="G569" s="69"/>
      <c r="H569" s="68"/>
      <c r="I569" s="40"/>
    </row>
    <row r="570" spans="1:9">
      <c r="A570" s="68"/>
      <c r="B570" s="68"/>
      <c r="C570" s="40"/>
      <c r="D570" s="68"/>
      <c r="E570" s="40"/>
      <c r="G570" s="69"/>
      <c r="H570" s="68"/>
      <c r="I570" s="40"/>
    </row>
    <row r="571" spans="1:9">
      <c r="A571" s="68"/>
      <c r="B571" s="68"/>
      <c r="C571" s="40"/>
      <c r="D571" s="68"/>
      <c r="E571" s="40"/>
      <c r="G571" s="69"/>
      <c r="H571" s="68"/>
      <c r="I571" s="40"/>
    </row>
    <row r="572" spans="1:9">
      <c r="A572" s="68"/>
      <c r="B572" s="68"/>
      <c r="C572" s="40"/>
      <c r="D572" s="68"/>
      <c r="E572" s="40"/>
      <c r="G572" s="69"/>
      <c r="H572" s="68"/>
      <c r="I572" s="40"/>
    </row>
    <row r="573" spans="1:9">
      <c r="A573" s="68"/>
      <c r="B573" s="68"/>
      <c r="C573" s="40"/>
      <c r="D573" s="68"/>
      <c r="E573" s="40"/>
      <c r="G573" s="69"/>
      <c r="H573" s="68"/>
      <c r="I573" s="40"/>
    </row>
    <row r="574" spans="1:9">
      <c r="A574" s="68"/>
      <c r="B574" s="68"/>
      <c r="C574" s="40"/>
      <c r="D574" s="68"/>
      <c r="E574" s="40"/>
      <c r="G574" s="69"/>
      <c r="H574" s="68"/>
      <c r="I574" s="40"/>
    </row>
    <row r="575" spans="1:9">
      <c r="A575" s="68"/>
      <c r="B575" s="68"/>
      <c r="C575" s="40"/>
      <c r="D575" s="68"/>
      <c r="E575" s="40"/>
      <c r="G575" s="69"/>
      <c r="H575" s="68"/>
      <c r="I575" s="40"/>
    </row>
    <row r="576" spans="1:9">
      <c r="A576" s="68"/>
      <c r="B576" s="68"/>
      <c r="C576" s="40"/>
      <c r="D576" s="68"/>
      <c r="E576" s="40"/>
      <c r="G576" s="69"/>
      <c r="H576" s="68"/>
      <c r="I576" s="40"/>
    </row>
    <row r="577" spans="1:9">
      <c r="A577" s="68"/>
      <c r="B577" s="68"/>
      <c r="C577" s="40"/>
      <c r="D577" s="68"/>
      <c r="E577" s="40"/>
      <c r="G577" s="69"/>
      <c r="H577" s="68"/>
      <c r="I577" s="40"/>
    </row>
    <row r="578" spans="1:9">
      <c r="A578" s="68"/>
      <c r="B578" s="68"/>
      <c r="C578" s="40"/>
      <c r="D578" s="68"/>
      <c r="E578" s="40"/>
      <c r="G578" s="69"/>
      <c r="H578" s="68"/>
      <c r="I578" s="40"/>
    </row>
    <row r="579" spans="1:9">
      <c r="A579" s="68"/>
      <c r="B579" s="68"/>
      <c r="C579" s="40"/>
      <c r="D579" s="68"/>
      <c r="E579" s="40"/>
      <c r="G579" s="69"/>
      <c r="H579" s="68"/>
      <c r="I579" s="40"/>
    </row>
    <row r="580" spans="1:9">
      <c r="A580" s="68"/>
      <c r="B580" s="68"/>
      <c r="C580" s="40"/>
      <c r="D580" s="68"/>
      <c r="E580" s="40"/>
      <c r="G580" s="69"/>
      <c r="H580" s="68"/>
      <c r="I580" s="40"/>
    </row>
    <row r="581" spans="1:9">
      <c r="A581" s="68"/>
      <c r="B581" s="68"/>
      <c r="C581" s="40"/>
      <c r="D581" s="68"/>
      <c r="E581" s="40"/>
      <c r="G581" s="69"/>
      <c r="H581" s="68"/>
      <c r="I581" s="40"/>
    </row>
    <row r="582" spans="1:9">
      <c r="A582" s="68"/>
      <c r="B582" s="68"/>
      <c r="C582" s="40"/>
      <c r="D582" s="68"/>
      <c r="E582" s="40"/>
      <c r="G582" s="69"/>
      <c r="H582" s="68"/>
      <c r="I582" s="40"/>
    </row>
    <row r="583" spans="1:9">
      <c r="A583" s="68"/>
      <c r="B583" s="68"/>
      <c r="C583" s="40"/>
      <c r="D583" s="68"/>
      <c r="E583" s="40"/>
      <c r="G583" s="69"/>
      <c r="H583" s="68"/>
      <c r="I583" s="40"/>
    </row>
    <row r="584" spans="1:9">
      <c r="A584" s="68"/>
      <c r="B584" s="68"/>
      <c r="C584" s="40"/>
      <c r="D584" s="68"/>
      <c r="E584" s="40"/>
      <c r="G584" s="69"/>
      <c r="H584" s="68"/>
      <c r="I584" s="40"/>
    </row>
    <row r="585" spans="1:9">
      <c r="A585" s="68"/>
      <c r="B585" s="68"/>
      <c r="C585" s="40"/>
      <c r="D585" s="68"/>
      <c r="E585" s="40"/>
      <c r="G585" s="69"/>
      <c r="H585" s="68"/>
      <c r="I585" s="40"/>
    </row>
    <row r="586" spans="1:9">
      <c r="A586" s="68"/>
      <c r="B586" s="68"/>
      <c r="C586" s="40"/>
      <c r="D586" s="68"/>
      <c r="E586" s="40"/>
      <c r="G586" s="69"/>
      <c r="H586" s="68"/>
      <c r="I586" s="40"/>
    </row>
    <row r="587" spans="1:9">
      <c r="A587" s="68"/>
      <c r="B587" s="68"/>
      <c r="C587" s="40"/>
      <c r="D587" s="68"/>
      <c r="E587" s="40"/>
      <c r="G587" s="69"/>
      <c r="H587" s="68"/>
      <c r="I587" s="40"/>
    </row>
    <row r="588" spans="1:9">
      <c r="A588" s="68"/>
      <c r="B588" s="68"/>
      <c r="C588" s="40"/>
      <c r="D588" s="68"/>
      <c r="E588" s="40"/>
      <c r="G588" s="69"/>
      <c r="H588" s="68"/>
      <c r="I588" s="40"/>
    </row>
    <row r="589" spans="1:9">
      <c r="A589" s="68"/>
      <c r="B589" s="68"/>
      <c r="C589" s="40"/>
      <c r="D589" s="68"/>
      <c r="E589" s="40"/>
      <c r="G589" s="69"/>
      <c r="H589" s="68"/>
      <c r="I589" s="40"/>
    </row>
    <row r="590" spans="1:9">
      <c r="A590" s="68"/>
      <c r="B590" s="68"/>
      <c r="C590" s="40"/>
      <c r="D590" s="68"/>
      <c r="E590" s="40"/>
      <c r="G590" s="69"/>
      <c r="H590" s="68"/>
      <c r="I590" s="40"/>
    </row>
    <row r="591" spans="1:9">
      <c r="A591" s="68"/>
      <c r="B591" s="68"/>
      <c r="C591" s="40"/>
      <c r="D591" s="68"/>
      <c r="E591" s="40"/>
      <c r="G591" s="69"/>
      <c r="H591" s="68"/>
      <c r="I591" s="40"/>
    </row>
    <row r="592" spans="1:9">
      <c r="A592" s="68"/>
      <c r="B592" s="68"/>
      <c r="C592" s="40"/>
      <c r="D592" s="68"/>
      <c r="E592" s="40"/>
      <c r="G592" s="69"/>
      <c r="H592" s="68"/>
      <c r="I592" s="40"/>
    </row>
    <row r="593" spans="1:9">
      <c r="A593" s="68"/>
      <c r="B593" s="68"/>
      <c r="C593" s="40"/>
      <c r="D593" s="68"/>
      <c r="E593" s="40"/>
      <c r="G593" s="69"/>
      <c r="H593" s="68"/>
      <c r="I593" s="40"/>
    </row>
    <row r="594" spans="1:9">
      <c r="A594" s="68"/>
      <c r="B594" s="68"/>
      <c r="C594" s="40"/>
      <c r="D594" s="68"/>
      <c r="E594" s="40"/>
      <c r="G594" s="69"/>
      <c r="H594" s="68"/>
      <c r="I594" s="40"/>
    </row>
    <row r="595" spans="1:9">
      <c r="A595" s="68"/>
      <c r="B595" s="68"/>
      <c r="C595" s="40"/>
      <c r="D595" s="68"/>
      <c r="E595" s="40"/>
      <c r="G595" s="69"/>
      <c r="H595" s="68"/>
      <c r="I595" s="40"/>
    </row>
    <row r="596" spans="1:9">
      <c r="A596" s="68"/>
      <c r="B596" s="68"/>
      <c r="C596" s="40"/>
      <c r="D596" s="68"/>
      <c r="E596" s="40"/>
      <c r="G596" s="69"/>
      <c r="H596" s="68"/>
      <c r="I596" s="40"/>
    </row>
    <row r="597" spans="1:9">
      <c r="A597" s="68"/>
      <c r="B597" s="68"/>
      <c r="C597" s="40"/>
      <c r="D597" s="68"/>
      <c r="E597" s="40"/>
      <c r="G597" s="69"/>
      <c r="H597" s="68"/>
      <c r="I597" s="40"/>
    </row>
    <row r="598" spans="1:9">
      <c r="A598" s="68"/>
      <c r="B598" s="68"/>
      <c r="C598" s="40"/>
      <c r="D598" s="68"/>
      <c r="E598" s="40"/>
      <c r="G598" s="69"/>
      <c r="H598" s="68"/>
      <c r="I598" s="40"/>
    </row>
    <row r="599" spans="1:9">
      <c r="A599" s="68"/>
      <c r="B599" s="68"/>
      <c r="C599" s="40"/>
      <c r="D599" s="68"/>
      <c r="E599" s="40"/>
      <c r="G599" s="69"/>
      <c r="H599" s="68"/>
      <c r="I599" s="40"/>
    </row>
    <row r="600" spans="1:9">
      <c r="A600" s="68"/>
      <c r="B600" s="68"/>
      <c r="C600" s="40"/>
      <c r="D600" s="68"/>
      <c r="E600" s="40"/>
      <c r="G600" s="69"/>
      <c r="H600" s="68"/>
      <c r="I600" s="40"/>
    </row>
    <row r="601" spans="1:9">
      <c r="A601" s="68"/>
      <c r="B601" s="68"/>
      <c r="C601" s="40"/>
      <c r="D601" s="68"/>
      <c r="E601" s="40"/>
      <c r="G601" s="69"/>
      <c r="H601" s="68"/>
      <c r="I601" s="40"/>
    </row>
    <row r="602" spans="1:9">
      <c r="A602" s="68"/>
      <c r="B602" s="68"/>
      <c r="C602" s="40"/>
      <c r="D602" s="68"/>
      <c r="E602" s="40"/>
      <c r="G602" s="69"/>
      <c r="H602" s="68"/>
      <c r="I602" s="40"/>
    </row>
    <row r="603" spans="1:9">
      <c r="A603" s="68"/>
      <c r="B603" s="68"/>
      <c r="C603" s="40"/>
      <c r="D603" s="68"/>
      <c r="E603" s="40"/>
      <c r="G603" s="69"/>
      <c r="H603" s="68"/>
      <c r="I603" s="40"/>
    </row>
    <row r="604" spans="1:9">
      <c r="A604" s="68"/>
      <c r="B604" s="68"/>
      <c r="C604" s="40"/>
      <c r="D604" s="68"/>
      <c r="E604" s="40"/>
      <c r="G604" s="69"/>
      <c r="H604" s="68"/>
      <c r="I604" s="40"/>
    </row>
    <row r="605" spans="1:9">
      <c r="A605" s="68"/>
      <c r="B605" s="68"/>
      <c r="C605" s="40"/>
      <c r="D605" s="68"/>
      <c r="E605" s="40"/>
      <c r="G605" s="69"/>
      <c r="H605" s="68"/>
      <c r="I605" s="40"/>
    </row>
    <row r="606" spans="1:9">
      <c r="A606" s="68"/>
      <c r="B606" s="68"/>
      <c r="C606" s="40"/>
      <c r="D606" s="68"/>
      <c r="E606" s="40"/>
      <c r="G606" s="69"/>
      <c r="H606" s="68"/>
      <c r="I606" s="40"/>
    </row>
    <row r="607" spans="1:9">
      <c r="A607" s="68"/>
      <c r="B607" s="68"/>
      <c r="C607" s="40"/>
      <c r="D607" s="68"/>
      <c r="E607" s="40"/>
      <c r="G607" s="69"/>
      <c r="H607" s="68"/>
      <c r="I607" s="40"/>
    </row>
    <row r="608" spans="1:9">
      <c r="A608" s="68"/>
      <c r="B608" s="68"/>
      <c r="C608" s="40"/>
      <c r="D608" s="68"/>
      <c r="E608" s="40"/>
      <c r="G608" s="69"/>
      <c r="H608" s="68"/>
      <c r="I608" s="40"/>
    </row>
    <row r="609" spans="1:9">
      <c r="A609" s="68"/>
      <c r="B609" s="68"/>
      <c r="C609" s="40"/>
      <c r="D609" s="68"/>
      <c r="E609" s="40"/>
      <c r="G609" s="69"/>
      <c r="H609" s="68"/>
      <c r="I609" s="40"/>
    </row>
    <row r="610" spans="1:9">
      <c r="A610" s="68"/>
      <c r="B610" s="68"/>
      <c r="C610" s="40"/>
      <c r="D610" s="68"/>
      <c r="E610" s="40"/>
      <c r="G610" s="69"/>
      <c r="H610" s="68"/>
      <c r="I610" s="40"/>
    </row>
    <row r="611" spans="1:9">
      <c r="A611" s="68"/>
      <c r="B611" s="68"/>
      <c r="C611" s="40"/>
      <c r="D611" s="68"/>
      <c r="E611" s="40"/>
      <c r="G611" s="69"/>
      <c r="H611" s="68"/>
      <c r="I611" s="40"/>
    </row>
    <row r="612" spans="1:9">
      <c r="A612" s="68"/>
      <c r="B612" s="68"/>
      <c r="C612" s="40"/>
      <c r="D612" s="68"/>
      <c r="E612" s="40"/>
      <c r="G612" s="69"/>
      <c r="H612" s="68"/>
      <c r="I612" s="40"/>
    </row>
    <row r="613" spans="1:9">
      <c r="A613" s="68"/>
      <c r="B613" s="68"/>
      <c r="C613" s="40"/>
      <c r="D613" s="68"/>
      <c r="E613" s="40"/>
      <c r="G613" s="69"/>
      <c r="H613" s="68"/>
      <c r="I613" s="40"/>
    </row>
    <row r="614" spans="1:9">
      <c r="A614" s="68"/>
      <c r="B614" s="68"/>
      <c r="C614" s="40"/>
      <c r="D614" s="68"/>
      <c r="E614" s="40"/>
      <c r="G614" s="69"/>
      <c r="H614" s="68"/>
      <c r="I614" s="40"/>
    </row>
    <row r="615" spans="1:9">
      <c r="A615" s="68"/>
      <c r="B615" s="68"/>
      <c r="C615" s="40"/>
      <c r="D615" s="68"/>
      <c r="E615" s="40"/>
      <c r="G615" s="69"/>
      <c r="H615" s="68"/>
      <c r="I615" s="40"/>
    </row>
    <row r="616" spans="1:9">
      <c r="A616" s="68"/>
      <c r="B616" s="68"/>
      <c r="C616" s="40"/>
      <c r="D616" s="68"/>
      <c r="E616" s="40"/>
      <c r="G616" s="69"/>
      <c r="H616" s="68"/>
      <c r="I616" s="40"/>
    </row>
    <row r="617" spans="1:9">
      <c r="A617" s="68"/>
      <c r="B617" s="68"/>
      <c r="C617" s="40"/>
      <c r="D617" s="68"/>
      <c r="E617" s="40"/>
      <c r="G617" s="69"/>
      <c r="H617" s="68"/>
      <c r="I617" s="40"/>
    </row>
    <row r="618" spans="1:9">
      <c r="A618" s="68"/>
      <c r="B618" s="68"/>
      <c r="C618" s="40"/>
      <c r="D618" s="68"/>
      <c r="E618" s="40"/>
      <c r="G618" s="69"/>
      <c r="H618" s="68"/>
      <c r="I618" s="40"/>
    </row>
    <row r="619" spans="1:9">
      <c r="A619" s="68"/>
      <c r="B619" s="68"/>
      <c r="C619" s="40"/>
      <c r="D619" s="68"/>
      <c r="E619" s="40"/>
      <c r="G619" s="69"/>
      <c r="H619" s="68"/>
      <c r="I619" s="40"/>
    </row>
    <row r="620" spans="1:9">
      <c r="A620" s="68"/>
      <c r="B620" s="68"/>
      <c r="C620" s="40"/>
      <c r="D620" s="68"/>
      <c r="E620" s="40"/>
      <c r="G620" s="69"/>
      <c r="H620" s="68"/>
      <c r="I620" s="40"/>
    </row>
    <row r="621" spans="1:9">
      <c r="A621" s="68"/>
      <c r="B621" s="68"/>
      <c r="C621" s="40"/>
      <c r="D621" s="68"/>
      <c r="E621" s="40"/>
      <c r="G621" s="69"/>
      <c r="H621" s="68"/>
      <c r="I621" s="40"/>
    </row>
  </sheetData>
  <mergeCells count="16">
    <mergeCell ref="A99:R99"/>
    <mergeCell ref="A95:R95"/>
    <mergeCell ref="B7:C10"/>
    <mergeCell ref="D7:I7"/>
    <mergeCell ref="K7:L10"/>
    <mergeCell ref="M7:R7"/>
    <mergeCell ref="D10:E10"/>
    <mergeCell ref="M10:N10"/>
    <mergeCell ref="Q10:R10"/>
    <mergeCell ref="A1:R1"/>
    <mergeCell ref="B4:I4"/>
    <mergeCell ref="K4:R4"/>
    <mergeCell ref="A4:A10"/>
    <mergeCell ref="F10:G10"/>
    <mergeCell ref="H10:I10"/>
    <mergeCell ref="O10:P10"/>
  </mergeCells>
  <printOptions horizontalCentered="1"/>
  <pageMargins left="0.78740157480314965" right="0.78740157480314965" top="0.78740157480314965" bottom="0.78740157480314965" header="0.39370078740157483" footer="0.39370078740157483"/>
  <pageSetup scale="57" orientation="portrait" r:id="rId1"/>
  <headerFooter alignWithMargins="0">
    <oddFooter>&amp;R&amp;P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205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0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1" t="s">
        <v>144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1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1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1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26" t="s">
        <v>79</v>
      </c>
      <c r="B13" s="219">
        <f>SUM(D13,F13,H13)</f>
        <v>83251</v>
      </c>
      <c r="C13" s="220"/>
      <c r="D13" s="219">
        <f>D15</f>
        <v>33597</v>
      </c>
      <c r="E13" s="220"/>
      <c r="F13" s="219">
        <f>F15</f>
        <v>40280</v>
      </c>
      <c r="G13" s="220"/>
      <c r="H13" s="219">
        <f>H15</f>
        <v>9374</v>
      </c>
      <c r="I13" s="220"/>
      <c r="J13" s="222"/>
      <c r="K13" s="223">
        <f>SUM(M13,O13,Q13)</f>
        <v>100</v>
      </c>
      <c r="L13" s="224"/>
      <c r="M13" s="223">
        <f>D13*100/B13</f>
        <v>40.356271996732772</v>
      </c>
      <c r="N13" s="225"/>
      <c r="O13" s="223">
        <f>F13*100/B13</f>
        <v>48.383803197559189</v>
      </c>
      <c r="P13" s="224"/>
      <c r="Q13" s="223">
        <f>H13*100/B13</f>
        <v>11.259924805708039</v>
      </c>
      <c r="R13" s="227"/>
    </row>
    <row r="14" spans="1:18" s="35" customFormat="1" ht="6.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12">
      <c r="A15" s="45" t="s">
        <v>0</v>
      </c>
      <c r="B15" s="95">
        <f>SUM(D15,F15,H15)</f>
        <v>83251</v>
      </c>
      <c r="C15" s="40"/>
      <c r="D15" s="95">
        <f>SUM(D16:D17)</f>
        <v>33597</v>
      </c>
      <c r="E15" s="17"/>
      <c r="F15" s="95">
        <f>SUM(F16:F17)</f>
        <v>40280</v>
      </c>
      <c r="G15" s="40"/>
      <c r="H15" s="95">
        <f>SUM(H16:H17)</f>
        <v>9374</v>
      </c>
      <c r="I15" s="40"/>
      <c r="J15" s="6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1.4">
      <c r="A16" s="38" t="s">
        <v>1</v>
      </c>
      <c r="B16" s="39">
        <f>SUM(D16,F16,H16)</f>
        <v>65781</v>
      </c>
      <c r="C16" s="40"/>
      <c r="D16" s="39">
        <v>26112</v>
      </c>
      <c r="E16" s="39"/>
      <c r="F16" s="39">
        <v>32721</v>
      </c>
      <c r="G16" s="39"/>
      <c r="H16" s="39">
        <v>6948</v>
      </c>
      <c r="I16" s="39"/>
      <c r="J16" s="81"/>
      <c r="K16" s="99">
        <f>B16*100/SUM(B16:B17)</f>
        <v>79.015267083878868</v>
      </c>
      <c r="L16" s="99"/>
      <c r="M16" s="99">
        <f>D16*100/SUM(D16:D17)</f>
        <v>77.721225109384761</v>
      </c>
      <c r="N16" s="99"/>
      <c r="O16" s="99">
        <f>F16*100/SUM(F16:F17)</f>
        <v>81.233862959285005</v>
      </c>
      <c r="P16" s="99"/>
      <c r="Q16" s="99">
        <f>H16*100/SUM(H16:H17)</f>
        <v>74.119906123319822</v>
      </c>
      <c r="R16" s="43"/>
    </row>
    <row r="17" spans="1:18" s="27" customFormat="1" ht="11.4">
      <c r="A17" s="38" t="s">
        <v>2</v>
      </c>
      <c r="B17" s="39">
        <f>SUM(D17,F17,H17)</f>
        <v>17470</v>
      </c>
      <c r="C17" s="40"/>
      <c r="D17" s="39">
        <v>7485</v>
      </c>
      <c r="E17" s="39"/>
      <c r="F17" s="39">
        <v>7559</v>
      </c>
      <c r="G17" s="39"/>
      <c r="H17" s="39">
        <v>2426</v>
      </c>
      <c r="I17" s="39"/>
      <c r="J17" s="81"/>
      <c r="K17" s="99">
        <f>B17*100/SUM(B16:B17)</f>
        <v>20.984732916121128</v>
      </c>
      <c r="L17" s="99"/>
      <c r="M17" s="99">
        <f>D17*100/SUM(D16:D17)</f>
        <v>22.278774890615235</v>
      </c>
      <c r="N17" s="99"/>
      <c r="O17" s="99">
        <f>F17*100/SUM(F16:F17)</f>
        <v>18.766137040714995</v>
      </c>
      <c r="P17" s="99"/>
      <c r="Q17" s="99">
        <f>H17*100/SUM(H16:H17)</f>
        <v>25.880093876680178</v>
      </c>
      <c r="R17" s="43"/>
    </row>
    <row r="18" spans="1:18" s="27" customFormat="1" ht="6.6" customHeight="1">
      <c r="A18" s="29"/>
      <c r="B18" s="39"/>
      <c r="C18" s="40"/>
      <c r="D18" s="39"/>
      <c r="E18" s="40"/>
      <c r="F18" s="39"/>
      <c r="G18" s="40"/>
      <c r="H18" s="39"/>
      <c r="I18" s="40"/>
      <c r="J18" s="55"/>
      <c r="K18" s="99"/>
      <c r="L18" s="99"/>
      <c r="M18" s="99"/>
      <c r="N18" s="99"/>
      <c r="O18" s="99"/>
      <c r="P18" s="99"/>
      <c r="Q18" s="99"/>
      <c r="R18" s="43"/>
    </row>
    <row r="19" spans="1:18" s="30" customFormat="1" ht="12">
      <c r="A19" s="200" t="s">
        <v>40</v>
      </c>
      <c r="B19" s="95">
        <f t="shared" ref="B19:B24" si="0">SUM(D19,F19,H19)</f>
        <v>83252</v>
      </c>
      <c r="C19" s="40"/>
      <c r="D19" s="95">
        <f>SUM(D20:D26)</f>
        <v>33598</v>
      </c>
      <c r="E19" s="17"/>
      <c r="F19" s="95">
        <f>SUM(F20:F26)</f>
        <v>40280</v>
      </c>
      <c r="G19" s="40"/>
      <c r="H19" s="95">
        <f>SUM(H20:H26)</f>
        <v>9374</v>
      </c>
      <c r="I19" s="40"/>
      <c r="J19" s="6"/>
      <c r="K19" s="96">
        <f>SUM(K20:K25)</f>
        <v>100</v>
      </c>
      <c r="L19" s="96"/>
      <c r="M19" s="96">
        <f>SUM(M20:M25)</f>
        <v>100</v>
      </c>
      <c r="N19" s="96"/>
      <c r="O19" s="96">
        <f>SUM(O20:O25)</f>
        <v>100</v>
      </c>
      <c r="P19" s="96"/>
      <c r="Q19" s="96">
        <f>SUM(Q20:Q25)</f>
        <v>100</v>
      </c>
      <c r="R19" s="37"/>
    </row>
    <row r="20" spans="1:18" s="27" customFormat="1" ht="11.4">
      <c r="A20" s="12" t="s">
        <v>202</v>
      </c>
      <c r="B20" s="39">
        <f t="shared" si="0"/>
        <v>8924</v>
      </c>
      <c r="C20" s="40"/>
      <c r="D20" s="39">
        <v>2943</v>
      </c>
      <c r="E20" s="39"/>
      <c r="F20" s="39">
        <v>4985</v>
      </c>
      <c r="G20" s="39"/>
      <c r="H20" s="39">
        <v>996</v>
      </c>
      <c r="I20" s="40"/>
      <c r="J20" s="81"/>
      <c r="K20" s="99">
        <f t="shared" ref="K20:K25" si="1">B20*100/SUM($B$20:$B$25)</f>
        <v>10.727637731857142</v>
      </c>
      <c r="L20" s="99"/>
      <c r="M20" s="99">
        <f t="shared" ref="M20:M25" si="2">D20*100/SUM($D$20:$D$25)</f>
        <v>8.7594499672599557</v>
      </c>
      <c r="N20" s="99"/>
      <c r="O20" s="99">
        <f t="shared" ref="O20:O25" si="3">F20*100/SUM($F$20:$F$25)</f>
        <v>12.395872186994902</v>
      </c>
      <c r="P20" s="99"/>
      <c r="Q20" s="99">
        <f t="shared" ref="Q20:Q25" si="4">H20*100/SUM($H$20:$H$25)</f>
        <v>10.625133347557073</v>
      </c>
      <c r="R20" s="43"/>
    </row>
    <row r="21" spans="1:18" s="27" customFormat="1" ht="11.4">
      <c r="A21" s="12" t="s">
        <v>42</v>
      </c>
      <c r="B21" s="39">
        <f t="shared" si="0"/>
        <v>45174</v>
      </c>
      <c r="C21" s="40"/>
      <c r="D21" s="39">
        <v>16958</v>
      </c>
      <c r="E21" s="39"/>
      <c r="F21" s="39">
        <v>23198</v>
      </c>
      <c r="G21" s="39"/>
      <c r="H21" s="39">
        <v>5018</v>
      </c>
      <c r="I21" s="40"/>
      <c r="J21" s="81"/>
      <c r="K21" s="99">
        <f t="shared" si="1"/>
        <v>54.304158101626456</v>
      </c>
      <c r="L21" s="99"/>
      <c r="M21" s="99">
        <f t="shared" si="2"/>
        <v>50.473242454908032</v>
      </c>
      <c r="N21" s="99"/>
      <c r="O21" s="99">
        <f t="shared" si="3"/>
        <v>57.684943429068753</v>
      </c>
      <c r="P21" s="99"/>
      <c r="Q21" s="99">
        <f t="shared" si="4"/>
        <v>53.531043311286538</v>
      </c>
      <c r="R21" s="43"/>
    </row>
    <row r="22" spans="1:18" s="27" customFormat="1" ht="11.4">
      <c r="A22" s="12" t="s">
        <v>43</v>
      </c>
      <c r="B22" s="39">
        <f t="shared" si="0"/>
        <v>21576</v>
      </c>
      <c r="C22" s="40"/>
      <c r="D22" s="39">
        <v>10589</v>
      </c>
      <c r="E22" s="39"/>
      <c r="F22" s="39">
        <v>8698</v>
      </c>
      <c r="G22" s="39"/>
      <c r="H22" s="39">
        <v>2289</v>
      </c>
      <c r="I22" s="40"/>
      <c r="J22" s="81"/>
      <c r="K22" s="99">
        <f t="shared" si="1"/>
        <v>25.936744924086696</v>
      </c>
      <c r="L22" s="99"/>
      <c r="M22" s="99">
        <f t="shared" si="2"/>
        <v>31.51675694981844</v>
      </c>
      <c r="N22" s="99"/>
      <c r="O22" s="99">
        <f t="shared" si="3"/>
        <v>21.628745492975259</v>
      </c>
      <c r="P22" s="99"/>
      <c r="Q22" s="99">
        <f t="shared" si="4"/>
        <v>24.418604651162791</v>
      </c>
      <c r="R22" s="43"/>
    </row>
    <row r="23" spans="1:18" s="27" customFormat="1" ht="11.4">
      <c r="A23" s="12" t="s">
        <v>44</v>
      </c>
      <c r="B23" s="39">
        <f t="shared" si="0"/>
        <v>6159</v>
      </c>
      <c r="C23" s="40"/>
      <c r="D23" s="39">
        <v>2410</v>
      </c>
      <c r="E23" s="39"/>
      <c r="F23" s="39">
        <v>2860</v>
      </c>
      <c r="G23" s="39"/>
      <c r="H23" s="39">
        <v>889</v>
      </c>
      <c r="I23" s="40"/>
      <c r="J23" s="81"/>
      <c r="K23" s="99">
        <f t="shared" si="1"/>
        <v>7.4038010746871503</v>
      </c>
      <c r="L23" s="99"/>
      <c r="M23" s="99">
        <f t="shared" si="2"/>
        <v>7.1730460146437292</v>
      </c>
      <c r="N23" s="99"/>
      <c r="O23" s="99">
        <f t="shared" si="3"/>
        <v>7.1117742136018895</v>
      </c>
      <c r="P23" s="99"/>
      <c r="Q23" s="99">
        <f t="shared" si="4"/>
        <v>9.4836782590142956</v>
      </c>
      <c r="R23" s="43"/>
    </row>
    <row r="24" spans="1:18" s="27" customFormat="1" ht="11.4">
      <c r="A24" s="12" t="s">
        <v>45</v>
      </c>
      <c r="B24" s="39">
        <f t="shared" si="0"/>
        <v>1225</v>
      </c>
      <c r="C24" s="40"/>
      <c r="D24" s="39">
        <v>666</v>
      </c>
      <c r="E24" s="39" t="s">
        <v>194</v>
      </c>
      <c r="F24" s="39">
        <v>410</v>
      </c>
      <c r="G24" s="39" t="s">
        <v>194</v>
      </c>
      <c r="H24" s="39">
        <v>149</v>
      </c>
      <c r="I24" s="40" t="s">
        <v>194</v>
      </c>
      <c r="J24" s="81"/>
      <c r="K24" s="99">
        <f t="shared" si="1"/>
        <v>1.4725858607715148</v>
      </c>
      <c r="L24" s="99"/>
      <c r="M24" s="99">
        <f t="shared" si="2"/>
        <v>1.9822608488600513</v>
      </c>
      <c r="N24" s="99"/>
      <c r="O24" s="99">
        <f t="shared" si="3"/>
        <v>1.019520079572299</v>
      </c>
      <c r="P24" s="99"/>
      <c r="Q24" s="99">
        <f t="shared" si="4"/>
        <v>1.5895028803072329</v>
      </c>
      <c r="R24" s="43"/>
    </row>
    <row r="25" spans="1:18" s="27" customFormat="1" ht="11.4">
      <c r="A25" s="12" t="s">
        <v>46</v>
      </c>
      <c r="B25" s="39">
        <f>SUM(D25,F25,H25)</f>
        <v>129</v>
      </c>
      <c r="C25" s="39" t="s">
        <v>194</v>
      </c>
      <c r="D25" s="39">
        <v>32</v>
      </c>
      <c r="E25" s="39" t="s">
        <v>194</v>
      </c>
      <c r="F25" s="39">
        <v>64</v>
      </c>
      <c r="G25" s="39" t="s">
        <v>194</v>
      </c>
      <c r="H25" s="39">
        <v>33</v>
      </c>
      <c r="I25" s="39" t="s">
        <v>194</v>
      </c>
      <c r="J25" s="81"/>
      <c r="K25" s="99">
        <f t="shared" si="1"/>
        <v>0.15507230697104116</v>
      </c>
      <c r="L25" s="99"/>
      <c r="M25" s="99">
        <f t="shared" si="2"/>
        <v>9.5243764509792245E-2</v>
      </c>
      <c r="N25" s="99"/>
      <c r="O25" s="99">
        <f t="shared" si="3"/>
        <v>0.15914459778689544</v>
      </c>
      <c r="P25" s="99"/>
      <c r="Q25" s="99">
        <f t="shared" si="4"/>
        <v>0.35203755067207171</v>
      </c>
      <c r="R25" s="43"/>
    </row>
    <row r="26" spans="1:18" s="27" customFormat="1" ht="11.4">
      <c r="A26" s="183" t="s">
        <v>3</v>
      </c>
      <c r="B26" s="39">
        <f>SUM(D26,F26,H26)</f>
        <v>65</v>
      </c>
      <c r="C26" s="39" t="s">
        <v>194</v>
      </c>
      <c r="D26" s="39">
        <v>0</v>
      </c>
      <c r="E26" s="39"/>
      <c r="F26" s="39">
        <v>65</v>
      </c>
      <c r="G26" s="39" t="s">
        <v>194</v>
      </c>
      <c r="H26" s="39">
        <v>0</v>
      </c>
      <c r="I26" s="39"/>
      <c r="J26" s="81"/>
      <c r="K26" s="42" t="str">
        <f>IF(B26&gt;0,"NC",0)</f>
        <v>NC</v>
      </c>
      <c r="L26" s="42"/>
      <c r="M26" s="42">
        <f>IF(D26&gt;0,"NC",0)</f>
        <v>0</v>
      </c>
      <c r="N26" s="42"/>
      <c r="O26" s="42" t="str">
        <f>IF(F26&gt;0,"NC",0)</f>
        <v>NC</v>
      </c>
      <c r="P26" s="42"/>
      <c r="Q26" s="42">
        <f>IF(H26&gt;0,"NC",0)</f>
        <v>0</v>
      </c>
      <c r="R26" s="43"/>
    </row>
    <row r="27" spans="1:18" s="27" customFormat="1" ht="6.6" customHeight="1">
      <c r="A27" s="58"/>
      <c r="B27" s="44"/>
      <c r="C27" s="40"/>
      <c r="D27" s="152"/>
      <c r="E27" s="40"/>
      <c r="F27" s="44"/>
      <c r="G27" s="64"/>
      <c r="H27" s="44"/>
      <c r="I27" s="64"/>
      <c r="J27" s="55"/>
      <c r="K27" s="99"/>
      <c r="L27" s="99"/>
      <c r="M27" s="99"/>
      <c r="N27" s="99"/>
      <c r="O27" s="99"/>
      <c r="P27" s="99"/>
      <c r="Q27" s="99"/>
      <c r="R27" s="43"/>
    </row>
    <row r="28" spans="1:18" s="30" customFormat="1" ht="12">
      <c r="A28" s="7" t="s">
        <v>48</v>
      </c>
      <c r="B28" s="95">
        <f>SUM(D28,F28,H28)</f>
        <v>83252</v>
      </c>
      <c r="C28" s="40"/>
      <c r="D28" s="95">
        <f>SUM(D29:D31)</f>
        <v>33598</v>
      </c>
      <c r="E28" s="17"/>
      <c r="F28" s="95">
        <f>SUM(F29:F31)</f>
        <v>40280</v>
      </c>
      <c r="G28" s="17"/>
      <c r="H28" s="95">
        <f>SUM(H29:H31)</f>
        <v>9374</v>
      </c>
      <c r="I28" s="17"/>
      <c r="J28" s="6"/>
      <c r="K28" s="96">
        <f>SUM(K29:K30)</f>
        <v>100</v>
      </c>
      <c r="L28" s="96"/>
      <c r="M28" s="96">
        <f>SUM(M29:M30)</f>
        <v>100</v>
      </c>
      <c r="N28" s="96"/>
      <c r="O28" s="96">
        <f>SUM(O29:O30)</f>
        <v>100</v>
      </c>
      <c r="P28" s="96"/>
      <c r="Q28" s="96">
        <f>SUM(Q29:Q30)</f>
        <v>100</v>
      </c>
      <c r="R28" s="37"/>
    </row>
    <row r="29" spans="1:18" s="27" customFormat="1" ht="11.4">
      <c r="A29" s="13" t="s">
        <v>20</v>
      </c>
      <c r="B29" s="39">
        <f>SUM(D29,F29,H29)</f>
        <v>77709</v>
      </c>
      <c r="C29" s="40"/>
      <c r="D29" s="39">
        <v>31818</v>
      </c>
      <c r="E29" s="39"/>
      <c r="F29" s="39">
        <v>36831</v>
      </c>
      <c r="G29" s="39"/>
      <c r="H29" s="39">
        <v>9060</v>
      </c>
      <c r="I29" s="18"/>
      <c r="J29" s="84"/>
      <c r="K29" s="99">
        <f>B29*100/SUM(B29:B30)</f>
        <v>93.341901696055345</v>
      </c>
      <c r="L29" s="99"/>
      <c r="M29" s="99">
        <f>D29*100/SUM(D29:D30)</f>
        <v>94.702065599142813</v>
      </c>
      <c r="N29" s="99"/>
      <c r="O29" s="99">
        <f>F29*100/SUM(F29:F30)</f>
        <v>91.437437934458785</v>
      </c>
      <c r="P29" s="99"/>
      <c r="Q29" s="99">
        <f>H29*100/SUM(H29:H30)</f>
        <v>96.650309366332408</v>
      </c>
      <c r="R29" s="43"/>
    </row>
    <row r="30" spans="1:18" s="27" customFormat="1" ht="11.4">
      <c r="A30" s="13" t="s">
        <v>21</v>
      </c>
      <c r="B30" s="39">
        <f>SUM(D30,F30,H30)</f>
        <v>5543</v>
      </c>
      <c r="C30" s="40"/>
      <c r="D30" s="39">
        <v>1780</v>
      </c>
      <c r="E30" s="39"/>
      <c r="F30" s="39">
        <v>3449</v>
      </c>
      <c r="G30" s="39"/>
      <c r="H30" s="39">
        <v>314</v>
      </c>
      <c r="I30" s="40"/>
      <c r="J30" s="84"/>
      <c r="K30" s="99">
        <f>B30*100/SUM(B29:B30)</f>
        <v>6.6580983039446497</v>
      </c>
      <c r="L30" s="99"/>
      <c r="M30" s="99">
        <f>D30*100/SUM(D29:D30)</f>
        <v>5.2979344008571942</v>
      </c>
      <c r="N30" s="99"/>
      <c r="O30" s="99">
        <f>F30*100/SUM(F29:F30)</f>
        <v>8.5625620655412114</v>
      </c>
      <c r="P30" s="99"/>
      <c r="Q30" s="99">
        <f>H30*100/SUM(H29:H30)</f>
        <v>3.3496906336675911</v>
      </c>
      <c r="R30" s="43"/>
    </row>
    <row r="31" spans="1:18" s="27" customFormat="1" ht="11.4">
      <c r="A31" s="183" t="s">
        <v>3</v>
      </c>
      <c r="B31" s="39">
        <f>SUM(D31,F31,H31)</f>
        <v>0</v>
      </c>
      <c r="C31" s="39"/>
      <c r="D31" s="39">
        <v>0</v>
      </c>
      <c r="E31" s="39"/>
      <c r="F31" s="39">
        <v>0</v>
      </c>
      <c r="G31" s="39"/>
      <c r="H31" s="39">
        <v>0</v>
      </c>
      <c r="I31" s="40"/>
      <c r="J31" s="84"/>
      <c r="K31" s="42">
        <f>IF(B31&gt;0,"NC",0)</f>
        <v>0</v>
      </c>
      <c r="L31" s="42"/>
      <c r="M31" s="42">
        <f>IF(D31&gt;0,"NC",0)</f>
        <v>0</v>
      </c>
      <c r="N31" s="42"/>
      <c r="O31" s="42">
        <f>IF(F31&gt;0,"NC",0)</f>
        <v>0</v>
      </c>
      <c r="P31" s="42"/>
      <c r="Q31" s="42">
        <f>IF(H31&gt;0,"NC",0)</f>
        <v>0</v>
      </c>
      <c r="R31" s="43"/>
    </row>
    <row r="32" spans="1:18" s="27" customFormat="1" ht="6.6" customHeight="1">
      <c r="A32" s="8"/>
      <c r="B32" s="93"/>
      <c r="C32" s="40"/>
      <c r="D32" s="20"/>
      <c r="E32" s="17"/>
      <c r="F32" s="20"/>
      <c r="G32" s="17"/>
      <c r="H32" s="20"/>
      <c r="I32" s="18"/>
      <c r="J32" s="84"/>
      <c r="K32" s="99"/>
      <c r="L32" s="99"/>
      <c r="M32" s="99"/>
      <c r="N32" s="99"/>
      <c r="O32" s="99"/>
      <c r="P32" s="99"/>
      <c r="Q32" s="99"/>
      <c r="R32" s="43"/>
    </row>
    <row r="33" spans="1:21" s="30" customFormat="1" ht="12">
      <c r="A33" s="7" t="s">
        <v>142</v>
      </c>
      <c r="B33" s="95">
        <f t="shared" ref="B33:B40" si="5">SUM(D33,F33,H33)</f>
        <v>83252</v>
      </c>
      <c r="C33" s="40"/>
      <c r="D33" s="95">
        <f>SUM(D34:D40)</f>
        <v>33597</v>
      </c>
      <c r="E33" s="17"/>
      <c r="F33" s="95">
        <f>SUM(F34:F40)</f>
        <v>40281</v>
      </c>
      <c r="G33" s="40"/>
      <c r="H33" s="95">
        <f>SUM(H34:H40)</f>
        <v>9374</v>
      </c>
      <c r="I33" s="40"/>
      <c r="J33" s="6"/>
      <c r="K33" s="96">
        <f>SUM(K34:K39)</f>
        <v>100</v>
      </c>
      <c r="L33" s="96"/>
      <c r="M33" s="96">
        <f>SUM(M34:M39)</f>
        <v>100</v>
      </c>
      <c r="N33" s="96"/>
      <c r="O33" s="96">
        <f>SUM(O34:O39)</f>
        <v>99.999999999999986</v>
      </c>
      <c r="P33" s="96"/>
      <c r="Q33" s="96">
        <f>SUM(Q34:Q39)</f>
        <v>100</v>
      </c>
      <c r="R33" s="37"/>
    </row>
    <row r="34" spans="1:21" s="27" customFormat="1" ht="11.4">
      <c r="A34" s="182" t="s">
        <v>132</v>
      </c>
      <c r="B34" s="39">
        <f t="shared" si="5"/>
        <v>4977</v>
      </c>
      <c r="C34" s="40"/>
      <c r="D34" s="39">
        <v>1796</v>
      </c>
      <c r="E34" s="39"/>
      <c r="F34" s="39">
        <v>2818</v>
      </c>
      <c r="G34" s="39"/>
      <c r="H34" s="39">
        <v>363</v>
      </c>
      <c r="I34" s="40"/>
      <c r="J34" s="81"/>
      <c r="K34" s="99">
        <f t="shared" ref="K34:K39" si="6">B34*100/SUM($B$34:$B$39)</f>
        <v>5.9873684210526319</v>
      </c>
      <c r="L34" s="99"/>
      <c r="M34" s="99">
        <f t="shared" ref="M34:M39" si="7">D34*100/SUM($D$34:$D$39)</f>
        <v>5.3599140503760294</v>
      </c>
      <c r="N34" s="99"/>
      <c r="O34" s="99">
        <f t="shared" ref="O34:O39" si="8">F34*100/SUM($F$34:$F$39)</f>
        <v>7.0024600551648737</v>
      </c>
      <c r="P34" s="99"/>
      <c r="Q34" s="99">
        <f t="shared" ref="Q34:Q39" si="9">H34*100/SUM($H$34:$H$39)</f>
        <v>3.8724130573927886</v>
      </c>
      <c r="R34" s="43"/>
    </row>
    <row r="35" spans="1:21" s="27" customFormat="1" ht="11.4">
      <c r="A35" s="182" t="s">
        <v>133</v>
      </c>
      <c r="B35" s="39">
        <f t="shared" si="5"/>
        <v>16224</v>
      </c>
      <c r="C35" s="40"/>
      <c r="D35" s="39">
        <v>4715</v>
      </c>
      <c r="E35" s="39"/>
      <c r="F35" s="39">
        <v>10178</v>
      </c>
      <c r="G35" s="39"/>
      <c r="H35" s="39">
        <v>1331</v>
      </c>
      <c r="I35" s="40"/>
      <c r="J35" s="81"/>
      <c r="K35" s="99">
        <f t="shared" si="6"/>
        <v>19.517593984962406</v>
      </c>
      <c r="L35" s="99"/>
      <c r="M35" s="99">
        <f t="shared" si="7"/>
        <v>14.071266563208786</v>
      </c>
      <c r="N35" s="99"/>
      <c r="O35" s="99">
        <f t="shared" si="8"/>
        <v>25.291355018264046</v>
      </c>
      <c r="P35" s="99"/>
      <c r="Q35" s="99">
        <f t="shared" si="9"/>
        <v>14.198847877106891</v>
      </c>
      <c r="R35" s="43"/>
    </row>
    <row r="36" spans="1:21" s="27" customFormat="1" ht="11.4">
      <c r="A36" s="184" t="s">
        <v>134</v>
      </c>
      <c r="B36" s="39">
        <f t="shared" si="5"/>
        <v>30628</v>
      </c>
      <c r="C36" s="40"/>
      <c r="D36" s="39">
        <v>12852</v>
      </c>
      <c r="E36" s="39"/>
      <c r="F36" s="39">
        <v>16851</v>
      </c>
      <c r="G36" s="39"/>
      <c r="H36" s="39">
        <v>925</v>
      </c>
      <c r="I36" s="40"/>
      <c r="J36" s="81"/>
      <c r="K36" s="99">
        <f t="shared" si="6"/>
        <v>36.845714285714287</v>
      </c>
      <c r="L36" s="99"/>
      <c r="M36" s="99">
        <f t="shared" si="7"/>
        <v>38.35501969678883</v>
      </c>
      <c r="N36" s="99"/>
      <c r="O36" s="99">
        <f t="shared" si="8"/>
        <v>41.8731207911935</v>
      </c>
      <c r="P36" s="99"/>
      <c r="Q36" s="99">
        <f t="shared" si="9"/>
        <v>9.867719223383828</v>
      </c>
      <c r="R36" s="43"/>
    </row>
    <row r="37" spans="1:21" s="27" customFormat="1" ht="11.4">
      <c r="A37" s="184" t="s">
        <v>135</v>
      </c>
      <c r="B37" s="39">
        <f t="shared" si="5"/>
        <v>9059</v>
      </c>
      <c r="C37" s="40"/>
      <c r="D37" s="39">
        <v>3972</v>
      </c>
      <c r="E37" s="39"/>
      <c r="F37" s="39">
        <v>3582</v>
      </c>
      <c r="G37" s="39"/>
      <c r="H37" s="39">
        <v>1505</v>
      </c>
      <c r="I37" s="40"/>
      <c r="J37" s="81"/>
      <c r="K37" s="99">
        <f t="shared" si="6"/>
        <v>10.898045112781954</v>
      </c>
      <c r="L37" s="99"/>
      <c r="M37" s="99">
        <f t="shared" si="7"/>
        <v>11.853885639250329</v>
      </c>
      <c r="N37" s="99"/>
      <c r="O37" s="99">
        <f t="shared" si="8"/>
        <v>8.9009268692691901</v>
      </c>
      <c r="P37" s="99"/>
      <c r="Q37" s="99">
        <f t="shared" si="9"/>
        <v>16.055045871559631</v>
      </c>
      <c r="R37" s="43"/>
    </row>
    <row r="38" spans="1:21" s="27" customFormat="1" ht="11.4">
      <c r="A38" s="182" t="s">
        <v>136</v>
      </c>
      <c r="B38" s="39">
        <f t="shared" si="5"/>
        <v>13045</v>
      </c>
      <c r="C38" s="40"/>
      <c r="D38" s="39">
        <v>6611</v>
      </c>
      <c r="E38" s="39"/>
      <c r="F38" s="39">
        <v>4581</v>
      </c>
      <c r="G38" s="39"/>
      <c r="H38" s="39">
        <v>1853</v>
      </c>
      <c r="I38" s="40"/>
      <c r="J38" s="81"/>
      <c r="K38" s="99">
        <f t="shared" si="6"/>
        <v>15.693233082706767</v>
      </c>
      <c r="L38" s="99"/>
      <c r="M38" s="99">
        <f t="shared" si="7"/>
        <v>19.729616807926465</v>
      </c>
      <c r="N38" s="99"/>
      <c r="O38" s="99">
        <f t="shared" si="8"/>
        <v>11.383346172005069</v>
      </c>
      <c r="P38" s="99"/>
      <c r="Q38" s="99">
        <f t="shared" si="9"/>
        <v>19.767441860465116</v>
      </c>
      <c r="R38" s="43"/>
    </row>
    <row r="39" spans="1:21" s="27" customFormat="1" ht="11.4">
      <c r="A39" s="183" t="s">
        <v>137</v>
      </c>
      <c r="B39" s="39">
        <f t="shared" si="5"/>
        <v>9192</v>
      </c>
      <c r="C39" s="40"/>
      <c r="D39" s="39">
        <v>3562</v>
      </c>
      <c r="E39" s="39"/>
      <c r="F39" s="39">
        <v>2233</v>
      </c>
      <c r="G39" s="39"/>
      <c r="H39" s="39">
        <v>3397</v>
      </c>
      <c r="I39" s="40"/>
      <c r="J39" s="81"/>
      <c r="K39" s="99">
        <f t="shared" si="6"/>
        <v>11.058045112781954</v>
      </c>
      <c r="L39" s="99"/>
      <c r="M39" s="99">
        <f t="shared" si="7"/>
        <v>10.630297242449565</v>
      </c>
      <c r="N39" s="99"/>
      <c r="O39" s="99">
        <f t="shared" si="8"/>
        <v>5.5487910941033221</v>
      </c>
      <c r="P39" s="99"/>
      <c r="Q39" s="99">
        <f t="shared" si="9"/>
        <v>36.238532110091747</v>
      </c>
      <c r="R39" s="43"/>
    </row>
    <row r="40" spans="1:21" s="27" customFormat="1" ht="11.4">
      <c r="A40" s="183" t="s">
        <v>3</v>
      </c>
      <c r="B40" s="39">
        <f t="shared" si="5"/>
        <v>127</v>
      </c>
      <c r="C40" s="39" t="s">
        <v>194</v>
      </c>
      <c r="D40" s="39">
        <v>89</v>
      </c>
      <c r="E40" s="39" t="s">
        <v>194</v>
      </c>
      <c r="F40" s="39">
        <v>38</v>
      </c>
      <c r="G40" s="39" t="s">
        <v>194</v>
      </c>
      <c r="H40" s="39">
        <v>0</v>
      </c>
      <c r="I40" s="40"/>
      <c r="J40" s="81"/>
      <c r="K40" s="42" t="str">
        <f>IF(B40&gt;0,"NC",0)</f>
        <v>NC</v>
      </c>
      <c r="L40" s="99"/>
      <c r="M40" s="42" t="str">
        <f>IF(D40&gt;0,"NC",0)</f>
        <v>NC</v>
      </c>
      <c r="N40" s="99"/>
      <c r="O40" s="42" t="str">
        <f>IF(F40&gt;0,"NC",0)</f>
        <v>NC</v>
      </c>
      <c r="P40" s="99"/>
      <c r="Q40" s="42">
        <f>IF(H40&gt;0,"NC",0)</f>
        <v>0</v>
      </c>
      <c r="R40" s="43"/>
      <c r="U40" s="268"/>
    </row>
    <row r="41" spans="1:21" s="27" customFormat="1" ht="6.6" customHeight="1">
      <c r="A41" s="2"/>
      <c r="B41" s="66"/>
      <c r="C41" s="64"/>
      <c r="D41" s="20"/>
      <c r="E41" s="17"/>
      <c r="F41" s="20"/>
      <c r="G41" s="17"/>
      <c r="H41" s="20"/>
      <c r="I41" s="18"/>
      <c r="J41" s="84"/>
      <c r="K41" s="99"/>
      <c r="L41" s="99"/>
      <c r="M41" s="99"/>
      <c r="N41" s="99"/>
      <c r="O41" s="99"/>
      <c r="P41" s="99"/>
      <c r="Q41" s="99"/>
      <c r="R41" s="43"/>
    </row>
    <row r="42" spans="1:21" s="30" customFormat="1" ht="12">
      <c r="A42" s="7" t="s">
        <v>41</v>
      </c>
      <c r="B42" s="65">
        <f>SUM(D42,F42,H42)</f>
        <v>83251</v>
      </c>
      <c r="C42" s="40"/>
      <c r="D42" s="65">
        <f>SUM(D43:D44)</f>
        <v>33597</v>
      </c>
      <c r="E42" s="17"/>
      <c r="F42" s="65">
        <f>SUM(F43:F44)</f>
        <v>40280</v>
      </c>
      <c r="G42" s="40"/>
      <c r="H42" s="65">
        <f>SUM(H43:H44)</f>
        <v>9374</v>
      </c>
      <c r="I42" s="40"/>
      <c r="J42" s="6"/>
      <c r="K42" s="96">
        <f>SUM(K43:K44)</f>
        <v>100</v>
      </c>
      <c r="L42" s="96"/>
      <c r="M42" s="96">
        <f>SUM(M43:M44)</f>
        <v>100</v>
      </c>
      <c r="N42" s="96"/>
      <c r="O42" s="96">
        <f>SUM(O43:O44)</f>
        <v>100</v>
      </c>
      <c r="P42" s="96"/>
      <c r="Q42" s="96">
        <f>SUM(Q43:Q44)</f>
        <v>100</v>
      </c>
      <c r="R42" s="37"/>
    </row>
    <row r="43" spans="1:21" s="27" customFormat="1">
      <c r="A43" s="201" t="s">
        <v>104</v>
      </c>
      <c r="B43" s="39">
        <f>SUM(D43,F43,H43)</f>
        <v>42133</v>
      </c>
      <c r="C43" s="64"/>
      <c r="D43" s="39">
        <v>19377</v>
      </c>
      <c r="E43" s="39"/>
      <c r="F43" s="39">
        <v>19076</v>
      </c>
      <c r="G43" s="39"/>
      <c r="H43" s="39">
        <v>3680</v>
      </c>
      <c r="I43" s="40"/>
      <c r="J43" s="83"/>
      <c r="K43" s="99">
        <f>B43*100/SUM(B43:B44)</f>
        <v>50.609602287059616</v>
      </c>
      <c r="L43" s="99"/>
      <c r="M43" s="99">
        <f>D43*100/SUM($D$43:$D$44)</f>
        <v>57.674792392177871</v>
      </c>
      <c r="N43" s="99"/>
      <c r="O43" s="99">
        <f>F43*100/SUM($F$43:$F$44)</f>
        <v>47.358490566037737</v>
      </c>
      <c r="P43" s="99"/>
      <c r="Q43" s="99">
        <f>H43*100/SUM($H$43:$H$44)</f>
        <v>39.257520802218906</v>
      </c>
      <c r="R43" s="43"/>
    </row>
    <row r="44" spans="1:21" s="27" customFormat="1">
      <c r="A44" s="201" t="s">
        <v>63</v>
      </c>
      <c r="B44" s="39">
        <f>SUM(D44,F44,H44)</f>
        <v>41118</v>
      </c>
      <c r="C44" s="64"/>
      <c r="D44" s="39">
        <v>14220</v>
      </c>
      <c r="E44" s="39"/>
      <c r="F44" s="39">
        <v>21204</v>
      </c>
      <c r="G44" s="39"/>
      <c r="H44" s="39">
        <v>5694</v>
      </c>
      <c r="I44" s="40"/>
      <c r="J44" s="81"/>
      <c r="K44" s="99">
        <f>B44*100/SUM(B43:B44)</f>
        <v>49.390397712940384</v>
      </c>
      <c r="L44" s="99"/>
      <c r="M44" s="99">
        <f>D44*100/SUM($D$43:$D$44)</f>
        <v>42.325207607822129</v>
      </c>
      <c r="N44" s="99"/>
      <c r="O44" s="99">
        <f>F44*100/SUM($F$43:$F$44)</f>
        <v>52.641509433962263</v>
      </c>
      <c r="P44" s="99"/>
      <c r="Q44" s="99">
        <f>H44*100/SUM($H$43:$H$44)</f>
        <v>60.742479197781094</v>
      </c>
      <c r="R44" s="43"/>
    </row>
    <row r="45" spans="1:21" s="27" customFormat="1" ht="6.6" customHeight="1">
      <c r="A45" s="82"/>
      <c r="B45" s="44"/>
      <c r="C45" s="40"/>
      <c r="D45" s="44"/>
      <c r="E45" s="40"/>
      <c r="F45" s="44"/>
      <c r="G45" s="64"/>
      <c r="H45" s="44"/>
      <c r="I45" s="64"/>
      <c r="J45" s="55"/>
      <c r="K45" s="99"/>
      <c r="L45" s="99"/>
      <c r="M45" s="99"/>
      <c r="N45" s="99"/>
      <c r="O45" s="99"/>
      <c r="P45" s="99"/>
      <c r="Q45" s="99"/>
      <c r="R45" s="43"/>
    </row>
    <row r="46" spans="1:21" s="30" customFormat="1" ht="12">
      <c r="A46" s="202" t="s">
        <v>47</v>
      </c>
      <c r="B46" s="95">
        <f t="shared" ref="B46:B51" si="10">SUM(D46,F46,H46)</f>
        <v>83252</v>
      </c>
      <c r="C46" s="40"/>
      <c r="D46" s="95">
        <f>SUM(D47:D51)</f>
        <v>33597</v>
      </c>
      <c r="E46" s="17"/>
      <c r="F46" s="95">
        <f>SUM(F47:F51)</f>
        <v>40281</v>
      </c>
      <c r="G46" s="64"/>
      <c r="H46" s="95">
        <f>SUM(H47:H51)</f>
        <v>9374</v>
      </c>
      <c r="I46" s="64"/>
      <c r="J46" s="6"/>
      <c r="K46" s="96">
        <f>SUM(K47:K50)</f>
        <v>100</v>
      </c>
      <c r="L46" s="96"/>
      <c r="M46" s="96">
        <f>SUM(M47:M50)</f>
        <v>99.999999999999986</v>
      </c>
      <c r="N46" s="96"/>
      <c r="O46" s="96">
        <f>SUM(O47:O50)</f>
        <v>100</v>
      </c>
      <c r="P46" s="96"/>
      <c r="Q46" s="96">
        <f>SUM(Q47:Q50)</f>
        <v>100</v>
      </c>
      <c r="R46" s="37"/>
    </row>
    <row r="47" spans="1:21" s="27" customFormat="1" ht="11.4">
      <c r="A47" s="13" t="s">
        <v>107</v>
      </c>
      <c r="B47" s="39">
        <f t="shared" si="10"/>
        <v>40327</v>
      </c>
      <c r="C47" s="40"/>
      <c r="D47" s="39">
        <v>16235</v>
      </c>
      <c r="E47" s="39"/>
      <c r="F47" s="39">
        <v>20773</v>
      </c>
      <c r="G47" s="39"/>
      <c r="H47" s="39">
        <v>3319</v>
      </c>
      <c r="I47" s="64"/>
      <c r="J47" s="81"/>
      <c r="K47" s="99">
        <f>B47*100/SUM($B$47:$B$50)</f>
        <v>48.439677124873874</v>
      </c>
      <c r="L47" s="99"/>
      <c r="M47" s="99">
        <f>D47*100/SUM($D$47:$D$50)</f>
        <v>48.322766913712535</v>
      </c>
      <c r="N47" s="99"/>
      <c r="O47" s="99">
        <f>F47*100/SUM($F$47:$F$50)</f>
        <v>51.570219210049402</v>
      </c>
      <c r="P47" s="99"/>
      <c r="Q47" s="99">
        <f>H47*100/SUM($H$47:$H$50)</f>
        <v>35.406443353957755</v>
      </c>
      <c r="R47" s="43"/>
    </row>
    <row r="48" spans="1:21" s="27" customFormat="1" ht="11.4">
      <c r="A48" s="13" t="s">
        <v>108</v>
      </c>
      <c r="B48" s="39">
        <f t="shared" si="10"/>
        <v>7771</v>
      </c>
      <c r="C48" s="40"/>
      <c r="D48" s="39">
        <v>3640</v>
      </c>
      <c r="E48" s="39"/>
      <c r="F48" s="39">
        <v>2612</v>
      </c>
      <c r="G48" s="39" t="s">
        <v>194</v>
      </c>
      <c r="H48" s="39">
        <v>1519</v>
      </c>
      <c r="I48" s="40"/>
      <c r="J48" s="81"/>
      <c r="K48" s="99">
        <f>B48*100/SUM($B$47:$B$50)</f>
        <v>9.3343102868399566</v>
      </c>
      <c r="L48" s="99"/>
      <c r="M48" s="99">
        <f>D48*100/SUM($D$47:$D$50)</f>
        <v>10.834300681608477</v>
      </c>
      <c r="N48" s="99"/>
      <c r="O48" s="99">
        <f>F48*100/SUM($F$47:$F$50)</f>
        <v>6.4844467615004593</v>
      </c>
      <c r="P48" s="99"/>
      <c r="Q48" s="99">
        <f>H48*100/SUM($H$47:$H$50)</f>
        <v>16.204395135481118</v>
      </c>
      <c r="R48" s="43"/>
    </row>
    <row r="49" spans="1:18" s="27" customFormat="1" ht="11.4">
      <c r="A49" s="13" t="s">
        <v>109</v>
      </c>
      <c r="B49" s="39">
        <f t="shared" si="10"/>
        <v>33827</v>
      </c>
      <c r="C49" s="40"/>
      <c r="D49" s="39">
        <v>13582</v>
      </c>
      <c r="E49" s="39"/>
      <c r="F49" s="39">
        <v>16052</v>
      </c>
      <c r="G49" s="39"/>
      <c r="H49" s="39">
        <v>4193</v>
      </c>
      <c r="I49" s="64"/>
      <c r="J49" s="81"/>
      <c r="K49" s="99">
        <f>B49*100/SUM($B$47:$B$50)</f>
        <v>40.632056887522225</v>
      </c>
      <c r="L49" s="99"/>
      <c r="M49" s="99">
        <f>D49*100/SUM($D$47:$D$50)</f>
        <v>40.42622853230943</v>
      </c>
      <c r="N49" s="99"/>
      <c r="O49" s="99">
        <f>F49*100/SUM($F$47:$F$50)</f>
        <v>39.850053375040339</v>
      </c>
      <c r="P49" s="99"/>
      <c r="Q49" s="99">
        <f>H49*100/SUM($H$47:$H$50)</f>
        <v>44.730104544484746</v>
      </c>
      <c r="R49" s="43"/>
    </row>
    <row r="50" spans="1:18" s="158" customFormat="1">
      <c r="A50" s="156" t="s">
        <v>101</v>
      </c>
      <c r="B50" s="44">
        <f t="shared" si="10"/>
        <v>1327</v>
      </c>
      <c r="C50" s="64"/>
      <c r="D50" s="39">
        <v>140</v>
      </c>
      <c r="E50" s="39" t="s">
        <v>194</v>
      </c>
      <c r="F50" s="39">
        <v>844</v>
      </c>
      <c r="G50" s="39" t="s">
        <v>194</v>
      </c>
      <c r="H50" s="39">
        <v>343</v>
      </c>
      <c r="I50" s="64"/>
      <c r="J50" s="92"/>
      <c r="K50" s="99">
        <f>B50*100/SUM($B$47:$B$50)</f>
        <v>1.5939557007639455</v>
      </c>
      <c r="L50" s="108"/>
      <c r="M50" s="99">
        <f>D50*100/SUM($D$47:$D$50)</f>
        <v>0.4167038723695568</v>
      </c>
      <c r="N50" s="108"/>
      <c r="O50" s="99">
        <f>F50*100/SUM($F$47:$F$50)</f>
        <v>2.0952806534097963</v>
      </c>
      <c r="P50" s="108"/>
      <c r="Q50" s="99">
        <f>H50*100/SUM($H$47:$H$50)</f>
        <v>3.6590569660763816</v>
      </c>
      <c r="R50" s="141"/>
    </row>
    <row r="51" spans="1:18" s="158" customFormat="1" ht="11.4">
      <c r="A51" s="183" t="s">
        <v>3</v>
      </c>
      <c r="B51" s="44">
        <f t="shared" si="10"/>
        <v>0</v>
      </c>
      <c r="C51" s="39"/>
      <c r="D51" s="39"/>
      <c r="E51" s="39"/>
      <c r="F51" s="39"/>
      <c r="G51" s="39"/>
      <c r="H51" s="39"/>
      <c r="I51" s="39"/>
      <c r="J51" s="92"/>
      <c r="K51" s="42">
        <f>IF(B51&gt;0,"NC",0)</f>
        <v>0</v>
      </c>
      <c r="L51" s="118"/>
      <c r="M51" s="42">
        <f>IF(D51&gt;0,"NC",0)</f>
        <v>0</v>
      </c>
      <c r="N51" s="118"/>
      <c r="O51" s="42">
        <f>IF(F51&gt;0,"NC",0)</f>
        <v>0</v>
      </c>
      <c r="P51" s="118"/>
      <c r="Q51" s="42">
        <f>IF(H51&gt;0,"NC",0)</f>
        <v>0</v>
      </c>
      <c r="R51" s="141"/>
    </row>
    <row r="52" spans="1:18" ht="6.6" customHeight="1" thickBot="1">
      <c r="A52" s="120"/>
      <c r="B52" s="121"/>
      <c r="C52" s="112"/>
      <c r="D52" s="121"/>
      <c r="E52" s="112"/>
      <c r="F52" s="120"/>
      <c r="G52" s="112"/>
      <c r="H52" s="120"/>
      <c r="I52" s="112"/>
      <c r="J52" s="121"/>
      <c r="K52" s="123"/>
      <c r="L52" s="123"/>
      <c r="M52" s="123"/>
      <c r="N52" s="123"/>
      <c r="O52" s="123"/>
      <c r="P52" s="123"/>
      <c r="Q52" s="123"/>
      <c r="R52" s="123"/>
    </row>
    <row r="53" spans="1:18" ht="6.6" customHeight="1">
      <c r="A53" s="29"/>
      <c r="B53" s="67"/>
      <c r="C53" s="40"/>
      <c r="D53" s="29"/>
      <c r="E53" s="64"/>
      <c r="F53" s="29"/>
      <c r="G53" s="40"/>
      <c r="H53" s="29"/>
      <c r="I53" s="40"/>
      <c r="J53" s="36"/>
    </row>
    <row r="54" spans="1:18" s="71" customFormat="1" ht="11.4">
      <c r="A54" s="70" t="s">
        <v>74</v>
      </c>
      <c r="B54" s="145"/>
      <c r="C54" s="77"/>
      <c r="D54" s="145"/>
      <c r="E54" s="77"/>
      <c r="F54" s="145"/>
      <c r="G54" s="77"/>
      <c r="H54" s="145"/>
      <c r="I54" s="77"/>
      <c r="J54" s="145"/>
    </row>
    <row r="55" spans="1:18" s="71" customFormat="1" ht="11.4">
      <c r="A55" s="70" t="s">
        <v>155</v>
      </c>
      <c r="B55" s="145"/>
      <c r="C55" s="77"/>
      <c r="D55" s="145"/>
      <c r="E55" s="77"/>
      <c r="F55" s="145"/>
      <c r="G55" s="77"/>
      <c r="H55" s="145"/>
      <c r="I55" s="77"/>
      <c r="J55" s="145"/>
    </row>
    <row r="56" spans="1:18" s="71" customFormat="1" ht="11.4">
      <c r="A56" s="79" t="s">
        <v>105</v>
      </c>
      <c r="B56" s="145"/>
      <c r="C56" s="77"/>
      <c r="D56" s="145"/>
      <c r="E56" s="77"/>
      <c r="F56" s="145"/>
      <c r="G56" s="77"/>
      <c r="H56" s="145"/>
      <c r="I56" s="77"/>
      <c r="J56" s="145"/>
    </row>
    <row r="57" spans="1:18" s="71" customFormat="1" ht="22.5" customHeight="1">
      <c r="A57" s="303" t="s">
        <v>163</v>
      </c>
      <c r="B57" s="303"/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</row>
    <row r="58" spans="1:18" s="71" customFormat="1" ht="10.199999999999999">
      <c r="A58" s="198" t="s">
        <v>66</v>
      </c>
      <c r="C58" s="77"/>
      <c r="E58" s="77"/>
      <c r="G58" s="77"/>
      <c r="H58" s="143"/>
      <c r="I58" s="77"/>
    </row>
    <row r="59" spans="1:18" s="71" customFormat="1" ht="10.199999999999999">
      <c r="A59" s="199" t="s">
        <v>89</v>
      </c>
      <c r="B59" s="73"/>
      <c r="C59" s="74"/>
      <c r="D59" s="73"/>
      <c r="E59" s="74"/>
      <c r="F59" s="73"/>
      <c r="G59" s="74"/>
      <c r="H59" s="144"/>
      <c r="I59" s="74"/>
      <c r="J59" s="73"/>
      <c r="K59" s="73"/>
      <c r="L59" s="73"/>
      <c r="M59" s="73"/>
      <c r="N59" s="73"/>
      <c r="O59" s="73"/>
      <c r="P59" s="73"/>
      <c r="Q59" s="73"/>
    </row>
    <row r="60" spans="1:18" s="71" customFormat="1" ht="10.199999999999999">
      <c r="A60" s="4" t="s">
        <v>203</v>
      </c>
      <c r="B60" s="75"/>
      <c r="C60" s="77"/>
      <c r="E60" s="77"/>
      <c r="G60" s="77"/>
      <c r="H60" s="143"/>
      <c r="I60" s="77"/>
      <c r="R60" s="127"/>
    </row>
    <row r="61" spans="1:18">
      <c r="A61" s="71"/>
    </row>
  </sheetData>
  <mergeCells count="15">
    <mergeCell ref="A57:R57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8.6640625" style="72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9" width="13.5546875" style="90" customWidth="1"/>
    <col min="20" max="20" width="5.88671875" style="90" bestFit="1" customWidth="1"/>
    <col min="21" max="21" width="2.5546875" style="90" bestFit="1" customWidth="1"/>
    <col min="22" max="22" width="5.88671875" style="90" bestFit="1" customWidth="1"/>
    <col min="23" max="23" width="2.5546875" style="90" bestFit="1" customWidth="1"/>
    <col min="24" max="24" width="4.5546875" style="90" bestFit="1" customWidth="1"/>
    <col min="25" max="25" width="2.5546875" style="90" bestFit="1" customWidth="1"/>
    <col min="26" max="26" width="11.44140625" style="90"/>
    <col min="27" max="27" width="3.44140625" style="90" bestFit="1" customWidth="1"/>
    <col min="28" max="28" width="11.44140625" style="90"/>
    <col min="29" max="29" width="5" style="90" bestFit="1" customWidth="1"/>
    <col min="30" max="30" width="11.44140625" style="90"/>
    <col min="31" max="31" width="5" style="90" bestFit="1" customWidth="1"/>
    <col min="32" max="32" width="11.44140625" style="90"/>
    <col min="33" max="33" width="5" style="90" bestFit="1" customWidth="1"/>
    <col min="34" max="16384" width="11.44140625" style="90"/>
  </cols>
  <sheetData>
    <row r="1" spans="1:18" ht="25.5" customHeight="1">
      <c r="A1" s="299" t="s">
        <v>206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27" customFormat="1" ht="6.6" customHeight="1" thickBot="1">
      <c r="A2" s="158"/>
      <c r="B2" s="159"/>
      <c r="C2" s="161"/>
      <c r="D2" s="159"/>
      <c r="E2" s="161"/>
      <c r="F2" s="159"/>
      <c r="G2" s="161"/>
      <c r="H2" s="160"/>
      <c r="I2" s="161"/>
      <c r="J2" s="160"/>
      <c r="K2" s="159"/>
      <c r="L2" s="159"/>
      <c r="M2" s="159"/>
      <c r="N2" s="159"/>
      <c r="O2" s="159"/>
      <c r="P2" s="159"/>
      <c r="Q2" s="158"/>
      <c r="R2" s="158"/>
    </row>
    <row r="3" spans="1:18" s="132" customFormat="1" ht="6.6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8" t="s">
        <v>145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8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8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8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8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8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8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27" customFormat="1" ht="6.6" customHeight="1">
      <c r="A11" s="229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79</v>
      </c>
      <c r="B13" s="219">
        <f>SUM(D13,F13,H13)</f>
        <v>83252</v>
      </c>
      <c r="C13" s="220"/>
      <c r="D13" s="219">
        <f>D15</f>
        <v>33597</v>
      </c>
      <c r="E13" s="220"/>
      <c r="F13" s="219">
        <f>F15</f>
        <v>40281</v>
      </c>
      <c r="G13" s="220"/>
      <c r="H13" s="219">
        <f>H15</f>
        <v>9374</v>
      </c>
      <c r="I13" s="220"/>
      <c r="J13" s="222"/>
      <c r="K13" s="223">
        <f>SUM(M13,O13,Q13)</f>
        <v>100</v>
      </c>
      <c r="L13" s="224"/>
      <c r="M13" s="223">
        <f>D13*100/B13</f>
        <v>40.355787248354396</v>
      </c>
      <c r="N13" s="225"/>
      <c r="O13" s="223">
        <f>F13*100/B13</f>
        <v>48.384423197040313</v>
      </c>
      <c r="P13" s="224"/>
      <c r="Q13" s="223">
        <f>H13*100/B13</f>
        <v>11.259789554605295</v>
      </c>
      <c r="R13" s="227"/>
    </row>
    <row r="14" spans="1:18" s="35" customFormat="1" ht="6.6" customHeight="1">
      <c r="A14" s="31"/>
      <c r="B14" s="65"/>
      <c r="C14" s="64"/>
      <c r="D14" s="65"/>
      <c r="E14" s="64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4">
      <c r="A15" s="61" t="s">
        <v>86</v>
      </c>
      <c r="B15" s="95">
        <f>SUM(D15,F15,H15)</f>
        <v>83252</v>
      </c>
      <c r="C15" s="40"/>
      <c r="D15" s="95">
        <f>SUM(D16:D18)</f>
        <v>33597</v>
      </c>
      <c r="E15" s="40"/>
      <c r="F15" s="95">
        <f>SUM(F16:F18)</f>
        <v>40281</v>
      </c>
      <c r="G15" s="40"/>
      <c r="H15" s="95">
        <f>SUM(H16:H18)</f>
        <v>9374</v>
      </c>
      <c r="I15" s="40"/>
      <c r="J15" s="100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1.4">
      <c r="A16" s="115" t="s">
        <v>164</v>
      </c>
      <c r="B16" s="39">
        <f>SUM(D16,F16,H16)</f>
        <v>7358</v>
      </c>
      <c r="C16" s="40"/>
      <c r="D16" s="39">
        <v>661</v>
      </c>
      <c r="E16" s="39" t="s">
        <v>194</v>
      </c>
      <c r="F16" s="39">
        <v>6630</v>
      </c>
      <c r="G16" s="39"/>
      <c r="H16" s="39">
        <v>67</v>
      </c>
      <c r="I16" s="283" t="s">
        <v>194</v>
      </c>
      <c r="J16" s="98"/>
      <c r="K16" s="99">
        <f>B16*100/SUM(B16:B17)</f>
        <v>9.674323204964697</v>
      </c>
      <c r="L16" s="99"/>
      <c r="M16" s="99">
        <f>D16*100/SUM($D$16:$D$17)</f>
        <v>2.2575907647119098</v>
      </c>
      <c r="N16" s="99"/>
      <c r="O16" s="99">
        <f>F16*100/SUM($F$16:$F$17)</f>
        <v>17.723481608212147</v>
      </c>
      <c r="P16" s="99"/>
      <c r="Q16" s="99">
        <f>H16*100/SUM($H$16:$H$17)</f>
        <v>0.71504802561366065</v>
      </c>
      <c r="R16" s="43"/>
    </row>
    <row r="17" spans="1:18" s="27" customFormat="1" ht="11.4">
      <c r="A17" s="115" t="s">
        <v>4</v>
      </c>
      <c r="B17" s="39">
        <f>SUM(D17,F17,H17)</f>
        <v>68699</v>
      </c>
      <c r="C17" s="40"/>
      <c r="D17" s="39">
        <v>28618</v>
      </c>
      <c r="E17" s="39"/>
      <c r="F17" s="39">
        <v>30778</v>
      </c>
      <c r="G17" s="39"/>
      <c r="H17" s="39">
        <v>9303</v>
      </c>
      <c r="I17" s="284"/>
      <c r="J17" s="98"/>
      <c r="K17" s="99">
        <f>B17*100/SUM(B16:B17)</f>
        <v>90.325676795035307</v>
      </c>
      <c r="L17" s="99"/>
      <c r="M17" s="99">
        <f>D17*100/SUM($D$16:$D$17)</f>
        <v>97.742409235288093</v>
      </c>
      <c r="N17" s="99"/>
      <c r="O17" s="99">
        <f>F17*100/SUM($F$16:$F$17)</f>
        <v>82.276518391787846</v>
      </c>
      <c r="P17" s="99"/>
      <c r="Q17" s="99">
        <f>H17*100/SUM($H$16:$H$17)</f>
        <v>99.284951974386345</v>
      </c>
      <c r="R17" s="43"/>
    </row>
    <row r="18" spans="1:18" s="27" customFormat="1" ht="11.4">
      <c r="A18" s="115" t="s">
        <v>3</v>
      </c>
      <c r="B18" s="39">
        <f>SUM(D18,F18,H18)</f>
        <v>7195</v>
      </c>
      <c r="C18" s="40"/>
      <c r="D18" s="39">
        <v>4318</v>
      </c>
      <c r="E18" s="39"/>
      <c r="F18" s="39">
        <v>2873</v>
      </c>
      <c r="G18" s="39"/>
      <c r="H18" s="39">
        <v>4</v>
      </c>
      <c r="I18" s="283" t="s">
        <v>194</v>
      </c>
      <c r="J18" s="98"/>
      <c r="K18" s="262" t="s">
        <v>193</v>
      </c>
      <c r="L18" s="262"/>
      <c r="M18" s="262" t="s">
        <v>193</v>
      </c>
      <c r="N18" s="262"/>
      <c r="O18" s="262" t="s">
        <v>193</v>
      </c>
      <c r="P18" s="262"/>
      <c r="Q18" s="262" t="s">
        <v>193</v>
      </c>
      <c r="R18" s="43"/>
    </row>
    <row r="19" spans="1:18" s="27" customFormat="1" ht="6.6" customHeight="1">
      <c r="A19" s="29"/>
      <c r="B19" s="39"/>
      <c r="C19" s="40"/>
      <c r="D19" s="39"/>
      <c r="E19" s="269"/>
      <c r="F19" s="39"/>
      <c r="G19" s="269"/>
      <c r="H19" s="39"/>
      <c r="I19" s="284"/>
      <c r="J19" s="98"/>
      <c r="K19" s="99"/>
      <c r="L19" s="99"/>
      <c r="M19" s="99"/>
      <c r="N19" s="99"/>
      <c r="O19" s="99"/>
      <c r="P19" s="99"/>
      <c r="Q19" s="99"/>
      <c r="R19" s="43"/>
    </row>
    <row r="20" spans="1:18" s="30" customFormat="1" ht="36">
      <c r="A20" s="61" t="s">
        <v>103</v>
      </c>
      <c r="B20" s="95">
        <f>SUM(D20,F20,H20)</f>
        <v>83251</v>
      </c>
      <c r="C20" s="40"/>
      <c r="D20" s="95">
        <f>SUM(D21:D22)</f>
        <v>33597</v>
      </c>
      <c r="E20" s="269"/>
      <c r="F20" s="95">
        <f>SUM(F21:F22)</f>
        <v>40280</v>
      </c>
      <c r="G20" s="269"/>
      <c r="H20" s="95">
        <f>SUM(H21:H22)</f>
        <v>9374</v>
      </c>
      <c r="I20" s="284"/>
      <c r="J20" s="100"/>
      <c r="K20" s="96">
        <f>SUM(K21:K22)</f>
        <v>100</v>
      </c>
      <c r="L20" s="96"/>
      <c r="M20" s="96">
        <f>SUM(M21:M22)</f>
        <v>100</v>
      </c>
      <c r="N20" s="96"/>
      <c r="O20" s="96">
        <f>SUM(O21:O22)</f>
        <v>100</v>
      </c>
      <c r="P20" s="96"/>
      <c r="Q20" s="96">
        <f>SUM(Q21:Q22)</f>
        <v>100</v>
      </c>
      <c r="R20" s="37"/>
    </row>
    <row r="21" spans="1:18" s="27" customFormat="1" ht="11.4">
      <c r="A21" s="115" t="s">
        <v>164</v>
      </c>
      <c r="B21" s="39">
        <f>SUM(D21,F21,H21)</f>
        <v>34820</v>
      </c>
      <c r="C21" s="40"/>
      <c r="D21" s="39">
        <v>2813</v>
      </c>
      <c r="E21" s="39"/>
      <c r="F21" s="39">
        <v>29649</v>
      </c>
      <c r="G21" s="39"/>
      <c r="H21" s="39">
        <v>2358</v>
      </c>
      <c r="I21" s="284"/>
      <c r="J21" s="98"/>
      <c r="K21" s="99">
        <f>B21*100/SUM(B21:B22)</f>
        <v>41.825323419538506</v>
      </c>
      <c r="L21" s="99"/>
      <c r="M21" s="99">
        <f>D21*100/SUM(D21:D22)</f>
        <v>8.3727713783968802</v>
      </c>
      <c r="N21" s="99"/>
      <c r="O21" s="99">
        <f>F21*100/SUM(F21:F22)</f>
        <v>73.607249255213503</v>
      </c>
      <c r="P21" s="99"/>
      <c r="Q21" s="99">
        <f>H21*100/SUM(H21:H22)</f>
        <v>25.154683166204396</v>
      </c>
      <c r="R21" s="43"/>
    </row>
    <row r="22" spans="1:18" s="27" customFormat="1" ht="11.4">
      <c r="A22" s="115" t="s">
        <v>4</v>
      </c>
      <c r="B22" s="39">
        <f>SUM(D22,F22,H22)</f>
        <v>48431</v>
      </c>
      <c r="C22" s="40"/>
      <c r="D22" s="39">
        <v>30784</v>
      </c>
      <c r="E22" s="39"/>
      <c r="F22" s="39">
        <v>10631</v>
      </c>
      <c r="G22" s="39"/>
      <c r="H22" s="39">
        <v>7016</v>
      </c>
      <c r="I22" s="284"/>
      <c r="J22" s="98"/>
      <c r="K22" s="99">
        <f>B22*100/SUM(B21:B22)</f>
        <v>58.174676580461494</v>
      </c>
      <c r="L22" s="99"/>
      <c r="M22" s="99">
        <f>D22*100/SUM(D21:D22)</f>
        <v>91.627228621603123</v>
      </c>
      <c r="N22" s="99"/>
      <c r="O22" s="99">
        <f>F22*100/SUM(F21:F22)</f>
        <v>26.392750744786493</v>
      </c>
      <c r="P22" s="99"/>
      <c r="Q22" s="99">
        <f>H22*100/SUM(H21:H22)</f>
        <v>74.845316833795607</v>
      </c>
      <c r="R22" s="43"/>
    </row>
    <row r="23" spans="1:18" s="27" customFormat="1" ht="6.6" customHeight="1">
      <c r="A23" s="29"/>
      <c r="B23" s="39"/>
      <c r="C23" s="40"/>
      <c r="D23" s="39"/>
      <c r="E23" s="269"/>
      <c r="F23" s="39"/>
      <c r="G23" s="269"/>
      <c r="H23" s="39"/>
      <c r="I23" s="284"/>
      <c r="J23" s="98"/>
      <c r="K23" s="99"/>
      <c r="L23" s="99"/>
      <c r="M23" s="99"/>
      <c r="N23" s="99"/>
      <c r="O23" s="99"/>
      <c r="P23" s="99"/>
      <c r="Q23" s="99"/>
      <c r="R23" s="43"/>
    </row>
    <row r="24" spans="1:18" s="27" customFormat="1" ht="24">
      <c r="A24" s="232" t="s">
        <v>90</v>
      </c>
      <c r="B24" s="219">
        <f>SUM(D24,F24,H24)</f>
        <v>34820</v>
      </c>
      <c r="C24" s="220"/>
      <c r="D24" s="219">
        <f>D21</f>
        <v>2813</v>
      </c>
      <c r="E24" s="279"/>
      <c r="F24" s="219">
        <f>F21</f>
        <v>29649</v>
      </c>
      <c r="G24" s="279"/>
      <c r="H24" s="219">
        <f>H21</f>
        <v>2358</v>
      </c>
      <c r="I24" s="285"/>
      <c r="J24" s="224"/>
      <c r="K24" s="223">
        <f>SUM(M24,O24,Q24)</f>
        <v>100</v>
      </c>
      <c r="L24" s="224"/>
      <c r="M24" s="223">
        <f>D24*100/B24</f>
        <v>8.0786904078116031</v>
      </c>
      <c r="N24" s="225"/>
      <c r="O24" s="223">
        <f>F24*100/B24</f>
        <v>85.149339460080412</v>
      </c>
      <c r="P24" s="224"/>
      <c r="Q24" s="223">
        <f>H24*100/B24</f>
        <v>6.7719701321079837</v>
      </c>
      <c r="R24" s="233"/>
    </row>
    <row r="25" spans="1:18" s="29" customFormat="1" ht="6.6" customHeight="1">
      <c r="A25" s="15"/>
      <c r="B25" s="65"/>
      <c r="C25" s="64"/>
      <c r="D25" s="65"/>
      <c r="E25" s="278"/>
      <c r="F25" s="65"/>
      <c r="G25" s="278"/>
      <c r="H25" s="65"/>
      <c r="I25" s="286"/>
      <c r="J25" s="34"/>
      <c r="K25" s="101"/>
      <c r="L25" s="48"/>
      <c r="M25" s="101"/>
      <c r="N25" s="48"/>
      <c r="O25" s="101"/>
      <c r="P25" s="48"/>
      <c r="Q25" s="101"/>
      <c r="R25" s="63"/>
    </row>
    <row r="26" spans="1:18" s="30" customFormat="1" ht="24">
      <c r="A26" s="61" t="s">
        <v>110</v>
      </c>
      <c r="B26" s="95">
        <f>SUM(D26,F26,H26)</f>
        <v>34822</v>
      </c>
      <c r="C26" s="40"/>
      <c r="D26" s="95">
        <f>SUM(D27:D35)</f>
        <v>2813</v>
      </c>
      <c r="E26" s="269"/>
      <c r="F26" s="95">
        <f>SUM(F27:F35)</f>
        <v>29650</v>
      </c>
      <c r="G26" s="269"/>
      <c r="H26" s="95">
        <f>SUM(H27:H35)</f>
        <v>2359</v>
      </c>
      <c r="I26" s="284"/>
      <c r="J26" s="100"/>
      <c r="K26" s="96">
        <f>SUM(K27:K34)</f>
        <v>100</v>
      </c>
      <c r="L26" s="96"/>
      <c r="M26" s="96">
        <f>SUM(M27:M34)</f>
        <v>100</v>
      </c>
      <c r="N26" s="96"/>
      <c r="O26" s="96">
        <f>SUM(O27:O34)</f>
        <v>99.999999999999986</v>
      </c>
      <c r="P26" s="96"/>
      <c r="Q26" s="96">
        <f>SUM(Q27:Q33)</f>
        <v>99.133211678832112</v>
      </c>
      <c r="R26" s="37"/>
    </row>
    <row r="27" spans="1:18" s="27" customFormat="1" ht="11.4">
      <c r="A27" s="115" t="s">
        <v>11</v>
      </c>
      <c r="B27" s="39">
        <f t="shared" ref="B27:B35" si="0">SUM(D27,F27,H27)</f>
        <v>16057</v>
      </c>
      <c r="C27" s="40"/>
      <c r="D27" s="39">
        <v>1601</v>
      </c>
      <c r="E27" s="39"/>
      <c r="F27" s="39">
        <v>13882</v>
      </c>
      <c r="G27" s="39"/>
      <c r="H27" s="39">
        <v>574</v>
      </c>
      <c r="I27" s="284"/>
      <c r="J27" s="98"/>
      <c r="K27" s="99">
        <f>B27*100/SUM($B$27:$B$34)</f>
        <v>47.034183778083715</v>
      </c>
      <c r="L27" s="99"/>
      <c r="M27" s="99">
        <f>D27*100/SUM($D$27:$D$34)</f>
        <v>56.914326341983646</v>
      </c>
      <c r="N27" s="99"/>
      <c r="O27" s="99">
        <f>F27*100/SUM($F$27:$F$34)</f>
        <v>47.648795222077297</v>
      </c>
      <c r="P27" s="99"/>
      <c r="Q27" s="99">
        <f>H27*100/SUM($H$27:$H$34)</f>
        <v>26.186131386861312</v>
      </c>
      <c r="R27" s="43"/>
    </row>
    <row r="28" spans="1:18" s="27" customFormat="1" ht="11.4">
      <c r="A28" s="115" t="s">
        <v>12</v>
      </c>
      <c r="B28" s="39">
        <f t="shared" si="0"/>
        <v>2645</v>
      </c>
      <c r="C28" s="40"/>
      <c r="D28" s="39">
        <v>176</v>
      </c>
      <c r="E28" s="39" t="s">
        <v>194</v>
      </c>
      <c r="F28" s="39">
        <v>2243</v>
      </c>
      <c r="G28" s="39"/>
      <c r="H28" s="39">
        <v>226</v>
      </c>
      <c r="I28" s="284"/>
      <c r="J28" s="98"/>
      <c r="K28" s="99">
        <f t="shared" ref="K28:K34" si="1">B28*100/SUM($B$27:$B$34)</f>
        <v>7.7477371920677234</v>
      </c>
      <c r="L28" s="99"/>
      <c r="M28" s="99">
        <f t="shared" ref="M28:M34" si="2">D28*100/SUM($D$27:$D$34)</f>
        <v>6.2566654816921439</v>
      </c>
      <c r="N28" s="99"/>
      <c r="O28" s="99">
        <f t="shared" ref="O28:O34" si="3">F28*100/SUM($F$27:$F$34)</f>
        <v>7.6989084917965265</v>
      </c>
      <c r="P28" s="99"/>
      <c r="Q28" s="99">
        <f t="shared" ref="Q28:Q34" si="4">H28*100/SUM($H$27:$H$34)</f>
        <v>10.31021897810219</v>
      </c>
      <c r="R28" s="43"/>
    </row>
    <row r="29" spans="1:18" s="27" customFormat="1" ht="11.4">
      <c r="A29" s="115" t="s">
        <v>13</v>
      </c>
      <c r="B29" s="39">
        <f t="shared" si="0"/>
        <v>5408</v>
      </c>
      <c r="C29" s="40"/>
      <c r="D29" s="39">
        <v>78</v>
      </c>
      <c r="E29" s="39" t="s">
        <v>194</v>
      </c>
      <c r="F29" s="39">
        <v>4962</v>
      </c>
      <c r="G29" s="39"/>
      <c r="H29" s="39">
        <v>368</v>
      </c>
      <c r="I29" s="284"/>
      <c r="J29" s="98"/>
      <c r="K29" s="99">
        <f t="shared" si="1"/>
        <v>15.841120126541492</v>
      </c>
      <c r="L29" s="99"/>
      <c r="M29" s="99">
        <f t="shared" si="2"/>
        <v>2.7728403839317455</v>
      </c>
      <c r="N29" s="99"/>
      <c r="O29" s="99">
        <f t="shared" si="3"/>
        <v>17.031646873069267</v>
      </c>
      <c r="P29" s="99"/>
      <c r="Q29" s="99">
        <f t="shared" si="4"/>
        <v>16.788321167883211</v>
      </c>
      <c r="R29" s="43"/>
    </row>
    <row r="30" spans="1:18" s="27" customFormat="1" ht="11.4">
      <c r="A30" s="115" t="s">
        <v>14</v>
      </c>
      <c r="B30" s="39">
        <f t="shared" si="0"/>
        <v>2942</v>
      </c>
      <c r="C30" s="40"/>
      <c r="D30" s="39">
        <v>334</v>
      </c>
      <c r="E30" s="39" t="s">
        <v>194</v>
      </c>
      <c r="F30" s="39">
        <v>2331</v>
      </c>
      <c r="G30" s="39"/>
      <c r="H30" s="39">
        <v>277</v>
      </c>
      <c r="I30" s="284"/>
      <c r="J30" s="98"/>
      <c r="K30" s="99">
        <f t="shared" si="1"/>
        <v>8.6177099504964989</v>
      </c>
      <c r="L30" s="99"/>
      <c r="M30" s="99">
        <f t="shared" si="2"/>
        <v>11.873444720938499</v>
      </c>
      <c r="N30" s="99"/>
      <c r="O30" s="99">
        <f t="shared" si="3"/>
        <v>8.0009610764055736</v>
      </c>
      <c r="P30" s="99"/>
      <c r="Q30" s="99">
        <f t="shared" si="4"/>
        <v>12.636861313868613</v>
      </c>
      <c r="R30" s="43"/>
    </row>
    <row r="31" spans="1:18" s="27" customFormat="1" ht="11.4">
      <c r="A31" s="115" t="s">
        <v>15</v>
      </c>
      <c r="B31" s="39">
        <f t="shared" si="0"/>
        <v>1087</v>
      </c>
      <c r="C31" s="40"/>
      <c r="D31" s="39">
        <v>295</v>
      </c>
      <c r="E31" s="39" t="s">
        <v>194</v>
      </c>
      <c r="F31" s="39">
        <v>688</v>
      </c>
      <c r="G31" s="39" t="s">
        <v>194</v>
      </c>
      <c r="H31" s="39">
        <v>104</v>
      </c>
      <c r="I31" s="284" t="s">
        <v>194</v>
      </c>
      <c r="J31" s="98"/>
      <c r="K31" s="99">
        <f t="shared" si="1"/>
        <v>3.1840417118251851</v>
      </c>
      <c r="L31" s="99"/>
      <c r="M31" s="99">
        <f t="shared" si="2"/>
        <v>10.487024528972627</v>
      </c>
      <c r="N31" s="99"/>
      <c r="O31" s="99">
        <f t="shared" si="3"/>
        <v>2.361502025125283</v>
      </c>
      <c r="P31" s="99"/>
      <c r="Q31" s="99">
        <f t="shared" si="4"/>
        <v>4.7445255474452557</v>
      </c>
      <c r="R31" s="43"/>
    </row>
    <row r="32" spans="1:18" s="27" customFormat="1" ht="11.4">
      <c r="A32" s="115" t="s">
        <v>49</v>
      </c>
      <c r="B32" s="39">
        <f t="shared" si="0"/>
        <v>1091</v>
      </c>
      <c r="C32" s="39" t="s">
        <v>194</v>
      </c>
      <c r="D32" s="39">
        <v>0</v>
      </c>
      <c r="E32" s="39"/>
      <c r="F32" s="39">
        <v>1064</v>
      </c>
      <c r="G32" s="39" t="s">
        <v>194</v>
      </c>
      <c r="H32" s="39">
        <v>27</v>
      </c>
      <c r="I32" s="271" t="s">
        <v>194</v>
      </c>
      <c r="J32" s="98"/>
      <c r="K32" s="99">
        <f t="shared" si="1"/>
        <v>3.1957585166525089</v>
      </c>
      <c r="L32" s="99"/>
      <c r="M32" s="99">
        <f t="shared" si="2"/>
        <v>0</v>
      </c>
      <c r="N32" s="99"/>
      <c r="O32" s="99">
        <f t="shared" si="3"/>
        <v>3.6520903411821242</v>
      </c>
      <c r="P32" s="99"/>
      <c r="Q32" s="99">
        <f t="shared" si="4"/>
        <v>1.2317518248175183</v>
      </c>
      <c r="R32" s="43"/>
    </row>
    <row r="33" spans="1:18" s="27" customFormat="1" ht="11.4">
      <c r="A33" s="115" t="s">
        <v>50</v>
      </c>
      <c r="B33" s="39">
        <f t="shared" si="0"/>
        <v>4577</v>
      </c>
      <c r="C33" s="40"/>
      <c r="D33" s="39">
        <v>329</v>
      </c>
      <c r="E33" s="39" t="s">
        <v>194</v>
      </c>
      <c r="F33" s="39">
        <v>3651</v>
      </c>
      <c r="G33" s="39"/>
      <c r="H33" s="39">
        <v>597</v>
      </c>
      <c r="I33" s="269"/>
      <c r="J33" s="98"/>
      <c r="K33" s="99">
        <f t="shared" si="1"/>
        <v>13.406953923665016</v>
      </c>
      <c r="L33" s="99"/>
      <c r="M33" s="99">
        <f t="shared" si="2"/>
        <v>11.695698542481336</v>
      </c>
      <c r="N33" s="99"/>
      <c r="O33" s="99">
        <f t="shared" si="3"/>
        <v>12.531749845541292</v>
      </c>
      <c r="P33" s="99"/>
      <c r="Q33" s="99">
        <f t="shared" si="4"/>
        <v>27.235401459854014</v>
      </c>
      <c r="R33" s="43"/>
    </row>
    <row r="34" spans="1:18" s="27" customFormat="1" ht="11.4">
      <c r="A34" s="115" t="s">
        <v>192</v>
      </c>
      <c r="B34" s="39">
        <f t="shared" si="0"/>
        <v>332</v>
      </c>
      <c r="C34" s="39" t="s">
        <v>194</v>
      </c>
      <c r="D34" s="39">
        <v>0</v>
      </c>
      <c r="E34" s="39"/>
      <c r="F34" s="39">
        <v>313</v>
      </c>
      <c r="G34" s="39" t="s">
        <v>194</v>
      </c>
      <c r="H34" s="39">
        <v>19</v>
      </c>
      <c r="I34" s="271" t="s">
        <v>194</v>
      </c>
      <c r="J34" s="98"/>
      <c r="K34" s="99">
        <f t="shared" si="1"/>
        <v>0.97249480066785787</v>
      </c>
      <c r="L34" s="99"/>
      <c r="M34" s="99">
        <f t="shared" si="2"/>
        <v>0</v>
      </c>
      <c r="N34" s="99"/>
      <c r="O34" s="99">
        <f t="shared" si="3"/>
        <v>1.074346124802636</v>
      </c>
      <c r="P34" s="99"/>
      <c r="Q34" s="99">
        <f t="shared" si="4"/>
        <v>0.86678832116788318</v>
      </c>
      <c r="R34" s="43"/>
    </row>
    <row r="35" spans="1:18" s="27" customFormat="1" ht="11.4">
      <c r="A35" s="115" t="s">
        <v>3</v>
      </c>
      <c r="B35" s="39">
        <f t="shared" si="0"/>
        <v>683</v>
      </c>
      <c r="C35" s="40"/>
      <c r="D35" s="39">
        <v>0</v>
      </c>
      <c r="E35" s="39"/>
      <c r="F35" s="39">
        <v>516</v>
      </c>
      <c r="G35" s="39" t="s">
        <v>194</v>
      </c>
      <c r="H35" s="39">
        <v>167</v>
      </c>
      <c r="I35" s="271" t="s">
        <v>194</v>
      </c>
      <c r="J35" s="98"/>
      <c r="K35" s="42" t="str">
        <f>IF(B35&gt;0,"NC",0)</f>
        <v>NC</v>
      </c>
      <c r="L35" s="99"/>
      <c r="M35" s="42">
        <f>IF(D35&gt;0,"NC",0)</f>
        <v>0</v>
      </c>
      <c r="N35" s="99"/>
      <c r="O35" s="42" t="str">
        <f>IF(F35&gt;0,"NC",0)</f>
        <v>NC</v>
      </c>
      <c r="P35" s="99"/>
      <c r="Q35" s="42" t="str">
        <f>IF(H35&gt;0,"NC",0)</f>
        <v>NC</v>
      </c>
      <c r="R35" s="43"/>
    </row>
    <row r="36" spans="1:18" s="27" customFormat="1" ht="6.6" customHeight="1">
      <c r="A36" s="88"/>
      <c r="B36" s="39"/>
      <c r="C36" s="40"/>
      <c r="D36" s="39"/>
      <c r="E36" s="269"/>
      <c r="F36" s="39"/>
      <c r="G36" s="269"/>
      <c r="H36" s="39"/>
      <c r="I36" s="269"/>
      <c r="J36" s="98"/>
      <c r="K36" s="99"/>
      <c r="L36" s="99"/>
      <c r="M36" s="99"/>
      <c r="N36" s="99"/>
      <c r="O36" s="99"/>
      <c r="P36" s="99"/>
      <c r="Q36" s="99"/>
      <c r="R36" s="43"/>
    </row>
    <row r="37" spans="1:18" s="30" customFormat="1" ht="24">
      <c r="A37" s="61" t="s">
        <v>196</v>
      </c>
      <c r="B37" s="65">
        <f t="shared" ref="B37:B46" si="5">SUM(D37,F37,H37)</f>
        <v>34821</v>
      </c>
      <c r="C37" s="64"/>
      <c r="D37" s="65">
        <f>SUM(D38:D46)</f>
        <v>2813</v>
      </c>
      <c r="E37" s="282"/>
      <c r="F37" s="65">
        <f>SUM(F38:F46)</f>
        <v>29649</v>
      </c>
      <c r="G37" s="278"/>
      <c r="H37" s="65">
        <f>SUM(H38:H46)</f>
        <v>2359</v>
      </c>
      <c r="I37" s="278"/>
      <c r="J37" s="94"/>
      <c r="K37" s="96">
        <f>SUM(K38:K45)</f>
        <v>100.00000000000001</v>
      </c>
      <c r="L37" s="48"/>
      <c r="M37" s="96">
        <f>SUM(M38:M45)</f>
        <v>100</v>
      </c>
      <c r="N37" s="19"/>
      <c r="O37" s="96">
        <f>SUM(O38:O45)</f>
        <v>100</v>
      </c>
      <c r="P37" s="48"/>
      <c r="Q37" s="96">
        <f>SUM(Q38:Q45)</f>
        <v>100</v>
      </c>
      <c r="R37" s="49"/>
    </row>
    <row r="38" spans="1:18" s="27" customFormat="1" ht="11.4">
      <c r="A38" s="115" t="s">
        <v>8</v>
      </c>
      <c r="B38" s="39">
        <f t="shared" si="5"/>
        <v>15899</v>
      </c>
      <c r="C38" s="40"/>
      <c r="D38" s="39">
        <v>1585</v>
      </c>
      <c r="E38" s="39"/>
      <c r="F38" s="39">
        <v>13743</v>
      </c>
      <c r="G38" s="39"/>
      <c r="H38" s="39">
        <v>571</v>
      </c>
      <c r="I38" s="269"/>
      <c r="J38" s="98"/>
      <c r="K38" s="99">
        <f>B38*100/SUM($B$38:$B$45)</f>
        <v>45.93759029182317</v>
      </c>
      <c r="L38" s="99"/>
      <c r="M38" s="99">
        <f>D38*100/SUM($D$38:$D$45)</f>
        <v>56.345538570920723</v>
      </c>
      <c r="N38" s="99"/>
      <c r="O38" s="99">
        <f>F38*100/SUM($F$38:$F$45)</f>
        <v>46.567497966928705</v>
      </c>
      <c r="P38" s="99"/>
      <c r="Q38" s="99">
        <f>H38*100/SUM($H$38:$H$45)</f>
        <v>24.9890590809628</v>
      </c>
      <c r="R38" s="43"/>
    </row>
    <row r="39" spans="1:18" s="27" customFormat="1" ht="11.4">
      <c r="A39" s="115" t="s">
        <v>9</v>
      </c>
      <c r="B39" s="39">
        <f t="shared" si="5"/>
        <v>3931</v>
      </c>
      <c r="C39" s="40"/>
      <c r="D39" s="39">
        <v>218</v>
      </c>
      <c r="E39" s="39"/>
      <c r="F39" s="39">
        <v>3359</v>
      </c>
      <c r="G39" s="39"/>
      <c r="H39" s="39">
        <v>354</v>
      </c>
      <c r="I39" s="269"/>
      <c r="J39" s="98"/>
      <c r="K39" s="99">
        <f t="shared" ref="K39:K45" si="6">B39*100/SUM($B$38:$B$45)</f>
        <v>11.357989020514303</v>
      </c>
      <c r="L39" s="99"/>
      <c r="M39" s="99">
        <f t="shared" ref="M39:M45" si="7">D39*100/SUM($D$38:$D$45)</f>
        <v>7.7497333807323141</v>
      </c>
      <c r="N39" s="99"/>
      <c r="O39" s="99">
        <f t="shared" ref="O39:O45" si="8">F39*100/SUM($F$38:$F$45)</f>
        <v>11.381810788831661</v>
      </c>
      <c r="P39" s="99"/>
      <c r="Q39" s="99">
        <f t="shared" ref="Q39:Q45" si="9">H39*100/SUM($H$38:$H$45)</f>
        <v>15.492341356673961</v>
      </c>
      <c r="R39" s="43"/>
    </row>
    <row r="40" spans="1:18" s="27" customFormat="1" ht="11.4">
      <c r="A40" s="115" t="s">
        <v>10</v>
      </c>
      <c r="B40" s="39">
        <f t="shared" si="5"/>
        <v>4889</v>
      </c>
      <c r="C40" s="40"/>
      <c r="D40" s="39">
        <v>78</v>
      </c>
      <c r="E40" s="39"/>
      <c r="F40" s="39">
        <v>4513</v>
      </c>
      <c r="G40" s="39"/>
      <c r="H40" s="39">
        <v>298</v>
      </c>
      <c r="I40" s="269"/>
      <c r="J40" s="98"/>
      <c r="K40" s="99">
        <f t="shared" si="6"/>
        <v>14.125975151690263</v>
      </c>
      <c r="L40" s="99"/>
      <c r="M40" s="99">
        <f t="shared" si="7"/>
        <v>2.7728403839317455</v>
      </c>
      <c r="N40" s="99"/>
      <c r="O40" s="99">
        <f t="shared" si="8"/>
        <v>15.29208457576579</v>
      </c>
      <c r="P40" s="99"/>
      <c r="Q40" s="99">
        <f t="shared" si="9"/>
        <v>13.041575492341357</v>
      </c>
      <c r="R40" s="43"/>
    </row>
    <row r="41" spans="1:18" s="27" customFormat="1" ht="11.4">
      <c r="A41" s="115" t="s">
        <v>5</v>
      </c>
      <c r="B41" s="39">
        <f t="shared" si="5"/>
        <v>1635</v>
      </c>
      <c r="C41" s="40"/>
      <c r="D41" s="39">
        <v>215</v>
      </c>
      <c r="E41" s="39"/>
      <c r="F41" s="39">
        <v>1145</v>
      </c>
      <c r="G41" s="39"/>
      <c r="H41" s="39">
        <v>275</v>
      </c>
      <c r="I41" s="269"/>
      <c r="J41" s="98"/>
      <c r="K41" s="99">
        <f t="shared" si="6"/>
        <v>4.7240681883848596</v>
      </c>
      <c r="L41" s="99"/>
      <c r="M41" s="99">
        <f t="shared" si="7"/>
        <v>7.6430856736580166</v>
      </c>
      <c r="N41" s="99"/>
      <c r="O41" s="99">
        <f t="shared" si="8"/>
        <v>3.8797777175386283</v>
      </c>
      <c r="P41" s="99"/>
      <c r="Q41" s="99">
        <f t="shared" si="9"/>
        <v>12.035010940919037</v>
      </c>
      <c r="R41" s="43"/>
    </row>
    <row r="42" spans="1:18" s="27" customFormat="1" ht="11.4">
      <c r="A42" s="115" t="s">
        <v>6</v>
      </c>
      <c r="B42" s="39">
        <f t="shared" si="5"/>
        <v>556</v>
      </c>
      <c r="C42" s="40"/>
      <c r="D42" s="39">
        <v>119</v>
      </c>
      <c r="E42" s="39"/>
      <c r="F42" s="39">
        <v>408</v>
      </c>
      <c r="G42" s="39"/>
      <c r="H42" s="39">
        <v>29</v>
      </c>
      <c r="I42" s="271"/>
      <c r="J42" s="98"/>
      <c r="K42" s="99">
        <f t="shared" si="6"/>
        <v>1.6064721178850043</v>
      </c>
      <c r="L42" s="99"/>
      <c r="M42" s="99">
        <f t="shared" si="7"/>
        <v>4.2303590472804835</v>
      </c>
      <c r="N42" s="99"/>
      <c r="O42" s="99">
        <f t="shared" si="8"/>
        <v>1.3824884792626728</v>
      </c>
      <c r="P42" s="99"/>
      <c r="Q42" s="99">
        <f t="shared" si="9"/>
        <v>1.2691466083150984</v>
      </c>
      <c r="R42" s="43"/>
    </row>
    <row r="43" spans="1:18" s="27" customFormat="1" ht="11.4">
      <c r="A43" s="115" t="s">
        <v>7</v>
      </c>
      <c r="B43" s="39">
        <f t="shared" si="5"/>
        <v>766</v>
      </c>
      <c r="C43" s="40"/>
      <c r="D43" s="39">
        <v>0</v>
      </c>
      <c r="E43" s="39"/>
      <c r="F43" s="39">
        <v>739</v>
      </c>
      <c r="G43" s="39"/>
      <c r="H43" s="39">
        <v>27</v>
      </c>
      <c r="I43" s="271"/>
      <c r="J43" s="98"/>
      <c r="K43" s="99">
        <f t="shared" si="6"/>
        <v>2.2132331696041607</v>
      </c>
      <c r="L43" s="99"/>
      <c r="M43" s="99">
        <f t="shared" si="7"/>
        <v>0</v>
      </c>
      <c r="N43" s="99"/>
      <c r="O43" s="99">
        <f t="shared" si="8"/>
        <v>2.5040661425860669</v>
      </c>
      <c r="P43" s="99"/>
      <c r="Q43" s="99">
        <f t="shared" si="9"/>
        <v>1.1816192560175054</v>
      </c>
      <c r="R43" s="43"/>
    </row>
    <row r="44" spans="1:18" s="27" customFormat="1" ht="11.4">
      <c r="A44" s="115" t="s">
        <v>77</v>
      </c>
      <c r="B44" s="39">
        <f t="shared" si="5"/>
        <v>3932</v>
      </c>
      <c r="C44" s="40"/>
      <c r="D44" s="39">
        <v>475</v>
      </c>
      <c r="E44" s="39"/>
      <c r="F44" s="39">
        <v>2957</v>
      </c>
      <c r="G44" s="39"/>
      <c r="H44" s="39">
        <v>500</v>
      </c>
      <c r="I44" s="271"/>
      <c r="J44" s="98"/>
      <c r="K44" s="99">
        <f t="shared" si="6"/>
        <v>11.360878358855823</v>
      </c>
      <c r="L44" s="99"/>
      <c r="M44" s="99">
        <f t="shared" si="7"/>
        <v>16.8858869534305</v>
      </c>
      <c r="N44" s="99"/>
      <c r="O44" s="99">
        <f t="shared" si="8"/>
        <v>10.019653022499321</v>
      </c>
      <c r="P44" s="99"/>
      <c r="Q44" s="99">
        <f t="shared" si="9"/>
        <v>21.881838074398249</v>
      </c>
      <c r="R44" s="43"/>
    </row>
    <row r="45" spans="1:18" s="27" customFormat="1" ht="22.8">
      <c r="A45" s="115" t="s">
        <v>75</v>
      </c>
      <c r="B45" s="39">
        <f t="shared" si="5"/>
        <v>3002</v>
      </c>
      <c r="C45" s="40"/>
      <c r="D45" s="39">
        <v>123</v>
      </c>
      <c r="E45" s="39"/>
      <c r="F45" s="39">
        <v>2648</v>
      </c>
      <c r="G45" s="39"/>
      <c r="H45" s="39">
        <v>231</v>
      </c>
      <c r="I45" s="269"/>
      <c r="J45" s="98"/>
      <c r="K45" s="99">
        <f t="shared" si="6"/>
        <v>8.6737937012424151</v>
      </c>
      <c r="L45" s="99"/>
      <c r="M45" s="99">
        <f t="shared" si="7"/>
        <v>4.3725559900462141</v>
      </c>
      <c r="N45" s="99"/>
      <c r="O45" s="99">
        <f t="shared" si="8"/>
        <v>8.9726213065871505</v>
      </c>
      <c r="P45" s="99"/>
      <c r="Q45" s="99">
        <f t="shared" si="9"/>
        <v>10.109409190371991</v>
      </c>
      <c r="R45" s="43"/>
    </row>
    <row r="46" spans="1:18" s="27" customFormat="1" ht="11.4">
      <c r="A46" s="115" t="s">
        <v>3</v>
      </c>
      <c r="B46" s="39">
        <f t="shared" si="5"/>
        <v>211</v>
      </c>
      <c r="C46" s="40"/>
      <c r="D46" s="39">
        <v>0</v>
      </c>
      <c r="E46" s="39"/>
      <c r="F46" s="39">
        <v>137</v>
      </c>
      <c r="G46" s="39"/>
      <c r="H46" s="39">
        <v>74</v>
      </c>
      <c r="I46" s="271"/>
      <c r="J46" s="98"/>
      <c r="K46" s="42" t="str">
        <f>IF(B46&gt;0,"NC",0)</f>
        <v>NC</v>
      </c>
      <c r="L46" s="99"/>
      <c r="M46" s="42">
        <f>IF(D46&gt;0,"NC",0)</f>
        <v>0</v>
      </c>
      <c r="N46" s="99"/>
      <c r="O46" s="42" t="str">
        <f>IF(F46&gt;0,"NC",0)</f>
        <v>NC</v>
      </c>
      <c r="P46" s="99"/>
      <c r="Q46" s="42" t="str">
        <f>IF(H46&gt;0,"NC",0)</f>
        <v>NC</v>
      </c>
      <c r="R46" s="43"/>
    </row>
    <row r="47" spans="1:18" s="27" customFormat="1" ht="6" customHeight="1">
      <c r="A47" s="115"/>
      <c r="B47" s="39"/>
      <c r="C47" s="40"/>
      <c r="D47" s="41"/>
      <c r="E47" s="269"/>
      <c r="F47" s="93"/>
      <c r="G47" s="269"/>
      <c r="H47" s="93"/>
      <c r="I47" s="269"/>
      <c r="J47" s="98"/>
      <c r="K47" s="99"/>
      <c r="L47" s="99"/>
      <c r="M47" s="99"/>
      <c r="N47" s="99"/>
      <c r="O47" s="99"/>
      <c r="P47" s="99"/>
      <c r="Q47" s="99"/>
      <c r="R47" s="43"/>
    </row>
    <row r="48" spans="1:18" s="27" customFormat="1" ht="25.8">
      <c r="A48" s="61" t="s">
        <v>129</v>
      </c>
      <c r="B48" s="95">
        <f t="shared" ref="B48:B55" si="10">SUM(D48,F48,H48)</f>
        <v>34822</v>
      </c>
      <c r="C48" s="40"/>
      <c r="D48" s="95">
        <f>SUM(D49:D55)</f>
        <v>2814</v>
      </c>
      <c r="E48" s="269"/>
      <c r="F48" s="95">
        <f>SUM(F49:F55)</f>
        <v>29649</v>
      </c>
      <c r="G48" s="269"/>
      <c r="H48" s="95">
        <f>SUM(H49:H55)</f>
        <v>2359</v>
      </c>
      <c r="I48" s="269"/>
      <c r="J48" s="98"/>
      <c r="K48" s="96">
        <f>SUM(K49:K54)</f>
        <v>100</v>
      </c>
      <c r="L48" s="99"/>
      <c r="M48" s="96">
        <f>SUM(M49:M54)</f>
        <v>100</v>
      </c>
      <c r="N48" s="99"/>
      <c r="O48" s="96">
        <f>SUM(O49:O54)</f>
        <v>100</v>
      </c>
      <c r="P48" s="99"/>
      <c r="Q48" s="96">
        <f>SUM(Q49:Q54)</f>
        <v>100</v>
      </c>
      <c r="R48" s="43"/>
    </row>
    <row r="49" spans="1:33" s="27" customFormat="1" ht="11.4">
      <c r="A49" s="115" t="s">
        <v>128</v>
      </c>
      <c r="B49" s="39">
        <f>SUM(D49,F49,H49)</f>
        <v>2493</v>
      </c>
      <c r="C49" s="40"/>
      <c r="D49" s="39">
        <v>315</v>
      </c>
      <c r="E49" s="39" t="s">
        <v>194</v>
      </c>
      <c r="F49" s="39">
        <v>2034</v>
      </c>
      <c r="G49" s="39"/>
      <c r="H49" s="39">
        <v>144</v>
      </c>
      <c r="I49" s="269" t="s">
        <v>194</v>
      </c>
      <c r="J49" s="98"/>
      <c r="K49" s="99">
        <f t="shared" ref="K49:K54" si="11">B49*100/SUM($B$49:$B$54)</f>
        <v>7.1983368463604078</v>
      </c>
      <c r="L49" s="99"/>
      <c r="M49" s="99">
        <f>D49*100/SUM($D$49:$D$54)</f>
        <v>11.278195488721805</v>
      </c>
      <c r="N49" s="99"/>
      <c r="O49" s="99">
        <f t="shared" ref="O49:O54" si="12">F49*100/SUM($F$49:$F$54)</f>
        <v>6.893980477223427</v>
      </c>
      <c r="P49" s="99"/>
      <c r="Q49" s="99">
        <f t="shared" ref="Q49:Q54" si="13">H49*100/SUM($H$49:$H$54)</f>
        <v>6.1643835616438354</v>
      </c>
      <c r="R49" s="43"/>
      <c r="T49" s="39"/>
      <c r="U49" s="39"/>
      <c r="V49" s="39"/>
      <c r="W49" s="39"/>
      <c r="X49" s="39"/>
      <c r="Y49" s="269"/>
      <c r="Z49" s="98"/>
      <c r="AA49" s="99"/>
      <c r="AB49" s="99"/>
      <c r="AC49" s="99"/>
      <c r="AD49" s="99"/>
      <c r="AE49" s="99"/>
      <c r="AF49" s="99"/>
      <c r="AG49" s="99"/>
    </row>
    <row r="50" spans="1:33" s="27" customFormat="1" ht="11.4">
      <c r="A50" s="157" t="s">
        <v>127</v>
      </c>
      <c r="B50" s="39">
        <f t="shared" si="10"/>
        <v>9906</v>
      </c>
      <c r="C50" s="40"/>
      <c r="D50" s="39">
        <v>53</v>
      </c>
      <c r="E50" s="39" t="s">
        <v>194</v>
      </c>
      <c r="F50" s="39">
        <v>7669</v>
      </c>
      <c r="G50" s="39"/>
      <c r="H50" s="39">
        <v>2184</v>
      </c>
      <c r="I50" s="271"/>
      <c r="J50" s="98"/>
      <c r="K50" s="99">
        <f t="shared" si="11"/>
        <v>28.602777697571682</v>
      </c>
      <c r="L50" s="99"/>
      <c r="M50" s="99">
        <f t="shared" ref="M50:M54" si="14">D50*100/SUM($D$49:$D$54)</f>
        <v>1.8976011457214466</v>
      </c>
      <c r="N50" s="99"/>
      <c r="O50" s="99">
        <f t="shared" si="12"/>
        <v>25.993085683297181</v>
      </c>
      <c r="P50" s="99"/>
      <c r="Q50" s="99">
        <f t="shared" si="13"/>
        <v>93.493150684931507</v>
      </c>
      <c r="R50" s="43"/>
      <c r="T50" s="39"/>
      <c r="U50" s="39"/>
      <c r="V50" s="39"/>
      <c r="W50" s="39"/>
      <c r="X50" s="39"/>
      <c r="Y50" s="271"/>
      <c r="Z50" s="98"/>
      <c r="AA50" s="99"/>
      <c r="AB50" s="99"/>
      <c r="AC50" s="99"/>
      <c r="AD50" s="99"/>
      <c r="AE50" s="99"/>
      <c r="AF50" s="99"/>
      <c r="AG50" s="99"/>
    </row>
    <row r="51" spans="1:33" s="27" customFormat="1" ht="11.4">
      <c r="A51" s="157" t="s">
        <v>126</v>
      </c>
      <c r="B51" s="39">
        <f t="shared" si="10"/>
        <v>11501</v>
      </c>
      <c r="C51" s="40"/>
      <c r="D51" s="39">
        <v>15</v>
      </c>
      <c r="E51" s="39" t="s">
        <v>194</v>
      </c>
      <c r="F51" s="39">
        <v>11486</v>
      </c>
      <c r="G51" s="39"/>
      <c r="H51" s="39">
        <v>0</v>
      </c>
      <c r="I51" s="269"/>
      <c r="J51" s="98"/>
      <c r="K51" s="99">
        <f t="shared" si="11"/>
        <v>33.208211821095489</v>
      </c>
      <c r="L51" s="99"/>
      <c r="M51" s="99">
        <f t="shared" si="14"/>
        <v>0.53705692803437166</v>
      </c>
      <c r="N51" s="99"/>
      <c r="O51" s="99">
        <f t="shared" si="12"/>
        <v>38.930314533622557</v>
      </c>
      <c r="P51" s="99"/>
      <c r="Q51" s="99">
        <f t="shared" si="13"/>
        <v>0</v>
      </c>
      <c r="R51" s="43"/>
      <c r="T51" s="39"/>
      <c r="U51" s="39"/>
      <c r="V51" s="39"/>
      <c r="W51" s="39"/>
      <c r="X51" s="39"/>
      <c r="Y51" s="269"/>
      <c r="Z51" s="98"/>
      <c r="AA51" s="99"/>
      <c r="AB51" s="99"/>
      <c r="AC51" s="99"/>
      <c r="AD51" s="99"/>
      <c r="AE51" s="99"/>
      <c r="AF51" s="99"/>
      <c r="AG51" s="99"/>
    </row>
    <row r="52" spans="1:33" s="27" customFormat="1" ht="11.4">
      <c r="A52" s="157" t="s">
        <v>125</v>
      </c>
      <c r="B52" s="39">
        <f t="shared" si="10"/>
        <v>5096</v>
      </c>
      <c r="C52" s="40"/>
      <c r="D52" s="39">
        <v>45</v>
      </c>
      <c r="E52" s="39" t="s">
        <v>194</v>
      </c>
      <c r="F52" s="39">
        <v>5043</v>
      </c>
      <c r="G52" s="39"/>
      <c r="H52" s="39">
        <v>8</v>
      </c>
      <c r="I52" s="269" t="s">
        <v>194</v>
      </c>
      <c r="J52" s="98"/>
      <c r="K52" s="99">
        <f t="shared" si="11"/>
        <v>14.714289839170734</v>
      </c>
      <c r="L52" s="99"/>
      <c r="M52" s="99">
        <f t="shared" si="14"/>
        <v>1.6111707841031149</v>
      </c>
      <c r="N52" s="99"/>
      <c r="O52" s="99">
        <f t="shared" si="12"/>
        <v>17.092597613882862</v>
      </c>
      <c r="P52" s="99"/>
      <c r="Q52" s="99">
        <f t="shared" si="13"/>
        <v>0.34246575342465752</v>
      </c>
      <c r="R52" s="43"/>
      <c r="T52" s="39"/>
      <c r="U52" s="39"/>
      <c r="V52" s="39"/>
      <c r="W52" s="39"/>
      <c r="X52" s="39"/>
      <c r="Y52" s="269"/>
      <c r="Z52" s="98"/>
      <c r="AA52" s="99"/>
      <c r="AB52" s="99"/>
      <c r="AC52" s="99"/>
      <c r="AD52" s="99"/>
      <c r="AE52" s="99"/>
      <c r="AF52" s="99"/>
      <c r="AG52" s="99"/>
    </row>
    <row r="53" spans="1:33" s="27" customFormat="1" ht="11.4">
      <c r="A53" s="157" t="s">
        <v>124</v>
      </c>
      <c r="B53" s="39">
        <f t="shared" si="10"/>
        <v>2299</v>
      </c>
      <c r="C53" s="40"/>
      <c r="D53" s="39">
        <v>0</v>
      </c>
      <c r="E53" s="39"/>
      <c r="F53" s="39">
        <v>2299</v>
      </c>
      <c r="G53" s="39"/>
      <c r="H53" s="39">
        <v>0</v>
      </c>
      <c r="I53" s="269"/>
      <c r="J53" s="98"/>
      <c r="K53" s="99">
        <f t="shared" si="11"/>
        <v>6.6381774608032798</v>
      </c>
      <c r="L53" s="99"/>
      <c r="M53" s="99">
        <f t="shared" si="14"/>
        <v>0</v>
      </c>
      <c r="N53" s="99"/>
      <c r="O53" s="99">
        <f t="shared" si="12"/>
        <v>7.7921637744034706</v>
      </c>
      <c r="P53" s="99"/>
      <c r="Q53" s="99">
        <f t="shared" si="13"/>
        <v>0</v>
      </c>
      <c r="R53" s="43"/>
      <c r="T53" s="39"/>
      <c r="U53" s="39"/>
      <c r="V53" s="39"/>
      <c r="W53" s="39"/>
      <c r="X53" s="39"/>
      <c r="Y53" s="269"/>
      <c r="Z53" s="98"/>
      <c r="AA53" s="99"/>
      <c r="AB53" s="99"/>
      <c r="AC53" s="99"/>
      <c r="AD53" s="99"/>
      <c r="AE53" s="99"/>
      <c r="AF53" s="99"/>
      <c r="AG53" s="99"/>
    </row>
    <row r="54" spans="1:33" s="27" customFormat="1" ht="11.4">
      <c r="A54" s="157" t="s">
        <v>123</v>
      </c>
      <c r="B54" s="39">
        <f t="shared" si="10"/>
        <v>3338</v>
      </c>
      <c r="C54" s="40"/>
      <c r="D54" s="39">
        <v>2365</v>
      </c>
      <c r="E54" s="39"/>
      <c r="F54" s="39">
        <v>973</v>
      </c>
      <c r="G54" s="39" t="s">
        <v>194</v>
      </c>
      <c r="H54" s="39">
        <v>0</v>
      </c>
      <c r="I54" s="271"/>
      <c r="J54" s="98"/>
      <c r="K54" s="99">
        <f t="shared" si="11"/>
        <v>9.6382063349984115</v>
      </c>
      <c r="L54" s="99"/>
      <c r="M54" s="99">
        <f t="shared" si="14"/>
        <v>84.675975653419258</v>
      </c>
      <c r="N54" s="99"/>
      <c r="O54" s="99">
        <f t="shared" si="12"/>
        <v>3.2978579175704987</v>
      </c>
      <c r="P54" s="99"/>
      <c r="Q54" s="99">
        <f t="shared" si="13"/>
        <v>0</v>
      </c>
      <c r="R54" s="43"/>
      <c r="T54" s="39"/>
      <c r="U54" s="39"/>
      <c r="V54" s="39"/>
      <c r="W54" s="39"/>
      <c r="X54" s="39"/>
      <c r="Y54" s="271"/>
      <c r="Z54" s="98"/>
      <c r="AA54" s="99"/>
      <c r="AB54" s="99"/>
      <c r="AC54" s="99"/>
      <c r="AD54" s="99"/>
      <c r="AE54" s="99"/>
      <c r="AF54" s="99"/>
      <c r="AG54" s="99"/>
    </row>
    <row r="55" spans="1:33" s="27" customFormat="1" ht="11.4">
      <c r="A55" s="115" t="s">
        <v>3</v>
      </c>
      <c r="B55" s="39">
        <f t="shared" si="10"/>
        <v>189</v>
      </c>
      <c r="C55" s="40" t="s">
        <v>194</v>
      </c>
      <c r="D55" s="39">
        <v>21</v>
      </c>
      <c r="E55" s="39" t="s">
        <v>194</v>
      </c>
      <c r="F55" s="39">
        <v>145</v>
      </c>
      <c r="G55" s="39" t="s">
        <v>194</v>
      </c>
      <c r="H55" s="39">
        <v>23</v>
      </c>
      <c r="I55" s="271" t="s">
        <v>194</v>
      </c>
      <c r="J55" s="98"/>
      <c r="K55" s="42" t="str">
        <f>IF(B55&gt;0,"NC",0)</f>
        <v>NC</v>
      </c>
      <c r="L55" s="99"/>
      <c r="M55" s="42" t="str">
        <f>IF(D55&gt;0,"NC",0)</f>
        <v>NC</v>
      </c>
      <c r="N55" s="99"/>
      <c r="O55" s="42" t="str">
        <f>IF(F55&gt;0,"NC",0)</f>
        <v>NC</v>
      </c>
      <c r="P55" s="99"/>
      <c r="Q55" s="42" t="str">
        <f>IF(H55&gt;0,"NC",0)</f>
        <v>NC</v>
      </c>
      <c r="R55" s="43"/>
      <c r="T55" s="39"/>
      <c r="U55" s="39"/>
      <c r="V55" s="39"/>
      <c r="W55" s="39"/>
      <c r="X55" s="39"/>
      <c r="Y55" s="271"/>
      <c r="Z55" s="98"/>
      <c r="AA55" s="42"/>
      <c r="AB55" s="99"/>
      <c r="AC55" s="42"/>
      <c r="AD55" s="99"/>
      <c r="AE55" s="42"/>
      <c r="AF55" s="99"/>
      <c r="AG55" s="42"/>
    </row>
    <row r="56" spans="1:33" s="27" customFormat="1" ht="6" customHeight="1">
      <c r="A56" s="115"/>
      <c r="B56" s="39"/>
      <c r="C56" s="40"/>
      <c r="D56" s="41"/>
      <c r="E56" s="275"/>
      <c r="F56" s="93"/>
      <c r="G56" s="269"/>
      <c r="H56" s="93"/>
      <c r="I56" s="269"/>
      <c r="J56" s="98"/>
      <c r="K56" s="99"/>
      <c r="L56" s="99"/>
      <c r="M56" s="99"/>
      <c r="N56" s="99"/>
      <c r="O56" s="99"/>
      <c r="P56" s="99"/>
      <c r="Q56" s="99"/>
      <c r="R56" s="43"/>
      <c r="T56" s="298"/>
      <c r="U56" s="298"/>
      <c r="V56" s="298"/>
      <c r="W56" s="298"/>
      <c r="X56" s="298"/>
      <c r="Y56" s="298"/>
      <c r="Z56" s="296"/>
    </row>
    <row r="57" spans="1:33" s="27" customFormat="1" ht="24">
      <c r="A57" s="61" t="s">
        <v>197</v>
      </c>
      <c r="B57" s="95">
        <f t="shared" ref="B57:B62" si="15">SUM(D57,F57,H57)</f>
        <v>34821</v>
      </c>
      <c r="C57" s="40"/>
      <c r="D57" s="95">
        <f>SUM(D58:D62)</f>
        <v>2814</v>
      </c>
      <c r="E57" s="275"/>
      <c r="F57" s="95">
        <f>SUM(F58:F62)</f>
        <v>29649</v>
      </c>
      <c r="G57" s="269"/>
      <c r="H57" s="95">
        <f>SUM(H58:H62)</f>
        <v>2358</v>
      </c>
      <c r="I57" s="269"/>
      <c r="J57" s="98"/>
      <c r="K57" s="96">
        <f>SUM(K58:K61)</f>
        <v>99.999999999999986</v>
      </c>
      <c r="L57" s="96"/>
      <c r="M57" s="96">
        <f>SUM(M58:M61)</f>
        <v>100.00000000000001</v>
      </c>
      <c r="N57" s="96"/>
      <c r="O57" s="96">
        <f>SUM(O58:O61)</f>
        <v>100.00000000000001</v>
      </c>
      <c r="P57" s="96"/>
      <c r="Q57" s="96">
        <f>SUM(Q58:Q61)</f>
        <v>99.999999999999986</v>
      </c>
      <c r="R57" s="43"/>
    </row>
    <row r="58" spans="1:33" s="27" customFormat="1" ht="11.4">
      <c r="A58" s="156" t="s">
        <v>121</v>
      </c>
      <c r="B58" s="39">
        <f t="shared" si="15"/>
        <v>12441</v>
      </c>
      <c r="C58" s="40"/>
      <c r="D58" s="39">
        <v>1140</v>
      </c>
      <c r="E58" s="39"/>
      <c r="F58" s="39">
        <v>10900</v>
      </c>
      <c r="G58" s="39"/>
      <c r="H58" s="39">
        <v>401</v>
      </c>
      <c r="I58" s="269"/>
      <c r="J58" s="98"/>
      <c r="K58" s="99">
        <f>B58*100/SUM($B$58:$B$61)</f>
        <v>35.816899381027781</v>
      </c>
      <c r="L58" s="99"/>
      <c r="M58" s="99">
        <f>D58*100/SUM($D$58:$D$61)</f>
        <v>40.511727078891255</v>
      </c>
      <c r="N58" s="99"/>
      <c r="O58" s="99">
        <f>F58*100/SUM($F$58:$F$61)</f>
        <v>36.841749476103566</v>
      </c>
      <c r="P58" s="99"/>
      <c r="Q58" s="99">
        <f>H58*100/SUM($H$58:$H$61)</f>
        <v>17.173447537473233</v>
      </c>
      <c r="R58" s="43"/>
    </row>
    <row r="59" spans="1:33" s="27" customFormat="1" ht="11.4">
      <c r="A59" s="156" t="s">
        <v>119</v>
      </c>
      <c r="B59" s="39">
        <f t="shared" si="15"/>
        <v>15825</v>
      </c>
      <c r="C59" s="40"/>
      <c r="D59" s="39">
        <v>439</v>
      </c>
      <c r="E59" s="39" t="s">
        <v>194</v>
      </c>
      <c r="F59" s="39">
        <v>14300</v>
      </c>
      <c r="G59" s="39"/>
      <c r="H59" s="39">
        <v>1086</v>
      </c>
      <c r="I59" s="269"/>
      <c r="J59" s="98"/>
      <c r="K59" s="99">
        <f>B59*100/SUM($B$58:$B$61)</f>
        <v>45.55923420181373</v>
      </c>
      <c r="L59" s="99"/>
      <c r="M59" s="99">
        <f>D59*100/SUM($D$58:$D$61)</f>
        <v>15.600568585643213</v>
      </c>
      <c r="N59" s="99"/>
      <c r="O59" s="99">
        <f>F59*100/SUM($F$58:$F$61)</f>
        <v>48.33367133103495</v>
      </c>
      <c r="P59" s="99"/>
      <c r="Q59" s="99">
        <f>H59*100/SUM($H$58:$H$61)</f>
        <v>46.509635974304068</v>
      </c>
      <c r="R59" s="43"/>
    </row>
    <row r="60" spans="1:33" s="27" customFormat="1" ht="11.4">
      <c r="A60" s="156" t="s">
        <v>120</v>
      </c>
      <c r="B60" s="39">
        <f t="shared" si="15"/>
        <v>3602</v>
      </c>
      <c r="C60" s="40"/>
      <c r="D60" s="39">
        <v>1117</v>
      </c>
      <c r="E60" s="39"/>
      <c r="F60" s="39">
        <v>1732</v>
      </c>
      <c r="G60" s="39"/>
      <c r="H60" s="39">
        <v>753</v>
      </c>
      <c r="I60" s="269"/>
      <c r="J60" s="98"/>
      <c r="K60" s="99">
        <f>B60*100/SUM($B$58:$B$61)</f>
        <v>10.369943860659278</v>
      </c>
      <c r="L60" s="99"/>
      <c r="M60" s="99">
        <f>D60*100/SUM($D$58:$D$61)</f>
        <v>39.694385216773277</v>
      </c>
      <c r="N60" s="99"/>
      <c r="O60" s="99">
        <f>F60*100/SUM($F$58:$F$61)</f>
        <v>5.8541201919826946</v>
      </c>
      <c r="P60" s="99"/>
      <c r="Q60" s="99">
        <f>H60*100/SUM($H$58:$H$61)</f>
        <v>32.248394004282652</v>
      </c>
      <c r="R60" s="43"/>
    </row>
    <row r="61" spans="1:33" s="27" customFormat="1">
      <c r="A61" s="156" t="s">
        <v>118</v>
      </c>
      <c r="B61" s="39">
        <f t="shared" si="15"/>
        <v>2867</v>
      </c>
      <c r="C61" s="40"/>
      <c r="D61" s="39">
        <v>118</v>
      </c>
      <c r="E61" s="39" t="s">
        <v>194</v>
      </c>
      <c r="F61" s="39">
        <v>2654</v>
      </c>
      <c r="G61" s="39"/>
      <c r="H61" s="39">
        <v>95</v>
      </c>
      <c r="I61" s="269" t="s">
        <v>194</v>
      </c>
      <c r="J61" s="98"/>
      <c r="K61" s="99">
        <f>B61*100/SUM($B$58:$B$61)</f>
        <v>8.2539225564992087</v>
      </c>
      <c r="L61" s="99"/>
      <c r="M61" s="99">
        <f>D61*100/SUM($D$58:$D$61)</f>
        <v>4.1933191186922532</v>
      </c>
      <c r="N61" s="99"/>
      <c r="O61" s="99">
        <f>F61*100/SUM($F$58:$F$61)</f>
        <v>8.9704590008787939</v>
      </c>
      <c r="P61" s="99"/>
      <c r="Q61" s="99">
        <f>H61*100/SUM($H$58:$H$61)</f>
        <v>4.0685224839400425</v>
      </c>
      <c r="R61" s="43"/>
    </row>
    <row r="62" spans="1:33" s="27" customFormat="1" ht="11.4">
      <c r="A62" s="115" t="s">
        <v>3</v>
      </c>
      <c r="B62" s="39">
        <f t="shared" si="15"/>
        <v>86</v>
      </c>
      <c r="C62" s="277" t="s">
        <v>194</v>
      </c>
      <c r="D62" s="39">
        <v>0</v>
      </c>
      <c r="E62" s="39"/>
      <c r="F62" s="39">
        <v>63</v>
      </c>
      <c r="G62" s="39" t="s">
        <v>194</v>
      </c>
      <c r="H62" s="39">
        <v>23</v>
      </c>
      <c r="I62" s="271" t="s">
        <v>194</v>
      </c>
      <c r="J62" s="98"/>
      <c r="K62" s="42" t="s">
        <v>193</v>
      </c>
      <c r="L62" s="42"/>
      <c r="M62" s="42">
        <v>0</v>
      </c>
      <c r="N62" s="42"/>
      <c r="O62" s="42" t="s">
        <v>193</v>
      </c>
      <c r="P62" s="42"/>
      <c r="Q62" s="42" t="s">
        <v>193</v>
      </c>
      <c r="R62" s="43"/>
    </row>
    <row r="63" spans="1:33" ht="6.6" customHeight="1" thickBot="1">
      <c r="A63" s="123"/>
      <c r="B63" s="123"/>
      <c r="C63" s="122"/>
      <c r="D63" s="294"/>
      <c r="E63" s="294"/>
      <c r="F63" s="294"/>
      <c r="G63" s="294"/>
      <c r="H63" s="294"/>
      <c r="I63" s="287"/>
      <c r="J63" s="123"/>
      <c r="K63" s="261"/>
      <c r="L63" s="261"/>
      <c r="M63" s="261"/>
      <c r="N63" s="261"/>
      <c r="O63" s="261"/>
      <c r="P63" s="261"/>
      <c r="Q63" s="261"/>
      <c r="R63" s="123"/>
    </row>
    <row r="64" spans="1:33" ht="6.6" customHeight="1">
      <c r="D64" s="46"/>
    </row>
    <row r="65" spans="1:18" s="71" customFormat="1" ht="27" customHeight="1">
      <c r="A65" s="307" t="s">
        <v>220</v>
      </c>
      <c r="B65" s="307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</row>
    <row r="66" spans="1:18" ht="12.75" customHeight="1">
      <c r="A66" s="188" t="s">
        <v>117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9"/>
    </row>
    <row r="67" spans="1:18" ht="24" customHeight="1">
      <c r="A67" s="303" t="s">
        <v>163</v>
      </c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</row>
    <row r="68" spans="1:18">
      <c r="A68" s="198" t="s">
        <v>66</v>
      </c>
      <c r="B68" s="71"/>
      <c r="C68" s="77"/>
      <c r="D68" s="71"/>
      <c r="E68" s="77"/>
      <c r="F68" s="71"/>
      <c r="G68" s="77"/>
      <c r="H68" s="143"/>
      <c r="I68" s="77"/>
      <c r="J68" s="71"/>
      <c r="K68" s="71"/>
      <c r="L68" s="71"/>
      <c r="M68" s="71"/>
      <c r="N68" s="71"/>
      <c r="O68" s="71"/>
      <c r="P68" s="71"/>
      <c r="Q68" s="71"/>
      <c r="R68" s="71"/>
    </row>
    <row r="69" spans="1:18" s="71" customFormat="1" ht="10.199999999999999">
      <c r="A69" s="199" t="s">
        <v>89</v>
      </c>
      <c r="B69" s="73"/>
      <c r="C69" s="74"/>
      <c r="D69" s="73"/>
      <c r="E69" s="74"/>
      <c r="F69" s="73"/>
      <c r="G69" s="74"/>
      <c r="H69" s="144"/>
      <c r="I69" s="74"/>
      <c r="J69" s="73"/>
      <c r="K69" s="73"/>
      <c r="L69" s="73"/>
      <c r="M69" s="73"/>
      <c r="N69" s="73"/>
      <c r="O69" s="73"/>
      <c r="P69" s="73"/>
      <c r="Q69" s="73"/>
    </row>
    <row r="70" spans="1:18">
      <c r="A70" s="4" t="s">
        <v>203</v>
      </c>
      <c r="B70" s="75"/>
      <c r="C70" s="77"/>
      <c r="D70" s="71"/>
      <c r="E70" s="77"/>
      <c r="F70" s="71"/>
      <c r="G70" s="77"/>
      <c r="H70" s="143"/>
      <c r="I70" s="77"/>
      <c r="J70" s="71"/>
      <c r="K70" s="71"/>
      <c r="L70" s="71"/>
      <c r="M70" s="71"/>
      <c r="N70" s="71"/>
      <c r="O70" s="71"/>
      <c r="P70" s="71"/>
      <c r="Q70" s="71"/>
      <c r="R70" s="127"/>
    </row>
    <row r="71" spans="1:18">
      <c r="A71" s="54"/>
      <c r="B71" s="87"/>
      <c r="C71" s="111"/>
      <c r="D71" s="87"/>
      <c r="E71" s="62"/>
    </row>
    <row r="72" spans="1:18">
      <c r="A72" s="54"/>
      <c r="B72" s="87"/>
      <c r="C72" s="111"/>
      <c r="D72" s="87"/>
      <c r="E72" s="62"/>
    </row>
    <row r="73" spans="1:18">
      <c r="A73" s="54"/>
      <c r="B73" s="87"/>
      <c r="C73" s="111"/>
      <c r="D73" s="87"/>
      <c r="E73" s="62"/>
    </row>
    <row r="74" spans="1:18">
      <c r="A74" s="54"/>
      <c r="B74" s="87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86"/>
      <c r="B77" s="86"/>
      <c r="C77" s="62"/>
      <c r="D77" s="86"/>
      <c r="E77" s="62"/>
    </row>
  </sheetData>
  <mergeCells count="16">
    <mergeCell ref="A67:R67"/>
    <mergeCell ref="A65:R65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tabSelected="1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207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1" t="s">
        <v>146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1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1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1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124" customFormat="1" ht="6.6" customHeight="1">
      <c r="A11" s="214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79</v>
      </c>
      <c r="B13" s="219">
        <f>SUM(D13,F13,H13)</f>
        <v>83250</v>
      </c>
      <c r="C13" s="220"/>
      <c r="D13" s="219">
        <f>D15</f>
        <v>33597</v>
      </c>
      <c r="E13" s="221"/>
      <c r="F13" s="219">
        <f>F15</f>
        <v>40280</v>
      </c>
      <c r="G13" s="220"/>
      <c r="H13" s="219">
        <f>H15</f>
        <v>9373</v>
      </c>
      <c r="I13" s="220"/>
      <c r="J13" s="222"/>
      <c r="K13" s="223">
        <f>SUM(M13,O13,Q13)</f>
        <v>100</v>
      </c>
      <c r="L13" s="224"/>
      <c r="M13" s="223">
        <f>D13*100/B13</f>
        <v>40.356756756756759</v>
      </c>
      <c r="N13" s="225"/>
      <c r="O13" s="223">
        <f>F13*100/B13</f>
        <v>48.384384384384383</v>
      </c>
      <c r="P13" s="224"/>
      <c r="Q13" s="223">
        <f>H13*100/B13</f>
        <v>11.25885885885886</v>
      </c>
      <c r="R13" s="227"/>
    </row>
    <row r="14" spans="1:18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4">
      <c r="A15" s="9" t="s">
        <v>111</v>
      </c>
      <c r="B15" s="95">
        <f t="shared" ref="B15:B21" si="0">SUM(D15,F15,H15)</f>
        <v>83250</v>
      </c>
      <c r="C15" s="40"/>
      <c r="D15" s="95">
        <f>D16+D20+D21</f>
        <v>33597</v>
      </c>
      <c r="E15" s="40"/>
      <c r="F15" s="95">
        <f>F16+F20+F21</f>
        <v>40280</v>
      </c>
      <c r="G15" s="64"/>
      <c r="H15" s="95">
        <f>H16+H20+H21</f>
        <v>9373</v>
      </c>
      <c r="I15" s="40"/>
      <c r="J15" s="100"/>
      <c r="K15" s="96">
        <f>SUM(K16,K20)</f>
        <v>100</v>
      </c>
      <c r="L15" s="96"/>
      <c r="M15" s="96">
        <f>SUM(M16,M20)</f>
        <v>100</v>
      </c>
      <c r="N15" s="96"/>
      <c r="O15" s="96">
        <f>SUM(O16,O20)</f>
        <v>100</v>
      </c>
      <c r="P15" s="96"/>
      <c r="Q15" s="96">
        <f>SUM(Q16,Q20)</f>
        <v>100</v>
      </c>
      <c r="R15" s="37"/>
    </row>
    <row r="16" spans="1:18" s="57" customFormat="1" ht="11.4">
      <c r="A16" s="146" t="s">
        <v>60</v>
      </c>
      <c r="B16" s="39">
        <f>SUM(D16,F16,H16)</f>
        <v>7367</v>
      </c>
      <c r="C16" s="40"/>
      <c r="D16" s="39">
        <f>D17+D18+D19</f>
        <v>273</v>
      </c>
      <c r="E16" s="39" t="s">
        <v>194</v>
      </c>
      <c r="F16" s="39">
        <f>F17+F18+F19</f>
        <v>6993</v>
      </c>
      <c r="G16" s="271"/>
      <c r="H16" s="39">
        <f>H17+H18+H19</f>
        <v>101</v>
      </c>
      <c r="I16" s="271" t="s">
        <v>194</v>
      </c>
      <c r="J16" s="98"/>
      <c r="K16" s="99">
        <f>B16*100/(B15-B21)</f>
        <v>10.069847865607786</v>
      </c>
      <c r="L16" s="99"/>
      <c r="M16" s="99">
        <f>D16*100/(D15-D21)</f>
        <v>0.96282711434012835</v>
      </c>
      <c r="N16" s="99"/>
      <c r="O16" s="99">
        <f>F16*100/(F15-F21)</f>
        <v>19.727488151658768</v>
      </c>
      <c r="P16" s="99"/>
      <c r="Q16" s="99">
        <f>H16*100/(H15-H21)</f>
        <v>1.0794057924548466</v>
      </c>
      <c r="R16" s="56"/>
    </row>
    <row r="17" spans="1:18" s="57" customFormat="1" ht="11.4">
      <c r="A17" s="147" t="s">
        <v>156</v>
      </c>
      <c r="B17" s="39">
        <f t="shared" si="0"/>
        <v>0</v>
      </c>
      <c r="C17" s="40"/>
      <c r="D17" s="39">
        <v>0</v>
      </c>
      <c r="E17" s="39"/>
      <c r="F17" s="39">
        <v>0</v>
      </c>
      <c r="G17" s="39"/>
      <c r="H17" s="39">
        <v>0</v>
      </c>
      <c r="I17" s="271"/>
      <c r="J17" s="98"/>
      <c r="K17" s="99">
        <f>B17*100/(B15-B21)</f>
        <v>0</v>
      </c>
      <c r="L17" s="99"/>
      <c r="M17" s="99">
        <f>D17*100/(D15-D21)</f>
        <v>0</v>
      </c>
      <c r="N17" s="99"/>
      <c r="O17" s="99">
        <f>F17*100/(F15-F21)</f>
        <v>0</v>
      </c>
      <c r="P17" s="99"/>
      <c r="Q17" s="99">
        <f>H17*100/(H15-H21)</f>
        <v>0</v>
      </c>
      <c r="R17" s="56"/>
    </row>
    <row r="18" spans="1:18" s="27" customFormat="1" ht="11.4">
      <c r="A18" s="147" t="s">
        <v>16</v>
      </c>
      <c r="B18" s="39">
        <f t="shared" si="0"/>
        <v>5241</v>
      </c>
      <c r="C18" s="40"/>
      <c r="D18" s="39">
        <v>39</v>
      </c>
      <c r="E18" s="39" t="s">
        <v>194</v>
      </c>
      <c r="F18" s="39">
        <v>5112</v>
      </c>
      <c r="G18" s="39"/>
      <c r="H18" s="39">
        <v>90</v>
      </c>
      <c r="I18" s="271" t="s">
        <v>194</v>
      </c>
      <c r="J18" s="98"/>
      <c r="K18" s="99">
        <f>B18*100/(B15-B21)</f>
        <v>7.1638486037261311</v>
      </c>
      <c r="L18" s="99"/>
      <c r="M18" s="99">
        <f>D18*100/(D15-D21)</f>
        <v>0.13754673062001835</v>
      </c>
      <c r="N18" s="99"/>
      <c r="O18" s="99">
        <f>F18*100/(F15-F21)</f>
        <v>14.421123899796886</v>
      </c>
      <c r="P18" s="99"/>
      <c r="Q18" s="99">
        <f>H18*100/(H15-H21)</f>
        <v>0.96184674575184359</v>
      </c>
      <c r="R18" s="43"/>
    </row>
    <row r="19" spans="1:18" s="27" customFormat="1" ht="11.4">
      <c r="A19" s="147" t="s">
        <v>17</v>
      </c>
      <c r="B19" s="39">
        <f t="shared" si="0"/>
        <v>2126</v>
      </c>
      <c r="C19" s="40"/>
      <c r="D19" s="39">
        <v>234</v>
      </c>
      <c r="E19" s="39" t="s">
        <v>194</v>
      </c>
      <c r="F19" s="39">
        <v>1881</v>
      </c>
      <c r="G19" s="39"/>
      <c r="H19" s="39">
        <v>11</v>
      </c>
      <c r="I19" s="271" t="s">
        <v>194</v>
      </c>
      <c r="J19" s="98"/>
      <c r="K19" s="99">
        <f>B19*100/(B15-B21)</f>
        <v>2.905999261881655</v>
      </c>
      <c r="L19" s="99"/>
      <c r="M19" s="99">
        <f>D19*100/(D15-D21)</f>
        <v>0.82528038372011003</v>
      </c>
      <c r="N19" s="99"/>
      <c r="O19" s="99">
        <f>F19*100/(F15-F21)</f>
        <v>5.3063642518618819</v>
      </c>
      <c r="P19" s="99"/>
      <c r="Q19" s="99">
        <f>H19*100/(H15-H21)</f>
        <v>0.1175590467030031</v>
      </c>
      <c r="R19" s="43"/>
    </row>
    <row r="20" spans="1:18" s="57" customFormat="1" ht="11.4">
      <c r="A20" s="146" t="s">
        <v>59</v>
      </c>
      <c r="B20" s="39">
        <f t="shared" si="0"/>
        <v>65792</v>
      </c>
      <c r="C20" s="40"/>
      <c r="D20" s="39">
        <v>28081</v>
      </c>
      <c r="E20" s="39"/>
      <c r="F20" s="39">
        <v>28455</v>
      </c>
      <c r="G20" s="39"/>
      <c r="H20" s="39">
        <v>9256</v>
      </c>
      <c r="I20" s="271"/>
      <c r="J20" s="98"/>
      <c r="K20" s="99">
        <f>B20*100/(B15-B21)</f>
        <v>89.930152134392216</v>
      </c>
      <c r="L20" s="99"/>
      <c r="M20" s="99">
        <f>D20*100/(D15-D21)</f>
        <v>99.037172885659871</v>
      </c>
      <c r="N20" s="99"/>
      <c r="O20" s="99">
        <f>F20*100/(F15-F21)</f>
        <v>80.272511848341239</v>
      </c>
      <c r="P20" s="99"/>
      <c r="Q20" s="99">
        <f>H20*100/(H15-H21)</f>
        <v>98.92059420754515</v>
      </c>
      <c r="R20" s="56"/>
    </row>
    <row r="21" spans="1:18" s="27" customFormat="1" ht="11.4">
      <c r="A21" s="146" t="s">
        <v>3</v>
      </c>
      <c r="B21" s="44">
        <f t="shared" si="0"/>
        <v>10091</v>
      </c>
      <c r="C21" s="40"/>
      <c r="D21" s="39">
        <v>5243</v>
      </c>
      <c r="E21" s="39"/>
      <c r="F21" s="39">
        <v>4832</v>
      </c>
      <c r="G21" s="39"/>
      <c r="H21" s="39">
        <v>16</v>
      </c>
      <c r="I21" s="271" t="s">
        <v>194</v>
      </c>
      <c r="J21" s="205"/>
      <c r="K21" s="118" t="str">
        <f>IF(B21&gt;0,"NC",0)</f>
        <v>NC</v>
      </c>
      <c r="L21" s="108"/>
      <c r="M21" s="118" t="str">
        <f>IF(D21&gt;0,"NC",0)</f>
        <v>NC</v>
      </c>
      <c r="N21" s="108"/>
      <c r="O21" s="118" t="str">
        <f>IF(F21&gt;0,"NC",0)</f>
        <v>NC</v>
      </c>
      <c r="P21" s="63"/>
      <c r="Q21" s="118" t="str">
        <f>IF(H21&gt;0,"NC",0)</f>
        <v>NC</v>
      </c>
      <c r="R21" s="141"/>
    </row>
    <row r="22" spans="1:18" s="35" customFormat="1" ht="6" customHeight="1">
      <c r="A22" s="31"/>
      <c r="B22" s="65"/>
      <c r="C22" s="64"/>
      <c r="D22" s="65"/>
      <c r="E22" s="282"/>
      <c r="F22" s="65"/>
      <c r="G22" s="278"/>
      <c r="H22" s="65"/>
      <c r="I22" s="278"/>
      <c r="J22" s="94"/>
      <c r="K22" s="34"/>
      <c r="L22" s="34"/>
      <c r="M22" s="34"/>
      <c r="N22" s="6"/>
      <c r="O22" s="34"/>
      <c r="P22" s="34"/>
      <c r="Q22" s="34"/>
      <c r="R22" s="33"/>
    </row>
    <row r="23" spans="1:18" s="30" customFormat="1" ht="49.8">
      <c r="A23" s="9" t="s">
        <v>113</v>
      </c>
      <c r="B23" s="95">
        <f>SUM(D23,F23,H23)</f>
        <v>83252</v>
      </c>
      <c r="C23" s="40"/>
      <c r="D23" s="95">
        <f>SUM(D24:D27)</f>
        <v>33598</v>
      </c>
      <c r="E23" s="269"/>
      <c r="F23" s="95">
        <f>SUM(F24:F27)</f>
        <v>40281</v>
      </c>
      <c r="G23" s="278"/>
      <c r="H23" s="95">
        <f>SUM(H24:H27)</f>
        <v>9373</v>
      </c>
      <c r="I23" s="269"/>
      <c r="J23" s="100"/>
      <c r="K23" s="96">
        <f>SUM(K24:K26)</f>
        <v>100</v>
      </c>
      <c r="L23" s="96"/>
      <c r="M23" s="96">
        <f>SUM(M24:M26)</f>
        <v>100</v>
      </c>
      <c r="N23" s="96"/>
      <c r="O23" s="96">
        <f>SUM(O24:O26)</f>
        <v>99.999999999999986</v>
      </c>
      <c r="P23" s="96"/>
      <c r="Q23" s="96">
        <f>SUM(Q24:Q26)</f>
        <v>100</v>
      </c>
      <c r="R23" s="37"/>
    </row>
    <row r="24" spans="1:18" s="27" customFormat="1" ht="11.4">
      <c r="A24" s="146" t="s">
        <v>36</v>
      </c>
      <c r="B24" s="39">
        <f>SUM(D24,F24,H24)</f>
        <v>69556</v>
      </c>
      <c r="C24" s="40"/>
      <c r="D24" s="39">
        <v>28649</v>
      </c>
      <c r="E24" s="39"/>
      <c r="F24" s="39">
        <v>32099</v>
      </c>
      <c r="G24" s="39"/>
      <c r="H24" s="39">
        <v>8808</v>
      </c>
      <c r="I24" s="269"/>
      <c r="J24" s="98"/>
      <c r="K24" s="99">
        <f>B24*100/SUM($B$24:$B$26)</f>
        <v>91.906819413062721</v>
      </c>
      <c r="L24" s="99"/>
      <c r="M24" s="99">
        <f>D24*100/SUM($D$24:$D$26)</f>
        <v>98.029084687767323</v>
      </c>
      <c r="N24" s="99"/>
      <c r="O24" s="99">
        <f>F24*100/SUM(F$24:F$26)</f>
        <v>86.550543317065276</v>
      </c>
      <c r="P24" s="99"/>
      <c r="Q24" s="99">
        <f>H24*100/SUM($H$24:$H$26)</f>
        <v>94.01216778738393</v>
      </c>
      <c r="R24" s="43"/>
    </row>
    <row r="25" spans="1:18" s="27" customFormat="1" ht="11.4">
      <c r="A25" s="146" t="s">
        <v>37</v>
      </c>
      <c r="B25" s="39">
        <f>SUM(D25,F25,H25)</f>
        <v>4392</v>
      </c>
      <c r="C25" s="40"/>
      <c r="D25" s="39">
        <v>292</v>
      </c>
      <c r="E25" s="39" t="s">
        <v>194</v>
      </c>
      <c r="F25" s="39">
        <v>3665</v>
      </c>
      <c r="G25" s="39"/>
      <c r="H25" s="39">
        <v>435</v>
      </c>
      <c r="I25" s="271"/>
      <c r="J25" s="98"/>
      <c r="K25" s="99">
        <f>B25*100/SUM($B$24:$B$26)</f>
        <v>5.8033059816862886</v>
      </c>
      <c r="L25" s="99"/>
      <c r="M25" s="99">
        <f>D25*100/SUM($D$24:$D$26)</f>
        <v>0.99914456800684348</v>
      </c>
      <c r="N25" s="99"/>
      <c r="O25" s="99">
        <f>F25*100/SUM(F$24:F$26)</f>
        <v>9.8821689540809441</v>
      </c>
      <c r="P25" s="99"/>
      <c r="Q25" s="99">
        <f>H25*100/SUM($H$24:$H$26)</f>
        <v>4.6429715017611271</v>
      </c>
      <c r="R25" s="43"/>
    </row>
    <row r="26" spans="1:18" s="27" customFormat="1" ht="11.4">
      <c r="A26" s="146" t="s">
        <v>68</v>
      </c>
      <c r="B26" s="39">
        <f>SUM(D26,F26,H26)</f>
        <v>1733</v>
      </c>
      <c r="C26" s="40"/>
      <c r="D26" s="39">
        <v>284</v>
      </c>
      <c r="E26" s="39" t="s">
        <v>194</v>
      </c>
      <c r="F26" s="39">
        <v>1323</v>
      </c>
      <c r="G26" s="39" t="s">
        <v>194</v>
      </c>
      <c r="H26" s="39">
        <v>126</v>
      </c>
      <c r="I26" s="271" t="s">
        <v>194</v>
      </c>
      <c r="J26" s="98"/>
      <c r="K26" s="99">
        <f>B26*100/SUM($B$24:$B$26)</f>
        <v>2.2898746052509877</v>
      </c>
      <c r="L26" s="99"/>
      <c r="M26" s="99">
        <f>D26*100/SUM($D$24:$D$26)</f>
        <v>0.97177074422583409</v>
      </c>
      <c r="N26" s="99"/>
      <c r="O26" s="99">
        <f>F26*100/SUM(F$24:F$26)</f>
        <v>3.5672877288537763</v>
      </c>
      <c r="P26" s="99"/>
      <c r="Q26" s="99">
        <f>H26*100/SUM($H$24:$H$26)</f>
        <v>1.3448607108549471</v>
      </c>
      <c r="R26" s="43"/>
    </row>
    <row r="27" spans="1:18" s="27" customFormat="1" ht="11.4">
      <c r="A27" s="146" t="s">
        <v>3</v>
      </c>
      <c r="B27" s="44">
        <f>SUM(D27,F27,H27)</f>
        <v>7571</v>
      </c>
      <c r="C27" s="40"/>
      <c r="D27" s="39">
        <v>4373</v>
      </c>
      <c r="E27" s="39"/>
      <c r="F27" s="39">
        <v>3194</v>
      </c>
      <c r="G27" s="39"/>
      <c r="H27" s="39">
        <v>4</v>
      </c>
      <c r="I27" s="271" t="s">
        <v>194</v>
      </c>
      <c r="J27" s="205"/>
      <c r="K27" s="118" t="str">
        <f>IF(B27&gt;0,"NC",0)</f>
        <v>NC</v>
      </c>
      <c r="L27" s="108"/>
      <c r="M27" s="118" t="str">
        <f>IF(D27&gt;0,"NC",0)</f>
        <v>NC</v>
      </c>
      <c r="N27" s="108"/>
      <c r="O27" s="118" t="str">
        <f>IF(F27&gt;0,"NC",0)</f>
        <v>NC</v>
      </c>
      <c r="P27" s="63"/>
      <c r="Q27" s="118" t="str">
        <f>IF(H27&gt;0,"NC",0)</f>
        <v>NC</v>
      </c>
      <c r="R27" s="141"/>
    </row>
    <row r="28" spans="1:18" s="27" customFormat="1" ht="6" customHeight="1">
      <c r="A28" s="29"/>
      <c r="B28" s="39"/>
      <c r="C28" s="40"/>
      <c r="D28" s="39"/>
      <c r="E28" s="39"/>
      <c r="F28" s="39"/>
      <c r="G28" s="39"/>
      <c r="H28" s="39"/>
      <c r="I28" s="271"/>
      <c r="J28" s="98"/>
      <c r="K28" s="99"/>
      <c r="L28" s="99"/>
      <c r="M28" s="99"/>
      <c r="N28" s="99"/>
      <c r="O28" s="99"/>
      <c r="P28" s="99"/>
      <c r="Q28" s="99"/>
      <c r="R28" s="43"/>
    </row>
    <row r="29" spans="1:18" s="30" customFormat="1" ht="24">
      <c r="A29" s="9" t="s">
        <v>38</v>
      </c>
      <c r="B29" s="95">
        <f>SUM(D29,F29,H29)</f>
        <v>83253</v>
      </c>
      <c r="C29" s="40"/>
      <c r="D29" s="95">
        <f>SUM(D30:D32)</f>
        <v>33598</v>
      </c>
      <c r="E29" s="271"/>
      <c r="F29" s="95">
        <f>SUM(F30:F32)</f>
        <v>40281</v>
      </c>
      <c r="G29" s="271"/>
      <c r="H29" s="95">
        <f>SUM(H30:H32)</f>
        <v>9374</v>
      </c>
      <c r="I29" s="271"/>
      <c r="J29" s="100"/>
      <c r="K29" s="96">
        <f>SUM(K30:K31)</f>
        <v>100</v>
      </c>
      <c r="L29" s="96"/>
      <c r="M29" s="96">
        <f>SUM(M30:M31)</f>
        <v>100</v>
      </c>
      <c r="N29" s="96"/>
      <c r="O29" s="96">
        <f>SUM(O30:O31)</f>
        <v>100</v>
      </c>
      <c r="P29" s="96"/>
      <c r="Q29" s="96">
        <f>SUM(Q30:Q31)</f>
        <v>100</v>
      </c>
      <c r="R29" s="37"/>
    </row>
    <row r="30" spans="1:18" s="27" customFormat="1" ht="11.4">
      <c r="A30" s="146" t="s">
        <v>39</v>
      </c>
      <c r="B30" s="39">
        <f>SUM(D30,F30,H30)</f>
        <v>61095</v>
      </c>
      <c r="C30" s="40"/>
      <c r="D30" s="39">
        <v>24927</v>
      </c>
      <c r="E30" s="39"/>
      <c r="F30" s="39">
        <v>27246</v>
      </c>
      <c r="G30" s="39"/>
      <c r="H30" s="39">
        <v>8922</v>
      </c>
      <c r="I30" s="271"/>
      <c r="J30" s="98"/>
      <c r="K30" s="99">
        <f>B30*100/SUM($B$30:$B$31)</f>
        <v>81.891294149185711</v>
      </c>
      <c r="L30" s="99"/>
      <c r="M30" s="99">
        <f>D30*100/SUM($D$30:$D$31)</f>
        <v>86.666434879354711</v>
      </c>
      <c r="N30" s="99"/>
      <c r="O30" s="99">
        <f>F30*100/SUM($F$30:$F$31)</f>
        <v>74.677264629299714</v>
      </c>
      <c r="P30" s="99"/>
      <c r="Q30" s="99">
        <f>H30*100/SUM($H$30:$H$31)</f>
        <v>95.340884804445395</v>
      </c>
      <c r="R30" s="43"/>
    </row>
    <row r="31" spans="1:18" s="27" customFormat="1" ht="11.4">
      <c r="A31" s="146" t="s">
        <v>102</v>
      </c>
      <c r="B31" s="39">
        <f>SUM(D31,F31,H31)</f>
        <v>13510</v>
      </c>
      <c r="C31" s="40"/>
      <c r="D31" s="39">
        <v>3835</v>
      </c>
      <c r="E31" s="39"/>
      <c r="F31" s="39">
        <v>9239</v>
      </c>
      <c r="G31" s="39"/>
      <c r="H31" s="39">
        <v>436</v>
      </c>
      <c r="I31" s="271"/>
      <c r="J31" s="98"/>
      <c r="K31" s="99">
        <f>B31*100/SUM($B$30:$B$31)</f>
        <v>18.108705850814289</v>
      </c>
      <c r="L31" s="99"/>
      <c r="M31" s="99">
        <f>D31*100/SUM($D$30:$D$31)</f>
        <v>13.333565120645297</v>
      </c>
      <c r="N31" s="99"/>
      <c r="O31" s="99">
        <f>F31*100/SUM($F$30:$F$31)</f>
        <v>25.322735370700286</v>
      </c>
      <c r="P31" s="99"/>
      <c r="Q31" s="99">
        <f>H31*100/SUM($H$30:$H$31)</f>
        <v>4.6591151955546053</v>
      </c>
      <c r="R31" s="43"/>
    </row>
    <row r="32" spans="1:18" s="27" customFormat="1" ht="11.4">
      <c r="A32" s="146" t="s">
        <v>3</v>
      </c>
      <c r="B32" s="44">
        <f>SUM(D32,F32,H32)</f>
        <v>8648</v>
      </c>
      <c r="C32" s="40"/>
      <c r="D32" s="39">
        <v>4836</v>
      </c>
      <c r="E32" s="39"/>
      <c r="F32" s="39">
        <v>3796</v>
      </c>
      <c r="G32" s="39"/>
      <c r="H32" s="39">
        <v>16</v>
      </c>
      <c r="I32" s="271" t="s">
        <v>194</v>
      </c>
      <c r="J32" s="205"/>
      <c r="K32" s="118" t="str">
        <f>IF(B32&gt;0,"NC",0)</f>
        <v>NC</v>
      </c>
      <c r="L32" s="108"/>
      <c r="M32" s="118" t="str">
        <f>IF(D32&gt;0,"NC",0)</f>
        <v>NC</v>
      </c>
      <c r="N32" s="108"/>
      <c r="O32" s="118" t="str">
        <f>IF(F32&gt;0,"NC",0)</f>
        <v>NC</v>
      </c>
      <c r="P32" s="63"/>
      <c r="Q32" s="118" t="str">
        <f>IF(H32&gt;0,"NC",0)</f>
        <v>NC</v>
      </c>
      <c r="R32" s="141"/>
    </row>
    <row r="33" spans="1:18" s="27" customFormat="1" ht="6" customHeight="1">
      <c r="A33" s="58"/>
      <c r="B33" s="44"/>
      <c r="C33" s="40"/>
      <c r="D33" s="44"/>
      <c r="E33" s="271"/>
      <c r="F33" s="44"/>
      <c r="G33" s="271"/>
      <c r="H33" s="44"/>
      <c r="I33" s="269"/>
      <c r="J33" s="98"/>
      <c r="K33" s="99"/>
      <c r="L33" s="99"/>
      <c r="M33" s="99"/>
      <c r="N33" s="99"/>
      <c r="O33" s="99"/>
      <c r="P33" s="99"/>
      <c r="Q33" s="99"/>
      <c r="R33" s="43"/>
    </row>
    <row r="34" spans="1:18" s="27" customFormat="1" ht="24">
      <c r="A34" s="9" t="s">
        <v>153</v>
      </c>
      <c r="B34" s="95">
        <f>SUM(D34,F34,H34)</f>
        <v>83252</v>
      </c>
      <c r="C34" s="40"/>
      <c r="D34" s="95">
        <f>SUM(D35:D37)</f>
        <v>33597</v>
      </c>
      <c r="E34" s="271"/>
      <c r="F34" s="95">
        <f>SUM(F35:F37)</f>
        <v>40281</v>
      </c>
      <c r="G34" s="271"/>
      <c r="H34" s="95">
        <f>SUM(H35:H37)</f>
        <v>9374</v>
      </c>
      <c r="I34" s="269"/>
      <c r="J34" s="100"/>
      <c r="K34" s="96">
        <f>SUM(K35:K36)</f>
        <v>100</v>
      </c>
      <c r="L34" s="96"/>
      <c r="M34" s="96">
        <f>SUM(M35:M36)</f>
        <v>100</v>
      </c>
      <c r="N34" s="96"/>
      <c r="O34" s="96">
        <f>SUM(O35:O36)</f>
        <v>100</v>
      </c>
      <c r="P34" s="96"/>
      <c r="Q34" s="96">
        <f>SUM(Q35:Q36)</f>
        <v>100</v>
      </c>
      <c r="R34" s="43"/>
    </row>
    <row r="35" spans="1:18" s="27" customFormat="1" ht="12" customHeight="1">
      <c r="A35" s="146" t="s">
        <v>188</v>
      </c>
      <c r="B35" s="39">
        <f>SUM(D35,F35,H35)</f>
        <v>5126</v>
      </c>
      <c r="C35" s="40"/>
      <c r="D35" s="39">
        <v>2028</v>
      </c>
      <c r="E35" s="39"/>
      <c r="F35" s="39">
        <v>2150</v>
      </c>
      <c r="G35" s="39" t="s">
        <v>194</v>
      </c>
      <c r="H35" s="39">
        <v>948</v>
      </c>
      <c r="I35" s="269"/>
      <c r="J35" s="98"/>
      <c r="K35" s="99">
        <f>B35*100/SUM(B35:B36)</f>
        <v>6.2952092057916911</v>
      </c>
      <c r="L35" s="99"/>
      <c r="M35" s="99">
        <f>D35*100/SUM(D35:D36)</f>
        <v>6.3280079880179727</v>
      </c>
      <c r="N35" s="99"/>
      <c r="O35" s="99">
        <f>F35*100/SUM(F35:F36)</f>
        <v>5.3743282089738784</v>
      </c>
      <c r="P35" s="99"/>
      <c r="Q35" s="99">
        <f>H35*100/SUM(H35:H36)</f>
        <v>10.113078728397696</v>
      </c>
      <c r="R35" s="43"/>
    </row>
    <row r="36" spans="1:18" s="27" customFormat="1" ht="12" customHeight="1">
      <c r="A36" s="146" t="s">
        <v>189</v>
      </c>
      <c r="B36" s="39">
        <f>SUM(D36,F36,H36)</f>
        <v>76301</v>
      </c>
      <c r="C36" s="40"/>
      <c r="D36" s="39">
        <v>30020</v>
      </c>
      <c r="E36" s="39"/>
      <c r="F36" s="39">
        <v>37855</v>
      </c>
      <c r="G36" s="39"/>
      <c r="H36" s="39">
        <v>8426</v>
      </c>
      <c r="I36" s="269"/>
      <c r="J36" s="98"/>
      <c r="K36" s="99">
        <f>B36*100/SUM(B35:B36)</f>
        <v>93.704790794208307</v>
      </c>
      <c r="L36" s="99"/>
      <c r="M36" s="99">
        <f>D36*100/SUM(D35:D36)</f>
        <v>93.671992011982027</v>
      </c>
      <c r="N36" s="99"/>
      <c r="O36" s="99">
        <f>F36*100/SUM(F35:F36)</f>
        <v>94.625671791026122</v>
      </c>
      <c r="P36" s="99"/>
      <c r="Q36" s="99">
        <f>H36*100/SUM(H35:H36)</f>
        <v>89.886921271602304</v>
      </c>
      <c r="R36" s="43"/>
    </row>
    <row r="37" spans="1:18" s="27" customFormat="1" ht="12" customHeight="1">
      <c r="A37" s="146" t="s">
        <v>3</v>
      </c>
      <c r="B37" s="39">
        <f>SUM(D37,F37,H37)</f>
        <v>1825</v>
      </c>
      <c r="C37" s="40"/>
      <c r="D37" s="39">
        <v>1549</v>
      </c>
      <c r="E37" s="39"/>
      <c r="F37" s="39">
        <v>276</v>
      </c>
      <c r="G37" s="39" t="s">
        <v>194</v>
      </c>
      <c r="H37" s="39">
        <v>0</v>
      </c>
      <c r="I37" s="269"/>
      <c r="J37" s="98"/>
      <c r="K37" s="118" t="str">
        <f>IF(B37&gt;0,"NC",0)</f>
        <v>NC</v>
      </c>
      <c r="L37" s="108"/>
      <c r="M37" s="118" t="str">
        <f>IF(D37&gt;0,"NC",0)</f>
        <v>NC</v>
      </c>
      <c r="N37" s="108"/>
      <c r="O37" s="118" t="str">
        <f>IF(F37&gt;0,"NC",0)</f>
        <v>NC</v>
      </c>
      <c r="P37" s="99"/>
      <c r="Q37" s="99">
        <v>0</v>
      </c>
      <c r="R37" s="43"/>
    </row>
    <row r="38" spans="1:18" s="27" customFormat="1" ht="6" customHeight="1">
      <c r="A38" s="58"/>
      <c r="B38" s="44"/>
      <c r="C38" s="40"/>
      <c r="D38" s="44"/>
      <c r="E38" s="269"/>
      <c r="F38" s="44"/>
      <c r="G38" s="278"/>
      <c r="H38" s="44"/>
      <c r="I38" s="269"/>
      <c r="J38" s="98"/>
      <c r="K38" s="99"/>
      <c r="L38" s="99"/>
      <c r="M38" s="99"/>
      <c r="N38" s="99"/>
      <c r="O38" s="99"/>
      <c r="P38" s="99"/>
      <c r="Q38" s="99"/>
      <c r="R38" s="43"/>
    </row>
    <row r="39" spans="1:18" s="30" customFormat="1" ht="25.8">
      <c r="A39" s="9" t="s">
        <v>141</v>
      </c>
      <c r="B39" s="95">
        <f t="shared" ref="B39:B44" si="1">SUM(D39,F39,H39)</f>
        <v>83251</v>
      </c>
      <c r="C39" s="40"/>
      <c r="D39" s="95">
        <f>SUM(D40,D43,D44)</f>
        <v>33597</v>
      </c>
      <c r="E39" s="269"/>
      <c r="F39" s="95">
        <f>SUM(F40,F43,F44)</f>
        <v>40280</v>
      </c>
      <c r="G39" s="278"/>
      <c r="H39" s="95">
        <f>SUM(H40,H43,H44)</f>
        <v>9374</v>
      </c>
      <c r="I39" s="269"/>
      <c r="J39" s="203"/>
      <c r="K39" s="96">
        <f>SUM(K40,K43)</f>
        <v>100</v>
      </c>
      <c r="L39" s="96"/>
      <c r="M39" s="96">
        <f>SUM(M40,M43)</f>
        <v>100</v>
      </c>
      <c r="N39" s="96"/>
      <c r="O39" s="96">
        <f>SUM(O40,O43)</f>
        <v>100</v>
      </c>
      <c r="P39" s="96"/>
      <c r="Q39" s="96">
        <f>SUM(Q40,Q43)</f>
        <v>100</v>
      </c>
      <c r="R39" s="37"/>
    </row>
    <row r="40" spans="1:18" s="57" customFormat="1" ht="11.4">
      <c r="A40" s="146" t="s">
        <v>114</v>
      </c>
      <c r="B40" s="39">
        <f t="shared" si="1"/>
        <v>46528</v>
      </c>
      <c r="C40" s="40"/>
      <c r="D40" s="39">
        <f>SUM(D41:D42)</f>
        <v>21701</v>
      </c>
      <c r="E40" s="269"/>
      <c r="F40" s="39">
        <f>SUM(F41:F42)</f>
        <v>19728</v>
      </c>
      <c r="G40" s="278"/>
      <c r="H40" s="39">
        <f>SUM(H41:H42)</f>
        <v>5099</v>
      </c>
      <c r="I40" s="269"/>
      <c r="J40" s="204"/>
      <c r="K40" s="99">
        <f>B40*100/(B39-B44)</f>
        <v>80.54007270209452</v>
      </c>
      <c r="L40" s="99"/>
      <c r="M40" s="99">
        <f>D40*100/(D39-D44)</f>
        <v>89.666143293942653</v>
      </c>
      <c r="N40" s="99"/>
      <c r="O40" s="99">
        <f>F40*100/(F39-F44)</f>
        <v>76.714885674288382</v>
      </c>
      <c r="P40" s="99"/>
      <c r="Q40" s="99">
        <f>H40*100/(H39-H44)</f>
        <v>64.938869077941931</v>
      </c>
      <c r="R40" s="56"/>
    </row>
    <row r="41" spans="1:18" s="27" customFormat="1" ht="11.4">
      <c r="A41" s="148" t="s">
        <v>61</v>
      </c>
      <c r="B41" s="39">
        <f t="shared" si="1"/>
        <v>12195</v>
      </c>
      <c r="C41" s="40"/>
      <c r="D41" s="39">
        <v>8990</v>
      </c>
      <c r="E41" s="39"/>
      <c r="F41" s="39">
        <v>2070</v>
      </c>
      <c r="G41" s="39"/>
      <c r="H41" s="39">
        <v>1135</v>
      </c>
      <c r="I41" s="269"/>
      <c r="J41" s="204"/>
      <c r="K41" s="99">
        <f>B41*100/(B39-B44)</f>
        <v>21.109572442444176</v>
      </c>
      <c r="L41" s="99"/>
      <c r="M41" s="99">
        <f>D41*100/(D39-D44)</f>
        <v>37.14569043880671</v>
      </c>
      <c r="N41" s="99"/>
      <c r="O41" s="99">
        <f>F41*100/(F39-F44)</f>
        <v>8.049463369108727</v>
      </c>
      <c r="P41" s="99"/>
      <c r="Q41" s="99">
        <f>H41*100/(H39-H44)</f>
        <v>14.45491594498217</v>
      </c>
      <c r="R41" s="43"/>
    </row>
    <row r="42" spans="1:18" s="27" customFormat="1" ht="11.4">
      <c r="A42" s="148" t="s">
        <v>62</v>
      </c>
      <c r="B42" s="39">
        <f t="shared" si="1"/>
        <v>34333</v>
      </c>
      <c r="C42" s="40"/>
      <c r="D42" s="39">
        <v>12711</v>
      </c>
      <c r="E42" s="39"/>
      <c r="F42" s="39">
        <v>17658</v>
      </c>
      <c r="G42" s="39"/>
      <c r="H42" s="39">
        <v>3964</v>
      </c>
      <c r="I42" s="269"/>
      <c r="J42" s="98"/>
      <c r="K42" s="99">
        <f>B42*100/(B39-B44)</f>
        <v>59.430500259650337</v>
      </c>
      <c r="L42" s="99"/>
      <c r="M42" s="99">
        <f>D42*100/(D39-D44)</f>
        <v>52.520452855135936</v>
      </c>
      <c r="N42" s="99"/>
      <c r="O42" s="99">
        <f>F42*100/(F39-F44)</f>
        <v>68.665422305179661</v>
      </c>
      <c r="P42" s="99"/>
      <c r="Q42" s="99">
        <f>H42*100/(H39-H44)</f>
        <v>50.483953132959755</v>
      </c>
      <c r="R42" s="43"/>
    </row>
    <row r="43" spans="1:18" s="57" customFormat="1" ht="11.4">
      <c r="A43" s="146" t="s">
        <v>115</v>
      </c>
      <c r="B43" s="39">
        <f t="shared" si="1"/>
        <v>11242</v>
      </c>
      <c r="C43" s="40"/>
      <c r="D43" s="39">
        <v>2501</v>
      </c>
      <c r="E43" s="39"/>
      <c r="F43" s="39">
        <v>5988</v>
      </c>
      <c r="G43" s="39"/>
      <c r="H43" s="39">
        <v>2753</v>
      </c>
      <c r="I43" s="269"/>
      <c r="J43" s="98"/>
      <c r="K43" s="99">
        <f>B43*100/(B39-B44)</f>
        <v>19.459927297905487</v>
      </c>
      <c r="L43" s="99"/>
      <c r="M43" s="108">
        <f>D43*100/(D39-D44)</f>
        <v>10.33385670605735</v>
      </c>
      <c r="N43" s="99"/>
      <c r="O43" s="108">
        <f>F43*100/(F39-F44)</f>
        <v>23.285114325711618</v>
      </c>
      <c r="P43" s="99"/>
      <c r="Q43" s="99">
        <f>H43*100/(H39-H44)</f>
        <v>35.061130922058076</v>
      </c>
      <c r="R43" s="56"/>
    </row>
    <row r="44" spans="1:18" s="158" customFormat="1" ht="11.4">
      <c r="A44" s="146" t="s">
        <v>3</v>
      </c>
      <c r="B44" s="44">
        <f t="shared" si="1"/>
        <v>25481</v>
      </c>
      <c r="C44" s="40"/>
      <c r="D44" s="39">
        <v>9395</v>
      </c>
      <c r="E44" s="39"/>
      <c r="F44" s="39">
        <v>14564</v>
      </c>
      <c r="G44" s="39"/>
      <c r="H44" s="39">
        <v>1522</v>
      </c>
      <c r="I44" s="271"/>
      <c r="J44" s="205"/>
      <c r="K44" s="42" t="str">
        <f>IF(B44&gt;0,"NC",0)</f>
        <v>NC</v>
      </c>
      <c r="L44" s="108"/>
      <c r="M44" s="118" t="str">
        <f>IF(D44&gt;0,"NC",0)</f>
        <v>NC</v>
      </c>
      <c r="N44" s="108"/>
      <c r="O44" s="118" t="str">
        <f>IF(F44&gt;0,"NC",0)</f>
        <v>NC</v>
      </c>
      <c r="P44" s="63"/>
      <c r="Q44" s="118" t="str">
        <f>IF(H44&gt;0,"NC",0)</f>
        <v>NC</v>
      </c>
      <c r="R44" s="141"/>
    </row>
    <row r="45" spans="1:18" s="27" customFormat="1" ht="6" customHeight="1">
      <c r="A45" s="29"/>
      <c r="B45" s="39"/>
      <c r="C45" s="40"/>
      <c r="D45" s="39"/>
      <c r="E45" s="269"/>
      <c r="F45" s="39"/>
      <c r="G45" s="278"/>
      <c r="H45" s="39"/>
      <c r="I45" s="271"/>
      <c r="J45" s="98"/>
      <c r="K45" s="99"/>
      <c r="L45" s="99"/>
      <c r="M45" s="99"/>
      <c r="N45" s="99"/>
      <c r="O45" s="99"/>
      <c r="P45" s="99"/>
      <c r="Q45" s="99"/>
      <c r="R45" s="43"/>
    </row>
    <row r="46" spans="1:18" s="30" customFormat="1" ht="36">
      <c r="A46" s="9" t="s">
        <v>112</v>
      </c>
      <c r="B46" s="95">
        <f t="shared" ref="B46:B51" si="2">SUM(D46,F46,H46)</f>
        <v>83252</v>
      </c>
      <c r="C46" s="40"/>
      <c r="D46" s="95">
        <f>SUM(D47,D50,D51)</f>
        <v>33598</v>
      </c>
      <c r="E46" s="269"/>
      <c r="F46" s="95">
        <f>SUM(F47,F50,F51)</f>
        <v>40279</v>
      </c>
      <c r="G46" s="278"/>
      <c r="H46" s="95">
        <f>SUM(H47,H50,H51)</f>
        <v>9375</v>
      </c>
      <c r="I46" s="271"/>
      <c r="J46" s="100"/>
      <c r="K46" s="96">
        <f>SUM(K48:K50)</f>
        <v>100</v>
      </c>
      <c r="L46" s="96"/>
      <c r="M46" s="96">
        <f>SUM(M48:M50)</f>
        <v>100</v>
      </c>
      <c r="N46" s="96"/>
      <c r="O46" s="96">
        <f>SUM(O48:O50)</f>
        <v>100</v>
      </c>
      <c r="P46" s="96"/>
      <c r="Q46" s="96">
        <f>SUM(Q48:Q50)</f>
        <v>100</v>
      </c>
      <c r="R46" s="37"/>
    </row>
    <row r="47" spans="1:18" s="57" customFormat="1" ht="11.4">
      <c r="A47" s="146" t="s">
        <v>60</v>
      </c>
      <c r="B47" s="39">
        <f t="shared" si="2"/>
        <v>9899</v>
      </c>
      <c r="C47" s="40"/>
      <c r="D47" s="39">
        <f>SUM(D48:D49)</f>
        <v>416</v>
      </c>
      <c r="E47" s="271" t="s">
        <v>194</v>
      </c>
      <c r="F47" s="39">
        <f>SUM(F48:F49)</f>
        <v>9192</v>
      </c>
      <c r="G47" s="278"/>
      <c r="H47" s="39">
        <f>SUM(H48:H49)</f>
        <v>291</v>
      </c>
      <c r="I47" s="271"/>
      <c r="J47" s="98"/>
      <c r="K47" s="99">
        <f>B47*100/(B46-B51)</f>
        <v>13.469493278179938</v>
      </c>
      <c r="L47" s="99"/>
      <c r="M47" s="99">
        <f>D47*100/(D46-D51)</f>
        <v>1.460520310360566</v>
      </c>
      <c r="N47" s="99"/>
      <c r="O47" s="99">
        <f>F47*100/(F46-F51)</f>
        <v>25.784011220196355</v>
      </c>
      <c r="P47" s="99"/>
      <c r="Q47" s="99">
        <f>H47*100/(H46-H51)</f>
        <v>3.1093065498450687</v>
      </c>
      <c r="R47" s="56"/>
    </row>
    <row r="48" spans="1:18" s="27" customFormat="1" ht="11.4">
      <c r="A48" s="147" t="s">
        <v>16</v>
      </c>
      <c r="B48" s="39">
        <f t="shared" si="2"/>
        <v>8552</v>
      </c>
      <c r="C48" s="40"/>
      <c r="D48" s="39">
        <v>416</v>
      </c>
      <c r="E48" s="39" t="s">
        <v>194</v>
      </c>
      <c r="F48" s="39">
        <v>7849</v>
      </c>
      <c r="G48" s="39"/>
      <c r="H48" s="39">
        <v>287</v>
      </c>
      <c r="I48" s="271"/>
      <c r="J48" s="98"/>
      <c r="K48" s="99">
        <f>B48*100/(B46-B51)</f>
        <v>11.636640722799761</v>
      </c>
      <c r="L48" s="99"/>
      <c r="M48" s="99">
        <f>D48*100/(D46-D51)</f>
        <v>1.460520310360566</v>
      </c>
      <c r="N48" s="99"/>
      <c r="O48" s="99">
        <f>F48*100/(F46-F51)</f>
        <v>22.016830294530155</v>
      </c>
      <c r="P48" s="99"/>
      <c r="Q48" s="99">
        <f>H48*100/(H46-H51)</f>
        <v>3.0665669409124905</v>
      </c>
      <c r="R48" s="43"/>
    </row>
    <row r="49" spans="1:18" s="27" customFormat="1" ht="11.4">
      <c r="A49" s="147" t="s">
        <v>17</v>
      </c>
      <c r="B49" s="39">
        <f t="shared" si="2"/>
        <v>1347</v>
      </c>
      <c r="C49" s="40" t="s">
        <v>194</v>
      </c>
      <c r="D49" s="39">
        <v>0</v>
      </c>
      <c r="E49" s="39"/>
      <c r="F49" s="39">
        <v>1343</v>
      </c>
      <c r="G49" s="39" t="s">
        <v>194</v>
      </c>
      <c r="H49" s="39">
        <v>4</v>
      </c>
      <c r="I49" s="271" t="s">
        <v>194</v>
      </c>
      <c r="J49" s="98"/>
      <c r="K49" s="99">
        <f>B49*100/(B46-B51)</f>
        <v>1.8328525553801773</v>
      </c>
      <c r="L49" s="99"/>
      <c r="M49" s="99">
        <f>D49*100/(D46-D51)</f>
        <v>0</v>
      </c>
      <c r="N49" s="99"/>
      <c r="O49" s="99">
        <f>F49*100/(F46-F51)</f>
        <v>3.767180925666199</v>
      </c>
      <c r="P49" s="99"/>
      <c r="Q49" s="99">
        <f>H49*100/(H46-H51)</f>
        <v>4.273960893257827E-2</v>
      </c>
      <c r="R49" s="43"/>
    </row>
    <row r="50" spans="1:18" s="57" customFormat="1" ht="11.4">
      <c r="A50" s="146" t="s">
        <v>59</v>
      </c>
      <c r="B50" s="39">
        <f t="shared" si="2"/>
        <v>63593</v>
      </c>
      <c r="C50" s="40"/>
      <c r="D50" s="39">
        <v>28067</v>
      </c>
      <c r="E50" s="39"/>
      <c r="F50" s="39">
        <v>26458</v>
      </c>
      <c r="G50" s="39"/>
      <c r="H50" s="39">
        <v>9068</v>
      </c>
      <c r="I50" s="271"/>
      <c r="J50" s="98"/>
      <c r="K50" s="99">
        <f>B50*100/(B46-B51)</f>
        <v>86.530506721820061</v>
      </c>
      <c r="L50" s="99"/>
      <c r="M50" s="99">
        <f>D50*100/(D46-D51)</f>
        <v>98.539479689639435</v>
      </c>
      <c r="N50" s="99"/>
      <c r="O50" s="99">
        <f>F50*100/(F46-F51)</f>
        <v>74.215988779803652</v>
      </c>
      <c r="P50" s="99"/>
      <c r="Q50" s="99">
        <f>H50*100/(H46-H51)</f>
        <v>96.890693450154927</v>
      </c>
      <c r="R50" s="56"/>
    </row>
    <row r="51" spans="1:18" s="158" customFormat="1" ht="11.4">
      <c r="A51" s="146" t="s">
        <v>3</v>
      </c>
      <c r="B51" s="44">
        <f t="shared" si="2"/>
        <v>9760</v>
      </c>
      <c r="C51" s="40"/>
      <c r="D51" s="39">
        <v>5115</v>
      </c>
      <c r="E51" s="39"/>
      <c r="F51" s="39">
        <v>4629</v>
      </c>
      <c r="G51" s="39"/>
      <c r="H51" s="39">
        <v>16</v>
      </c>
      <c r="I51" s="271" t="s">
        <v>194</v>
      </c>
      <c r="J51" s="205"/>
      <c r="K51" s="42" t="str">
        <f>IF(B51&gt;0,"NC",0)</f>
        <v>NC</v>
      </c>
      <c r="L51" s="108"/>
      <c r="M51" s="118" t="str">
        <f>IF(D51&gt;0,"NC",0)</f>
        <v>NC</v>
      </c>
      <c r="N51" s="108"/>
      <c r="O51" s="118" t="str">
        <f>IF(F51&gt;0,"NC",0)</f>
        <v>NC</v>
      </c>
      <c r="P51" s="63"/>
      <c r="Q51" s="118" t="str">
        <f>IF(H51&gt;0,"NC",0)</f>
        <v>NC</v>
      </c>
      <c r="R51" s="141"/>
    </row>
    <row r="52" spans="1:18" s="27" customFormat="1" ht="7.5" customHeight="1">
      <c r="A52" s="29"/>
      <c r="B52" s="39"/>
      <c r="C52" s="40"/>
      <c r="D52" s="39"/>
      <c r="E52" s="271"/>
      <c r="F52" s="39"/>
      <c r="G52" s="278"/>
      <c r="H52" s="39"/>
      <c r="I52" s="271"/>
      <c r="J52" s="98"/>
      <c r="K52" s="99"/>
      <c r="L52" s="99"/>
      <c r="M52" s="99"/>
      <c r="N52" s="99"/>
      <c r="O52" s="99"/>
      <c r="P52" s="99"/>
      <c r="Q52" s="99"/>
      <c r="R52" s="43"/>
    </row>
    <row r="53" spans="1:18" s="30" customFormat="1" ht="24">
      <c r="A53" s="9" t="s">
        <v>65</v>
      </c>
      <c r="B53" s="95">
        <f>SUM(D53,F53,H53)</f>
        <v>83253</v>
      </c>
      <c r="C53" s="40"/>
      <c r="D53" s="95">
        <f>SUM(D54:D56)</f>
        <v>33598</v>
      </c>
      <c r="E53" s="271"/>
      <c r="F53" s="95">
        <f>SUM(F54:F56)</f>
        <v>40281</v>
      </c>
      <c r="G53" s="278"/>
      <c r="H53" s="95">
        <f>SUM(H54:H56)</f>
        <v>9374</v>
      </c>
      <c r="I53" s="271"/>
      <c r="J53" s="100"/>
      <c r="K53" s="96">
        <f>SUM(K54:K55)</f>
        <v>100</v>
      </c>
      <c r="L53" s="96"/>
      <c r="M53" s="96">
        <f>SUM(M54:M55)</f>
        <v>100</v>
      </c>
      <c r="N53" s="96"/>
      <c r="O53" s="96">
        <f>SUM(O54:O55)</f>
        <v>100</v>
      </c>
      <c r="P53" s="96"/>
      <c r="Q53" s="96">
        <f>SUM(Q54:Q55)</f>
        <v>100</v>
      </c>
      <c r="R53" s="37"/>
    </row>
    <row r="54" spans="1:18" s="57" customFormat="1" ht="11.4">
      <c r="A54" s="146" t="s">
        <v>60</v>
      </c>
      <c r="B54" s="39">
        <f>SUM(D54,F54,H54)</f>
        <v>4441</v>
      </c>
      <c r="C54" s="40"/>
      <c r="D54" s="39">
        <v>225</v>
      </c>
      <c r="E54" s="39"/>
      <c r="F54" s="39">
        <v>4022</v>
      </c>
      <c r="G54" s="39"/>
      <c r="H54" s="39">
        <v>194</v>
      </c>
      <c r="I54" s="271"/>
      <c r="J54" s="98"/>
      <c r="K54" s="99">
        <f>B54*100/SUM(B54:B55)</f>
        <v>6.0690126409292793</v>
      </c>
      <c r="L54" s="99"/>
      <c r="M54" s="99">
        <f>D54*100/SUM(D54:D55)</f>
        <v>0.7899448794017484</v>
      </c>
      <c r="N54" s="99"/>
      <c r="O54" s="99">
        <f>F54*100/SUM(F54:F55)</f>
        <v>11.382804098035885</v>
      </c>
      <c r="P54" s="99"/>
      <c r="Q54" s="99">
        <f>H54*100/SUM(H54:H55)</f>
        <v>2.0730925411412695</v>
      </c>
      <c r="R54" s="56"/>
    </row>
    <row r="55" spans="1:18" s="57" customFormat="1" ht="11.4">
      <c r="A55" s="146" t="s">
        <v>59</v>
      </c>
      <c r="B55" s="39">
        <f>SUM(D55,F55,H55)</f>
        <v>68734</v>
      </c>
      <c r="C55" s="40"/>
      <c r="D55" s="39">
        <v>28258</v>
      </c>
      <c r="E55" s="39"/>
      <c r="F55" s="39">
        <v>31312</v>
      </c>
      <c r="G55" s="39"/>
      <c r="H55" s="39">
        <v>9164</v>
      </c>
      <c r="I55" s="271"/>
      <c r="J55" s="98"/>
      <c r="K55" s="99">
        <f>B55*100/SUM(B54:B55)</f>
        <v>93.930987359070727</v>
      </c>
      <c r="L55" s="99"/>
      <c r="M55" s="99">
        <f>D55*100/SUM(D54:D55)</f>
        <v>99.210055120598255</v>
      </c>
      <c r="N55" s="99"/>
      <c r="O55" s="99">
        <f>F55*100/SUM(F54:F55)</f>
        <v>88.617195901964109</v>
      </c>
      <c r="P55" s="99"/>
      <c r="Q55" s="99">
        <f>H55*100/SUM(H54:H55)</f>
        <v>97.926907458858736</v>
      </c>
      <c r="R55" s="56"/>
    </row>
    <row r="56" spans="1:18" s="158" customFormat="1" ht="11.4">
      <c r="A56" s="146" t="s">
        <v>3</v>
      </c>
      <c r="B56" s="44">
        <f>SUM(D56,F56,H56)</f>
        <v>10078</v>
      </c>
      <c r="C56" s="40"/>
      <c r="D56" s="39">
        <v>5115</v>
      </c>
      <c r="E56" s="39"/>
      <c r="F56" s="39">
        <v>4947</v>
      </c>
      <c r="G56" s="39"/>
      <c r="H56" s="39">
        <v>16</v>
      </c>
      <c r="I56" s="271"/>
      <c r="J56" s="205"/>
      <c r="K56" s="118" t="str">
        <f>IF(B56&gt;0,"NC",0)</f>
        <v>NC</v>
      </c>
      <c r="L56" s="118"/>
      <c r="M56" s="118" t="str">
        <f>IF(D56&gt;0,"NC",0)</f>
        <v>NC</v>
      </c>
      <c r="N56" s="118"/>
      <c r="O56" s="118" t="str">
        <f>IF(F56&gt;0,"NC",0)</f>
        <v>NC</v>
      </c>
      <c r="P56" s="206"/>
      <c r="Q56" s="118" t="str">
        <f>IF(H56&gt;0,"NC",0)</f>
        <v>NC</v>
      </c>
      <c r="R56" s="141"/>
    </row>
    <row r="57" spans="1:18" ht="6" customHeight="1" thickBot="1">
      <c r="A57" s="149"/>
      <c r="B57" s="149"/>
      <c r="C57" s="150"/>
      <c r="D57" s="149"/>
      <c r="E57" s="288"/>
      <c r="F57" s="149"/>
      <c r="G57" s="150"/>
      <c r="H57" s="149"/>
      <c r="I57" s="150"/>
      <c r="J57" s="123"/>
      <c r="K57" s="123"/>
      <c r="L57" s="123"/>
      <c r="M57" s="123"/>
      <c r="N57" s="123"/>
      <c r="O57" s="123"/>
      <c r="P57" s="123"/>
      <c r="Q57" s="123"/>
      <c r="R57" s="123"/>
    </row>
    <row r="58" spans="1:18" ht="6" customHeight="1">
      <c r="A58" s="68"/>
      <c r="B58" s="68"/>
      <c r="C58" s="69"/>
      <c r="D58" s="68"/>
      <c r="E58" s="69"/>
      <c r="F58" s="68"/>
      <c r="G58" s="69"/>
      <c r="H58" s="68"/>
      <c r="I58" s="69"/>
    </row>
    <row r="59" spans="1:18" s="71" customFormat="1" ht="11.4">
      <c r="A59" s="70" t="s">
        <v>165</v>
      </c>
      <c r="B59" s="76"/>
      <c r="C59" s="126"/>
      <c r="D59" s="76"/>
      <c r="E59" s="126"/>
      <c r="F59" s="76"/>
      <c r="G59" s="126"/>
      <c r="H59" s="76"/>
      <c r="I59" s="126"/>
    </row>
    <row r="60" spans="1:18" s="71" customFormat="1" ht="22.5" customHeight="1">
      <c r="A60" s="303" t="s">
        <v>163</v>
      </c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</row>
    <row r="61" spans="1:18" s="71" customFormat="1" ht="10.199999999999999">
      <c r="A61" s="198" t="s">
        <v>66</v>
      </c>
      <c r="C61" s="77"/>
      <c r="E61" s="77"/>
      <c r="G61" s="77"/>
      <c r="H61" s="143"/>
      <c r="I61" s="77"/>
    </row>
    <row r="62" spans="1:18" s="71" customFormat="1" ht="10.199999999999999">
      <c r="A62" s="199" t="s">
        <v>89</v>
      </c>
      <c r="B62" s="73"/>
      <c r="C62" s="74"/>
      <c r="D62" s="73"/>
      <c r="E62" s="74"/>
      <c r="F62" s="73"/>
      <c r="G62" s="74"/>
      <c r="H62" s="144"/>
      <c r="I62" s="74"/>
      <c r="J62" s="73"/>
      <c r="K62" s="73"/>
      <c r="L62" s="73"/>
      <c r="M62" s="73"/>
      <c r="N62" s="73"/>
      <c r="O62" s="73"/>
      <c r="P62" s="73"/>
      <c r="Q62" s="73"/>
    </row>
    <row r="63" spans="1:18" s="71" customFormat="1" ht="10.199999999999999">
      <c r="A63" s="4" t="s">
        <v>203</v>
      </c>
      <c r="B63" s="75"/>
      <c r="C63" s="77"/>
      <c r="E63" s="77"/>
      <c r="G63" s="77"/>
      <c r="H63" s="143"/>
      <c r="I63" s="77"/>
      <c r="R63" s="12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5">
    <mergeCell ref="A60:R60"/>
    <mergeCell ref="B4:I4"/>
    <mergeCell ref="A1:R1"/>
    <mergeCell ref="D10:E10"/>
    <mergeCell ref="K4:R4"/>
    <mergeCell ref="M10:N10"/>
    <mergeCell ref="A4:A10"/>
    <mergeCell ref="F10:G10"/>
    <mergeCell ref="H10:I10"/>
    <mergeCell ref="O10:P10"/>
    <mergeCell ref="Q10:R10"/>
    <mergeCell ref="B7:C10"/>
    <mergeCell ref="D7:I7"/>
    <mergeCell ref="K7:L10"/>
    <mergeCell ref="M7:R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2"/>
  <sheetViews>
    <sheetView zoomScaleNormal="100" workbookViewId="0">
      <pane xSplit="1" ySplit="11" topLeftCell="B27" activePane="bottomRight" state="frozen"/>
      <selection pane="topRight" activeCell="B1" sqref="B1"/>
      <selection pane="bottomLeft" activeCell="A13" sqref="A13"/>
      <selection pane="bottomRight" activeCell="O82" sqref="O82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299" t="s">
        <v>208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1" t="s">
        <v>143</v>
      </c>
      <c r="B4" s="300" t="s">
        <v>78</v>
      </c>
      <c r="C4" s="300"/>
      <c r="D4" s="300"/>
      <c r="E4" s="300"/>
      <c r="F4" s="300"/>
      <c r="G4" s="300"/>
      <c r="H4" s="210"/>
      <c r="I4" s="300" t="s">
        <v>87</v>
      </c>
      <c r="J4" s="300"/>
      <c r="K4" s="300"/>
      <c r="L4" s="300"/>
      <c r="M4" s="300"/>
      <c r="N4" s="300"/>
    </row>
    <row r="5" spans="1:14" s="132" customFormat="1" ht="6.6" customHeight="1">
      <c r="A5" s="301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1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1"/>
      <c r="B7" s="310" t="s">
        <v>82</v>
      </c>
      <c r="C7" s="310"/>
      <c r="D7" s="305" t="s">
        <v>152</v>
      </c>
      <c r="E7" s="305"/>
      <c r="F7" s="305"/>
      <c r="G7" s="305"/>
      <c r="H7" s="236"/>
      <c r="I7" s="310" t="s">
        <v>82</v>
      </c>
      <c r="J7" s="310"/>
      <c r="K7" s="305" t="s">
        <v>152</v>
      </c>
      <c r="L7" s="305"/>
      <c r="M7" s="305"/>
      <c r="N7" s="305"/>
    </row>
    <row r="8" spans="1:14" s="132" customFormat="1" ht="6.6" customHeight="1">
      <c r="A8" s="301"/>
      <c r="B8" s="310"/>
      <c r="C8" s="310"/>
      <c r="D8" s="211"/>
      <c r="E8" s="211"/>
      <c r="F8" s="211"/>
      <c r="G8" s="211"/>
      <c r="H8" s="210"/>
      <c r="I8" s="310"/>
      <c r="J8" s="310"/>
      <c r="K8" s="211"/>
      <c r="L8" s="211"/>
      <c r="M8" s="211"/>
      <c r="N8" s="211"/>
    </row>
    <row r="9" spans="1:14" s="132" customFormat="1" ht="6.6" customHeight="1">
      <c r="A9" s="301"/>
      <c r="B9" s="310"/>
      <c r="C9" s="310"/>
      <c r="D9" s="212"/>
      <c r="E9" s="212"/>
      <c r="F9" s="212"/>
      <c r="G9" s="212"/>
      <c r="H9" s="210"/>
      <c r="I9" s="310"/>
      <c r="J9" s="310"/>
      <c r="K9" s="212"/>
      <c r="L9" s="212"/>
      <c r="M9" s="212"/>
      <c r="N9" s="212"/>
    </row>
    <row r="10" spans="1:14" s="132" customFormat="1" ht="24" customHeight="1">
      <c r="A10" s="301"/>
      <c r="B10" s="310"/>
      <c r="C10" s="310"/>
      <c r="D10" s="310" t="s">
        <v>147</v>
      </c>
      <c r="E10" s="310"/>
      <c r="F10" s="311" t="s">
        <v>148</v>
      </c>
      <c r="G10" s="311"/>
      <c r="H10" s="213"/>
      <c r="I10" s="310"/>
      <c r="J10" s="310"/>
      <c r="K10" s="310" t="s">
        <v>147</v>
      </c>
      <c r="L10" s="310"/>
      <c r="M10" s="311" t="s">
        <v>148</v>
      </c>
      <c r="N10" s="311"/>
    </row>
    <row r="11" spans="1:14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6"/>
      <c r="K11" s="215"/>
      <c r="L11" s="216"/>
      <c r="M11" s="215"/>
      <c r="N11" s="216"/>
    </row>
    <row r="12" spans="1:14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6"/>
      <c r="J12" s="136"/>
      <c r="K12" s="136"/>
      <c r="L12" s="136"/>
      <c r="M12" s="136"/>
      <c r="N12" s="136"/>
    </row>
    <row r="13" spans="1:14" s="30" customFormat="1" ht="12">
      <c r="A13" s="226" t="s">
        <v>79</v>
      </c>
      <c r="B13" s="219">
        <f>SUM(D13,F13)</f>
        <v>83254</v>
      </c>
      <c r="C13" s="280"/>
      <c r="D13" s="219">
        <f>D20</f>
        <v>24550</v>
      </c>
      <c r="E13" s="221"/>
      <c r="F13" s="219">
        <f>F20</f>
        <v>58704</v>
      </c>
      <c r="G13" s="220"/>
      <c r="H13" s="222"/>
      <c r="I13" s="223">
        <f>SUM(K13,M13)</f>
        <v>100</v>
      </c>
      <c r="J13" s="224"/>
      <c r="K13" s="223">
        <f>D13*100/B13</f>
        <v>29.488072645158191</v>
      </c>
      <c r="L13" s="225"/>
      <c r="M13" s="223">
        <f>F13*100/B13</f>
        <v>70.511927354841816</v>
      </c>
      <c r="N13" s="224"/>
    </row>
    <row r="14" spans="1:14" s="35" customFormat="1" ht="6.6" customHeight="1">
      <c r="A14" s="31"/>
      <c r="B14" s="65"/>
      <c r="C14" s="281"/>
      <c r="D14" s="65"/>
      <c r="E14" s="282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12">
      <c r="A15" s="195" t="s">
        <v>64</v>
      </c>
      <c r="B15" s="95">
        <f>SUM(D15,F15)</f>
        <v>83252</v>
      </c>
      <c r="C15" s="275"/>
      <c r="D15" s="95">
        <v>24549</v>
      </c>
      <c r="E15" s="269"/>
      <c r="F15" s="95">
        <v>58703</v>
      </c>
      <c r="G15" s="40"/>
      <c r="H15" s="92"/>
      <c r="I15" s="97">
        <f>(B15/B15)*100</f>
        <v>100</v>
      </c>
      <c r="J15" s="97"/>
      <c r="K15" s="97">
        <f>(D15/D15)*100</f>
        <v>100</v>
      </c>
      <c r="L15" s="97"/>
      <c r="M15" s="97">
        <f>(F15/F15)*100</f>
        <v>100</v>
      </c>
      <c r="N15" s="96"/>
    </row>
    <row r="16" spans="1:14" s="30" customFormat="1" ht="12">
      <c r="A16" s="297" t="s">
        <v>198</v>
      </c>
      <c r="B16" s="295" t="s">
        <v>200</v>
      </c>
      <c r="C16" s="275"/>
      <c r="D16" s="295" t="s">
        <v>200</v>
      </c>
      <c r="E16" s="295"/>
      <c r="F16" s="295" t="s">
        <v>200</v>
      </c>
      <c r="G16" s="40"/>
      <c r="H16" s="92"/>
      <c r="I16" s="295" t="s">
        <v>200</v>
      </c>
      <c r="J16" s="101"/>
      <c r="K16" s="295" t="s">
        <v>200</v>
      </c>
      <c r="L16" s="101"/>
      <c r="M16" s="295" t="s">
        <v>200</v>
      </c>
      <c r="N16" s="99"/>
    </row>
    <row r="17" spans="1:14" s="30" customFormat="1" ht="12">
      <c r="A17" s="297" t="s">
        <v>199</v>
      </c>
      <c r="B17" s="295" t="s">
        <v>200</v>
      </c>
      <c r="C17" s="275"/>
      <c r="D17" s="295" t="s">
        <v>200</v>
      </c>
      <c r="E17" s="295"/>
      <c r="F17" s="295" t="s">
        <v>200</v>
      </c>
      <c r="G17" s="40"/>
      <c r="H17" s="92"/>
      <c r="I17" s="295" t="s">
        <v>200</v>
      </c>
      <c r="J17" s="101"/>
      <c r="K17" s="295" t="s">
        <v>200</v>
      </c>
      <c r="L17" s="101"/>
      <c r="M17" s="295" t="s">
        <v>200</v>
      </c>
      <c r="N17" s="99"/>
    </row>
    <row r="18" spans="1:14" s="27" customFormat="1" ht="11.4">
      <c r="B18" s="39"/>
      <c r="C18" s="275"/>
      <c r="D18" s="39"/>
      <c r="E18" s="39"/>
      <c r="F18" s="39"/>
      <c r="G18" s="40"/>
      <c r="H18" s="98"/>
      <c r="I18" s="39"/>
      <c r="J18" s="99"/>
      <c r="K18" s="39"/>
      <c r="L18" s="99"/>
      <c r="M18" s="39"/>
      <c r="N18" s="99"/>
    </row>
    <row r="19" spans="1:14" s="27" customFormat="1" ht="6.6" customHeight="1">
      <c r="A19" s="1"/>
      <c r="B19" s="44"/>
      <c r="C19" s="275"/>
      <c r="D19" s="44"/>
      <c r="E19" s="269"/>
      <c r="F19" s="44"/>
      <c r="G19" s="40"/>
      <c r="H19" s="98"/>
      <c r="I19" s="99"/>
      <c r="J19" s="99"/>
      <c r="K19" s="99"/>
      <c r="L19" s="99"/>
      <c r="M19" s="99"/>
      <c r="N19" s="99"/>
    </row>
    <row r="20" spans="1:14" s="30" customFormat="1" ht="24">
      <c r="A20" s="61" t="s">
        <v>18</v>
      </c>
      <c r="B20" s="95">
        <f t="shared" ref="B20:B29" si="0">SUM(D20,F20)</f>
        <v>83254</v>
      </c>
      <c r="C20" s="276"/>
      <c r="D20" s="95">
        <f>SUM(D21:D29)</f>
        <v>24550</v>
      </c>
      <c r="E20" s="270"/>
      <c r="F20" s="95">
        <f>SUM(F21:F29)</f>
        <v>58704</v>
      </c>
      <c r="G20" s="162"/>
      <c r="H20" s="100"/>
      <c r="I20" s="96">
        <f>SUM(I21:I27)</f>
        <v>99.298158157107622</v>
      </c>
      <c r="J20" s="96"/>
      <c r="K20" s="96">
        <f>SUM(K21:K27)</f>
        <v>99.291637871458207</v>
      </c>
      <c r="L20" s="96"/>
      <c r="M20" s="96">
        <f>SUM(M21:M27)</f>
        <v>99.301002336272518</v>
      </c>
      <c r="N20" s="96"/>
    </row>
    <row r="21" spans="1:14" s="27" customFormat="1" ht="11.4">
      <c r="A21" s="197" t="s">
        <v>92</v>
      </c>
      <c r="B21" s="39">
        <f t="shared" si="0"/>
        <v>24486</v>
      </c>
      <c r="C21" s="275"/>
      <c r="D21" s="39">
        <v>8441</v>
      </c>
      <c r="E21" s="39"/>
      <c r="F21" s="39">
        <v>16045</v>
      </c>
      <c r="G21" s="269"/>
      <c r="H21" s="98"/>
      <c r="I21" s="99">
        <f>B21*100/(B20-B29)</f>
        <v>32.122054887967678</v>
      </c>
      <c r="J21" s="99"/>
      <c r="K21" s="99">
        <f>D21*100/(D20-D29)</f>
        <v>36.459053213545268</v>
      </c>
      <c r="L21" s="99"/>
      <c r="M21" s="99">
        <f>F21*100/(F20-F29)</f>
        <v>30.230235888160372</v>
      </c>
      <c r="N21" s="99"/>
    </row>
    <row r="22" spans="1:14" s="27" customFormat="1" ht="11.4">
      <c r="A22" s="197" t="s">
        <v>93</v>
      </c>
      <c r="B22" s="39">
        <f t="shared" si="0"/>
        <v>4104</v>
      </c>
      <c r="C22" s="275"/>
      <c r="D22" s="39">
        <v>2615</v>
      </c>
      <c r="E22" s="39"/>
      <c r="F22" s="39">
        <v>1489</v>
      </c>
      <c r="G22" s="278"/>
      <c r="H22" s="98"/>
      <c r="I22" s="99">
        <f>B22*100/(B20-B29)</f>
        <v>5.3838484546360919</v>
      </c>
      <c r="J22" s="99"/>
      <c r="K22" s="99">
        <f>D22*100/(D20-D29)</f>
        <v>11.294920525224603</v>
      </c>
      <c r="L22" s="99"/>
      <c r="M22" s="99">
        <f>F22*100/(F20-F29)</f>
        <v>2.8054111085989901</v>
      </c>
      <c r="N22" s="99"/>
    </row>
    <row r="23" spans="1:14" s="27" customFormat="1" ht="11.4">
      <c r="A23" s="197" t="s">
        <v>94</v>
      </c>
      <c r="B23" s="39">
        <f t="shared" si="0"/>
        <v>14625</v>
      </c>
      <c r="C23" s="275"/>
      <c r="D23" s="39">
        <v>5255</v>
      </c>
      <c r="E23" s="39"/>
      <c r="F23" s="39">
        <v>9370</v>
      </c>
      <c r="G23" s="269"/>
      <c r="H23" s="98"/>
      <c r="I23" s="99">
        <f>B23*100/(B20-B29)</f>
        <v>19.185863462244843</v>
      </c>
      <c r="J23" s="99"/>
      <c r="K23" s="99">
        <f>D23*100/(D20-D29)</f>
        <v>22.697823082239115</v>
      </c>
      <c r="L23" s="99"/>
      <c r="M23" s="99">
        <f>F23*100/(F20-F29)</f>
        <v>17.653930213279072</v>
      </c>
      <c r="N23" s="99"/>
    </row>
    <row r="24" spans="1:14" s="27" customFormat="1" ht="11.4">
      <c r="A24" s="197" t="s">
        <v>95</v>
      </c>
      <c r="B24" s="39">
        <f t="shared" si="0"/>
        <v>4274</v>
      </c>
      <c r="C24" s="275"/>
      <c r="D24" s="39">
        <v>585</v>
      </c>
      <c r="E24" s="39" t="s">
        <v>194</v>
      </c>
      <c r="F24" s="39">
        <v>3689</v>
      </c>
      <c r="G24" s="278"/>
      <c r="H24" s="98"/>
      <c r="I24" s="99">
        <f>B24*100/(B20-B29)</f>
        <v>5.6068636196673136</v>
      </c>
      <c r="J24" s="99"/>
      <c r="K24" s="99">
        <f>D24*100/(D20-D29)</f>
        <v>2.5267795438838978</v>
      </c>
      <c r="L24" s="99"/>
      <c r="M24" s="99">
        <f>F24*100/(F20-F29)</f>
        <v>6.9504107317808428</v>
      </c>
      <c r="N24" s="99"/>
    </row>
    <row r="25" spans="1:14" s="27" customFormat="1" ht="11.4">
      <c r="A25" s="197" t="s">
        <v>96</v>
      </c>
      <c r="B25" s="39">
        <f t="shared" si="0"/>
        <v>105</v>
      </c>
      <c r="C25" s="273" t="s">
        <v>194</v>
      </c>
      <c r="D25" s="39">
        <v>5</v>
      </c>
      <c r="E25" s="39" t="s">
        <v>194</v>
      </c>
      <c r="F25" s="39">
        <v>100</v>
      </c>
      <c r="G25" s="271" t="s">
        <v>194</v>
      </c>
      <c r="H25" s="98"/>
      <c r="I25" s="99">
        <f>B25*100/(B20-B29)</f>
        <v>0.13774466075457836</v>
      </c>
      <c r="J25" s="99"/>
      <c r="K25" s="99">
        <f>D25*100/(D20-D29)</f>
        <v>2.1596406357982031E-2</v>
      </c>
      <c r="L25" s="99"/>
      <c r="M25" s="99">
        <f>F25*100/(F20-F29)</f>
        <v>0.18840907378099328</v>
      </c>
      <c r="N25" s="99"/>
    </row>
    <row r="26" spans="1:14" s="27" customFormat="1" ht="11.4">
      <c r="A26" s="197" t="s">
        <v>97</v>
      </c>
      <c r="B26" s="39">
        <f t="shared" si="0"/>
        <v>8564</v>
      </c>
      <c r="C26" s="275"/>
      <c r="D26" s="39">
        <v>2327</v>
      </c>
      <c r="E26" s="39"/>
      <c r="F26" s="39">
        <v>6237</v>
      </c>
      <c r="G26" s="269"/>
      <c r="H26" s="98"/>
      <c r="I26" s="99">
        <f>B26*100/(B20-B29)</f>
        <v>11.234716901925802</v>
      </c>
      <c r="J26" s="99"/>
      <c r="K26" s="99">
        <f>D26*100/(D20-D29)</f>
        <v>10.050967519004837</v>
      </c>
      <c r="L26" s="99"/>
      <c r="M26" s="99">
        <f>F26*100/(F20-F29)</f>
        <v>11.751073931720551</v>
      </c>
      <c r="N26" s="99"/>
    </row>
    <row r="27" spans="1:14" s="27" customFormat="1" ht="11.4">
      <c r="A27" s="197" t="s">
        <v>98</v>
      </c>
      <c r="B27" s="39">
        <f>SUM(D27,F27)</f>
        <v>19535</v>
      </c>
      <c r="C27" s="275"/>
      <c r="D27" s="39">
        <v>3760</v>
      </c>
      <c r="E27" s="39"/>
      <c r="F27" s="39">
        <v>15775</v>
      </c>
      <c r="G27" s="269"/>
      <c r="H27" s="98"/>
      <c r="I27" s="99">
        <f>B27*100/(B20-B29)</f>
        <v>25.62706616991132</v>
      </c>
      <c r="J27" s="99"/>
      <c r="K27" s="99">
        <f>D27*100/(D20-D29)</f>
        <v>16.240497581202487</v>
      </c>
      <c r="L27" s="99"/>
      <c r="M27" s="99">
        <f>F27*100/(F20-F29)</f>
        <v>29.721531388951693</v>
      </c>
      <c r="N27" s="99"/>
    </row>
    <row r="28" spans="1:14" s="27" customFormat="1" ht="11.4">
      <c r="A28" s="197" t="s">
        <v>195</v>
      </c>
      <c r="B28" s="39">
        <f>SUM(D28,F28)</f>
        <v>535</v>
      </c>
      <c r="C28" s="275" t="s">
        <v>194</v>
      </c>
      <c r="D28" s="39">
        <v>164</v>
      </c>
      <c r="E28" s="39" t="s">
        <v>194</v>
      </c>
      <c r="F28" s="39">
        <v>371</v>
      </c>
      <c r="G28" s="269" t="s">
        <v>194</v>
      </c>
      <c r="H28" s="98"/>
      <c r="I28" s="99"/>
      <c r="J28" s="99"/>
      <c r="K28" s="99"/>
      <c r="L28" s="99"/>
      <c r="M28" s="99"/>
      <c r="N28" s="99"/>
    </row>
    <row r="29" spans="1:14" s="27" customFormat="1" ht="11.4">
      <c r="A29" s="115" t="s">
        <v>3</v>
      </c>
      <c r="B29" s="39">
        <f t="shared" si="0"/>
        <v>7026</v>
      </c>
      <c r="C29" s="275"/>
      <c r="D29" s="39">
        <v>1398</v>
      </c>
      <c r="E29" s="39"/>
      <c r="F29" s="39">
        <v>5628</v>
      </c>
      <c r="G29" s="269"/>
      <c r="H29" s="98"/>
      <c r="I29" s="42" t="str">
        <f>IF(B29&gt;0,"NC",0)</f>
        <v>NC</v>
      </c>
      <c r="J29" s="99"/>
      <c r="K29" s="42" t="str">
        <f>IF(D29&gt;0,"NC",0)</f>
        <v>NC</v>
      </c>
      <c r="L29" s="99"/>
      <c r="M29" s="42" t="str">
        <f>IF(F29&gt;0,"NC",0)</f>
        <v>NC</v>
      </c>
      <c r="N29" s="99"/>
    </row>
    <row r="30" spans="1:14" s="29" customFormat="1" ht="6.6" customHeight="1">
      <c r="A30" s="115"/>
      <c r="B30" s="39"/>
      <c r="C30" s="275"/>
      <c r="D30" s="44"/>
      <c r="E30" s="269"/>
      <c r="F30" s="44"/>
      <c r="G30" s="269"/>
      <c r="H30" s="55"/>
      <c r="I30" s="191"/>
      <c r="J30" s="101"/>
      <c r="K30" s="191"/>
      <c r="L30" s="101"/>
      <c r="M30" s="191"/>
      <c r="N30" s="101"/>
    </row>
    <row r="31" spans="1:14" s="27" customFormat="1" ht="12">
      <c r="A31" s="61" t="s">
        <v>149</v>
      </c>
      <c r="B31" s="65">
        <f>SUM(D31,F31)</f>
        <v>83253</v>
      </c>
      <c r="C31" s="275"/>
      <c r="D31" s="65">
        <f>SUM(D32:D34)</f>
        <v>24550</v>
      </c>
      <c r="E31" s="269"/>
      <c r="F31" s="65">
        <f>SUM(F32:F34)</f>
        <v>58703</v>
      </c>
      <c r="G31" s="269"/>
      <c r="H31" s="98"/>
      <c r="I31" s="190">
        <f>SUM(I32:I35)</f>
        <v>100</v>
      </c>
      <c r="J31" s="96"/>
      <c r="K31" s="190">
        <f>SUM(K32:K35)</f>
        <v>100</v>
      </c>
      <c r="L31" s="96"/>
      <c r="M31" s="190">
        <f>SUM(M32:M35)</f>
        <v>100</v>
      </c>
      <c r="N31" s="99"/>
    </row>
    <row r="32" spans="1:14" s="27" customFormat="1" ht="11.4">
      <c r="A32" s="115" t="s">
        <v>19</v>
      </c>
      <c r="B32" s="39">
        <f>SUM(D32,F32)</f>
        <v>33597</v>
      </c>
      <c r="C32" s="275"/>
      <c r="D32" s="39">
        <v>13562</v>
      </c>
      <c r="E32" s="39"/>
      <c r="F32" s="39">
        <v>20035</v>
      </c>
      <c r="G32" s="269"/>
      <c r="H32" s="98"/>
      <c r="I32" s="99">
        <f>B32*100/B31</f>
        <v>40.355302511621204</v>
      </c>
      <c r="J32" s="99"/>
      <c r="K32" s="99">
        <f>D32*100/D31</f>
        <v>55.242362525458248</v>
      </c>
      <c r="L32" s="99"/>
      <c r="M32" s="99">
        <f>F32*100/F31</f>
        <v>34.129431204538101</v>
      </c>
      <c r="N32" s="99"/>
    </row>
    <row r="33" spans="1:14" s="27" customFormat="1" ht="11.4">
      <c r="A33" s="115" t="s">
        <v>84</v>
      </c>
      <c r="B33" s="39">
        <f>SUM(D33,F33)</f>
        <v>40281</v>
      </c>
      <c r="C33" s="275"/>
      <c r="D33" s="39">
        <v>8382</v>
      </c>
      <c r="E33" s="39"/>
      <c r="F33" s="39">
        <v>31899</v>
      </c>
      <c r="G33" s="269"/>
      <c r="H33" s="98"/>
      <c r="I33" s="99">
        <f>B33*100/B31</f>
        <v>48.383842023710855</v>
      </c>
      <c r="J33" s="99"/>
      <c r="K33" s="99">
        <f>D33*100/D31</f>
        <v>34.142566191446029</v>
      </c>
      <c r="L33" s="99"/>
      <c r="M33" s="99">
        <f>F33*100/F31</f>
        <v>54.339641926307003</v>
      </c>
      <c r="N33" s="99"/>
    </row>
    <row r="34" spans="1:14" s="27" customFormat="1" ht="11.4">
      <c r="A34" s="115" t="s">
        <v>80</v>
      </c>
      <c r="B34" s="39">
        <f>SUM(D34,F34)</f>
        <v>9375</v>
      </c>
      <c r="C34" s="275"/>
      <c r="D34" s="39">
        <v>2606</v>
      </c>
      <c r="E34" s="39"/>
      <c r="F34" s="39">
        <v>6769</v>
      </c>
      <c r="G34" s="269"/>
      <c r="H34" s="98"/>
      <c r="I34" s="99">
        <f>B34*100/B31</f>
        <v>11.260855464667939</v>
      </c>
      <c r="J34" s="99"/>
      <c r="K34" s="99">
        <f>D34*100/D31</f>
        <v>10.615071283095723</v>
      </c>
      <c r="L34" s="99"/>
      <c r="M34" s="99">
        <f>F34*100/F31</f>
        <v>11.530926869154898</v>
      </c>
      <c r="N34" s="99"/>
    </row>
    <row r="35" spans="1:14" s="27" customFormat="1" ht="6.6" customHeight="1">
      <c r="A35" s="29"/>
      <c r="B35" s="39"/>
      <c r="C35" s="275"/>
      <c r="D35" s="39"/>
      <c r="E35" s="269"/>
      <c r="F35" s="39"/>
      <c r="G35" s="269"/>
      <c r="H35" s="98"/>
      <c r="I35" s="99"/>
      <c r="J35" s="99"/>
      <c r="K35" s="99"/>
      <c r="L35" s="99"/>
      <c r="M35" s="99"/>
      <c r="N35" s="99"/>
    </row>
    <row r="36" spans="1:14" s="30" customFormat="1" ht="12">
      <c r="A36" s="61" t="s">
        <v>151</v>
      </c>
      <c r="B36" s="95">
        <f>SUM(D36,F36)</f>
        <v>83252</v>
      </c>
      <c r="C36" s="276"/>
      <c r="D36" s="95">
        <f>SUM(D37:D39)</f>
        <v>24549</v>
      </c>
      <c r="E36" s="270"/>
      <c r="F36" s="95">
        <f>SUM(F37:F39)</f>
        <v>58703</v>
      </c>
      <c r="G36" s="270"/>
      <c r="H36" s="100"/>
      <c r="I36" s="96">
        <f>SUM(I37:I38)</f>
        <v>100</v>
      </c>
      <c r="J36" s="96"/>
      <c r="K36" s="96">
        <f>SUM(K37:K38)</f>
        <v>100</v>
      </c>
      <c r="L36" s="96"/>
      <c r="M36" s="96">
        <f>SUM(M37:M38)</f>
        <v>100</v>
      </c>
      <c r="N36" s="96"/>
    </row>
    <row r="37" spans="1:14" s="27" customFormat="1" ht="11.4">
      <c r="A37" s="115" t="s">
        <v>22</v>
      </c>
      <c r="B37" s="39">
        <f>SUM(D37,F37)</f>
        <v>33407</v>
      </c>
      <c r="C37" s="275"/>
      <c r="D37" s="39">
        <v>10837</v>
      </c>
      <c r="E37" s="39"/>
      <c r="F37" s="39">
        <v>22570</v>
      </c>
      <c r="G37" s="269"/>
      <c r="H37" s="98"/>
      <c r="I37" s="99">
        <f>B37*100/SUM(B37:B38)</f>
        <v>44.710180810771021</v>
      </c>
      <c r="J37" s="99"/>
      <c r="K37" s="99">
        <f>D37*100/SUM($D$37:$D$38)</f>
        <v>48.10244573660615</v>
      </c>
      <c r="L37" s="99"/>
      <c r="M37" s="99">
        <f>F37*100/SUM($F$37:$F$38)</f>
        <v>43.245832534968386</v>
      </c>
      <c r="N37" s="99"/>
    </row>
    <row r="38" spans="1:14" s="27" customFormat="1" ht="11.4">
      <c r="A38" s="115" t="s">
        <v>23</v>
      </c>
      <c r="B38" s="39">
        <f>SUM(D38,F38)</f>
        <v>41312</v>
      </c>
      <c r="C38" s="275"/>
      <c r="D38" s="39">
        <v>11692</v>
      </c>
      <c r="E38" s="39"/>
      <c r="F38" s="39">
        <v>29620</v>
      </c>
      <c r="G38" s="269"/>
      <c r="H38" s="98"/>
      <c r="I38" s="99">
        <f>B38*100/SUM(B37:B38)</f>
        <v>55.289819189228979</v>
      </c>
      <c r="J38" s="99"/>
      <c r="K38" s="99">
        <f>D38*100/SUM($D$37:$D$38)</f>
        <v>51.89755426339385</v>
      </c>
      <c r="L38" s="99"/>
      <c r="M38" s="99">
        <f>F38*100/SUM($F$37:$F$38)</f>
        <v>56.754167465031614</v>
      </c>
      <c r="N38" s="99"/>
    </row>
    <row r="39" spans="1:14" s="27" customFormat="1" ht="11.4">
      <c r="A39" s="115" t="s">
        <v>3</v>
      </c>
      <c r="B39" s="39">
        <f>SUM(D39,F39)</f>
        <v>8533</v>
      </c>
      <c r="C39" s="275"/>
      <c r="D39" s="39">
        <v>2020</v>
      </c>
      <c r="E39" s="39"/>
      <c r="F39" s="39">
        <v>6513</v>
      </c>
      <c r="G39" s="269"/>
      <c r="H39" s="98"/>
      <c r="I39" s="42" t="str">
        <f>IF(B39&gt;0,"NC",0)</f>
        <v>NC</v>
      </c>
      <c r="J39" s="99"/>
      <c r="K39" s="42" t="str">
        <f>IF(D39&gt;0,"NC",0)</f>
        <v>NC</v>
      </c>
      <c r="L39" s="99"/>
      <c r="M39" s="42" t="str">
        <f>IF(F39&gt;0,"NC",0)</f>
        <v>NC</v>
      </c>
      <c r="N39" s="99"/>
    </row>
    <row r="40" spans="1:14" s="27" customFormat="1" ht="6.6" customHeight="1">
      <c r="A40" s="58"/>
      <c r="B40" s="39"/>
      <c r="C40" s="275"/>
      <c r="D40" s="39"/>
      <c r="E40" s="269"/>
      <c r="F40" s="39"/>
      <c r="G40" s="269"/>
      <c r="H40" s="98"/>
      <c r="I40" s="99"/>
      <c r="J40" s="99"/>
      <c r="K40" s="99"/>
      <c r="L40" s="99"/>
      <c r="M40" s="99"/>
      <c r="N40" s="99"/>
    </row>
    <row r="41" spans="1:14" s="30" customFormat="1" ht="12">
      <c r="A41" s="61" t="s">
        <v>106</v>
      </c>
      <c r="B41" s="95">
        <f>SUM(D41,F41)</f>
        <v>83251</v>
      </c>
      <c r="C41" s="291"/>
      <c r="D41" s="95">
        <f>SUM(D42:D45)</f>
        <v>24549</v>
      </c>
      <c r="E41" s="289"/>
      <c r="F41" s="95">
        <f>SUM(F42:F45)</f>
        <v>58702</v>
      </c>
      <c r="G41" s="269"/>
      <c r="H41" s="100"/>
      <c r="I41" s="96">
        <f>SUM(I42:I44)</f>
        <v>100</v>
      </c>
      <c r="J41" s="96"/>
      <c r="K41" s="96">
        <f>SUM(K42:K44)</f>
        <v>100</v>
      </c>
      <c r="L41" s="96"/>
      <c r="M41" s="96">
        <f>SUM(M42:M44)</f>
        <v>100</v>
      </c>
      <c r="N41" s="96"/>
    </row>
    <row r="42" spans="1:14" s="27" customFormat="1" ht="12" customHeight="1">
      <c r="A42" s="151" t="s">
        <v>116</v>
      </c>
      <c r="B42" s="39">
        <f>SUM(D42,F42)</f>
        <v>15138</v>
      </c>
      <c r="C42" s="273"/>
      <c r="D42" s="39">
        <v>15138</v>
      </c>
      <c r="E42" s="39"/>
      <c r="F42" s="39">
        <v>0</v>
      </c>
      <c r="G42" s="269"/>
      <c r="H42" s="98"/>
      <c r="I42" s="99">
        <f>B42*100/SUM($B$42:$B$44)</f>
        <v>21.981819765922225</v>
      </c>
      <c r="J42" s="99"/>
      <c r="K42" s="99">
        <f>D42*100/SUM($D$42:$D$44)</f>
        <v>67.990119020884791</v>
      </c>
      <c r="L42" s="99"/>
      <c r="M42" s="99">
        <f>F42*100/SUM($F$42:$F$44)</f>
        <v>0</v>
      </c>
      <c r="N42" s="99"/>
    </row>
    <row r="43" spans="1:14" s="27" customFormat="1" ht="22.8">
      <c r="A43" s="115" t="s">
        <v>88</v>
      </c>
      <c r="B43" s="39">
        <f>SUM(D43,F43)</f>
        <v>43402</v>
      </c>
      <c r="C43" s="273"/>
      <c r="D43" s="39">
        <v>0</v>
      </c>
      <c r="E43" s="39"/>
      <c r="F43" s="39">
        <v>43402</v>
      </c>
      <c r="G43" s="269"/>
      <c r="H43" s="98"/>
      <c r="I43" s="99">
        <f>B43*100/SUM($B$42:$B$44)</f>
        <v>63.023843406034906</v>
      </c>
      <c r="J43" s="99"/>
      <c r="K43" s="99">
        <f>D43*100/SUM($D$42:$D$44)</f>
        <v>0</v>
      </c>
      <c r="L43" s="99"/>
      <c r="M43" s="99">
        <f>F43*100/SUM($F$42:$F$44)</f>
        <v>93.135340443338123</v>
      </c>
      <c r="N43" s="99"/>
    </row>
    <row r="44" spans="1:14" s="27" customFormat="1" ht="11.4">
      <c r="A44" s="115" t="s">
        <v>150</v>
      </c>
      <c r="B44" s="39">
        <f>SUM(D44,F44)</f>
        <v>10326</v>
      </c>
      <c r="C44" s="273"/>
      <c r="D44" s="39">
        <v>7127</v>
      </c>
      <c r="E44" s="39"/>
      <c r="F44" s="39">
        <v>3199</v>
      </c>
      <c r="G44" s="269"/>
      <c r="H44" s="98"/>
      <c r="I44" s="99">
        <f>B44*100/SUM($B$42:$B$44)</f>
        <v>14.994336828042865</v>
      </c>
      <c r="J44" s="99"/>
      <c r="K44" s="99">
        <f>D44*100/SUM($D$42:$D$44)</f>
        <v>32.009880979115202</v>
      </c>
      <c r="L44" s="99"/>
      <c r="M44" s="99">
        <f>F44*100/SUM($F$42:$F$44)</f>
        <v>6.8646595566618744</v>
      </c>
      <c r="N44" s="99"/>
    </row>
    <row r="45" spans="1:14" s="27" customFormat="1" ht="11.4">
      <c r="A45" s="115" t="s">
        <v>3</v>
      </c>
      <c r="B45" s="39">
        <f>SUM(D45,F45)</f>
        <v>14385</v>
      </c>
      <c r="C45" s="273"/>
      <c r="D45" s="39">
        <v>2284</v>
      </c>
      <c r="E45" s="39"/>
      <c r="F45" s="39">
        <v>12101</v>
      </c>
      <c r="G45" s="269"/>
      <c r="H45" s="98"/>
      <c r="I45" s="42" t="str">
        <f>IF(B45&gt;0,"NC",0)</f>
        <v>NC</v>
      </c>
      <c r="J45" s="42"/>
      <c r="K45" s="42" t="str">
        <f>IF(D45&gt;0,"NC",0)</f>
        <v>NC</v>
      </c>
      <c r="L45" s="42"/>
      <c r="M45" s="42" t="str">
        <f>IF(F45&gt;0,"NC",0)</f>
        <v>NC</v>
      </c>
      <c r="N45" s="99"/>
    </row>
    <row r="46" spans="1:14" s="27" customFormat="1" ht="6.6" customHeight="1">
      <c r="A46" s="29"/>
      <c r="B46" s="39"/>
      <c r="C46" s="275"/>
      <c r="D46" s="39"/>
      <c r="E46" s="269"/>
      <c r="F46" s="39"/>
      <c r="G46" s="269"/>
      <c r="H46" s="98"/>
      <c r="I46" s="99"/>
      <c r="J46" s="99"/>
      <c r="K46" s="99"/>
      <c r="L46" s="99"/>
      <c r="M46" s="99"/>
      <c r="N46" s="99"/>
    </row>
    <row r="47" spans="1:14" s="30" customFormat="1" ht="25.8">
      <c r="A47" s="61" t="s">
        <v>158</v>
      </c>
      <c r="B47" s="95">
        <f t="shared" ref="B47:B52" si="1">SUM(D47,F47)</f>
        <v>83251</v>
      </c>
      <c r="C47" s="275"/>
      <c r="D47" s="95">
        <f>D48+D51+D52</f>
        <v>24549</v>
      </c>
      <c r="E47" s="269"/>
      <c r="F47" s="95">
        <f>F48+F51+F52</f>
        <v>58702</v>
      </c>
      <c r="G47" s="269"/>
      <c r="H47" s="100"/>
      <c r="I47" s="96">
        <f>SUM(I48,I51)</f>
        <v>100</v>
      </c>
      <c r="J47" s="96"/>
      <c r="K47" s="96">
        <f>SUM(K48,K51)</f>
        <v>100</v>
      </c>
      <c r="L47" s="96"/>
      <c r="M47" s="96">
        <f>SUM(M48,M51)</f>
        <v>100</v>
      </c>
      <c r="N47" s="96"/>
    </row>
    <row r="48" spans="1:14" s="50" customFormat="1" ht="11.4">
      <c r="A48" s="115" t="s">
        <v>52</v>
      </c>
      <c r="B48" s="41">
        <f t="shared" si="1"/>
        <v>2646</v>
      </c>
      <c r="C48" s="275"/>
      <c r="D48" s="41">
        <f>SUM(D49:D50)</f>
        <v>679</v>
      </c>
      <c r="E48" s="269" t="s">
        <v>194</v>
      </c>
      <c r="F48" s="41">
        <f>SUM(F49:F50)</f>
        <v>1967</v>
      </c>
      <c r="G48" s="271"/>
      <c r="H48" s="55"/>
      <c r="I48" s="101">
        <f>B48*100/(B47-B52)</f>
        <v>3.2121396054628226</v>
      </c>
      <c r="J48" s="101"/>
      <c r="K48" s="101">
        <f>D48*100/(D47-D52)</f>
        <v>2.7852982197062928</v>
      </c>
      <c r="L48" s="101"/>
      <c r="M48" s="101">
        <f>F48*100/(F47-F52)</f>
        <v>3.3915547355897719</v>
      </c>
      <c r="N48" s="101"/>
    </row>
    <row r="49" spans="1:14" s="27" customFormat="1">
      <c r="A49" s="51" t="s">
        <v>159</v>
      </c>
      <c r="B49" s="39">
        <f t="shared" si="1"/>
        <v>1105</v>
      </c>
      <c r="C49" s="273"/>
      <c r="D49" s="39">
        <v>393</v>
      </c>
      <c r="E49" s="39" t="s">
        <v>194</v>
      </c>
      <c r="F49" s="39">
        <v>712</v>
      </c>
      <c r="G49" s="271" t="s">
        <v>194</v>
      </c>
      <c r="H49" s="98"/>
      <c r="I49" s="101">
        <f>B49*100/(B47-B52)</f>
        <v>1.3414264036418817</v>
      </c>
      <c r="J49" s="99"/>
      <c r="K49" s="101">
        <f>D49*100/(D47-D52)</f>
        <v>1.6121092788579867</v>
      </c>
      <c r="L49" s="99"/>
      <c r="M49" s="101">
        <f>F49*100/(F47-F52)</f>
        <v>1.2276497060192768</v>
      </c>
      <c r="N49" s="99"/>
    </row>
    <row r="50" spans="1:14" s="27" customFormat="1">
      <c r="A50" s="51" t="s">
        <v>160</v>
      </c>
      <c r="B50" s="39">
        <f t="shared" si="1"/>
        <v>1541</v>
      </c>
      <c r="C50" s="275" t="s">
        <v>194</v>
      </c>
      <c r="D50" s="39">
        <v>286</v>
      </c>
      <c r="E50" s="39" t="s">
        <v>194</v>
      </c>
      <c r="F50" s="39">
        <v>1255</v>
      </c>
      <c r="G50" s="271"/>
      <c r="H50" s="98"/>
      <c r="I50" s="101">
        <f>B50*100/(B47-B52)</f>
        <v>1.8707132018209409</v>
      </c>
      <c r="J50" s="99"/>
      <c r="K50" s="101">
        <f>D50*100/(D47-D52)</f>
        <v>1.1731889408483058</v>
      </c>
      <c r="L50" s="99"/>
      <c r="M50" s="101">
        <f>F50*100/(F47-F52)</f>
        <v>2.1639050295704951</v>
      </c>
      <c r="N50" s="99"/>
    </row>
    <row r="51" spans="1:14" s="57" customFormat="1" ht="11.4">
      <c r="A51" s="115" t="s">
        <v>51</v>
      </c>
      <c r="B51" s="39">
        <f t="shared" si="1"/>
        <v>79729</v>
      </c>
      <c r="C51" s="275"/>
      <c r="D51" s="39">
        <v>23699</v>
      </c>
      <c r="E51" s="39"/>
      <c r="F51" s="39">
        <v>56030</v>
      </c>
      <c r="G51" s="269"/>
      <c r="H51" s="98"/>
      <c r="I51" s="101">
        <f>B51*100/(B47-B52)</f>
        <v>96.787860394537176</v>
      </c>
      <c r="J51" s="99"/>
      <c r="K51" s="101">
        <f>D51*100/(D47-D52)</f>
        <v>97.214701780293709</v>
      </c>
      <c r="L51" s="99"/>
      <c r="M51" s="101">
        <f>F51*100/(F47-F52)</f>
        <v>96.608445264410221</v>
      </c>
      <c r="N51" s="99"/>
    </row>
    <row r="52" spans="1:14" s="27" customFormat="1" ht="11.4">
      <c r="A52" s="115" t="s">
        <v>3</v>
      </c>
      <c r="B52" s="39">
        <f t="shared" si="1"/>
        <v>876</v>
      </c>
      <c r="C52" s="273" t="s">
        <v>194</v>
      </c>
      <c r="D52" s="39">
        <v>171</v>
      </c>
      <c r="E52" s="39" t="s">
        <v>194</v>
      </c>
      <c r="F52" s="39">
        <v>705</v>
      </c>
      <c r="G52" s="271" t="s">
        <v>194</v>
      </c>
      <c r="H52" s="98"/>
      <c r="I52" s="42" t="str">
        <f>IF(B52&gt;0,"NC",0)</f>
        <v>NC</v>
      </c>
      <c r="J52" s="99"/>
      <c r="K52" s="42" t="str">
        <f>IF(D52&gt;0,"NC",0)</f>
        <v>NC</v>
      </c>
      <c r="L52" s="99"/>
      <c r="M52" s="42" t="str">
        <f>IF(F52&gt;0,"NC",0)</f>
        <v>NC</v>
      </c>
      <c r="N52" s="99"/>
    </row>
    <row r="53" spans="1:14" s="27" customFormat="1" ht="6.6" customHeight="1">
      <c r="A53" s="29"/>
      <c r="B53" s="39"/>
      <c r="C53" s="275"/>
      <c r="D53" s="39"/>
      <c r="E53" s="269"/>
      <c r="F53" s="39"/>
      <c r="G53" s="269"/>
      <c r="H53" s="98"/>
      <c r="I53" s="99"/>
      <c r="J53" s="99"/>
      <c r="K53" s="99"/>
      <c r="L53" s="99"/>
      <c r="M53" s="99"/>
      <c r="N53" s="99"/>
    </row>
    <row r="54" spans="1:14" s="30" customFormat="1" ht="24">
      <c r="A54" s="61" t="s">
        <v>83</v>
      </c>
      <c r="B54" s="95">
        <f t="shared" ref="B54:B60" si="2">SUM(D54,F54)</f>
        <v>83251</v>
      </c>
      <c r="C54" s="275"/>
      <c r="D54" s="95">
        <f>SUM(D55:D60)</f>
        <v>24549</v>
      </c>
      <c r="E54" s="269"/>
      <c r="F54" s="95">
        <f>SUM(F55:F60)</f>
        <v>58702</v>
      </c>
      <c r="G54" s="269"/>
      <c r="H54" s="100"/>
      <c r="I54" s="96">
        <f>SUM(I55:I59)</f>
        <v>99.999999999999986</v>
      </c>
      <c r="J54" s="99"/>
      <c r="K54" s="96">
        <f>SUM(K55:K59)</f>
        <v>100</v>
      </c>
      <c r="L54" s="99"/>
      <c r="M54" s="96">
        <f>SUM(M55:M59)</f>
        <v>99.999999999999986</v>
      </c>
      <c r="N54" s="96"/>
    </row>
    <row r="55" spans="1:14" s="27" customFormat="1" ht="11.4">
      <c r="A55" s="115" t="s">
        <v>71</v>
      </c>
      <c r="B55" s="39">
        <f t="shared" si="2"/>
        <v>24335</v>
      </c>
      <c r="C55" s="275"/>
      <c r="D55" s="39">
        <v>7247</v>
      </c>
      <c r="E55" s="39"/>
      <c r="F55" s="39">
        <v>17088</v>
      </c>
      <c r="G55" s="269"/>
      <c r="H55" s="98"/>
      <c r="I55" s="63">
        <f>B55*100/SUM($B$55:$B$59)</f>
        <v>29.826324627094337</v>
      </c>
      <c r="J55" s="99"/>
      <c r="K55" s="63">
        <f>D55*100/SUM($D$55:$D$59)</f>
        <v>30.074283105780804</v>
      </c>
      <c r="L55" s="99"/>
      <c r="M55" s="63">
        <f>F55*100/SUM($F$55:$F$59)</f>
        <v>29.722396159465664</v>
      </c>
      <c r="N55" s="99"/>
    </row>
    <row r="56" spans="1:14" s="27" customFormat="1" ht="11.4">
      <c r="A56" s="115" t="s">
        <v>73</v>
      </c>
      <c r="B56" s="39">
        <f t="shared" si="2"/>
        <v>10753</v>
      </c>
      <c r="C56" s="275"/>
      <c r="D56" s="39">
        <v>5542</v>
      </c>
      <c r="E56" s="39"/>
      <c r="F56" s="39">
        <v>5211</v>
      </c>
      <c r="G56" s="269"/>
      <c r="H56" s="98"/>
      <c r="I56" s="63">
        <f>B56*100/SUM($B$55:$B$59)</f>
        <v>13.179472723038645</v>
      </c>
      <c r="J56" s="99"/>
      <c r="K56" s="63">
        <f>D56*100/SUM($D$55:$D$59)</f>
        <v>22.998713532804913</v>
      </c>
      <c r="L56" s="99"/>
      <c r="M56" s="63">
        <f>F56*100/SUM($F$55:$F$59)</f>
        <v>9.0638697557921102</v>
      </c>
      <c r="N56" s="99"/>
    </row>
    <row r="57" spans="1:14" s="29" customFormat="1" ht="11.4">
      <c r="A57" s="115" t="s">
        <v>85</v>
      </c>
      <c r="B57" s="39">
        <f t="shared" si="2"/>
        <v>1766</v>
      </c>
      <c r="C57" s="275" t="s">
        <v>194</v>
      </c>
      <c r="D57" s="39">
        <v>440</v>
      </c>
      <c r="E57" s="39" t="s">
        <v>194</v>
      </c>
      <c r="F57" s="39">
        <v>1326</v>
      </c>
      <c r="G57" s="269" t="s">
        <v>194</v>
      </c>
      <c r="H57" s="55"/>
      <c r="I57" s="63">
        <f>B57*100/SUM($B$55:$B$59)</f>
        <v>2.1645074703697804</v>
      </c>
      <c r="J57" s="101"/>
      <c r="K57" s="63">
        <f>D57*100/SUM($D$55:$D$59)</f>
        <v>1.8259534381873261</v>
      </c>
      <c r="L57" s="101"/>
      <c r="M57" s="63">
        <f>F57*100/SUM($F$55:$F$59)</f>
        <v>2.306407848048424</v>
      </c>
      <c r="N57" s="101"/>
    </row>
    <row r="58" spans="1:14" s="27" customFormat="1" ht="11.4">
      <c r="A58" s="115" t="s">
        <v>157</v>
      </c>
      <c r="B58" s="39">
        <f t="shared" si="2"/>
        <v>42492</v>
      </c>
      <c r="C58" s="275"/>
      <c r="D58" s="39">
        <v>10554</v>
      </c>
      <c r="E58" s="39"/>
      <c r="F58" s="39">
        <v>31938</v>
      </c>
      <c r="G58" s="269"/>
      <c r="H58" s="98"/>
      <c r="I58" s="63">
        <f>B58*100/SUM($B$55:$B$59)</f>
        <v>52.08055007415215</v>
      </c>
      <c r="J58" s="99"/>
      <c r="K58" s="63">
        <f>D58*100/SUM($D$55:$D$59)</f>
        <v>43.797983151429641</v>
      </c>
      <c r="L58" s="99"/>
      <c r="M58" s="63">
        <f>F58*100/SUM($F$55:$F$59)</f>
        <v>55.552076810686707</v>
      </c>
      <c r="N58" s="99"/>
    </row>
    <row r="59" spans="1:14" s="29" customFormat="1" ht="11.4">
      <c r="A59" s="115" t="s">
        <v>100</v>
      </c>
      <c r="B59" s="39">
        <f t="shared" si="2"/>
        <v>2243</v>
      </c>
      <c r="C59" s="275"/>
      <c r="D59" s="39">
        <v>314</v>
      </c>
      <c r="E59" s="39" t="s">
        <v>194</v>
      </c>
      <c r="F59" s="39">
        <v>1929</v>
      </c>
      <c r="G59" s="269"/>
      <c r="H59" s="55"/>
      <c r="I59" s="63">
        <f>B59*100/SUM($B$55:$B$59)</f>
        <v>2.7491451053450833</v>
      </c>
      <c r="J59" s="101"/>
      <c r="K59" s="63">
        <f>D59*100/SUM($D$55:$D$59)</f>
        <v>1.3030667717973192</v>
      </c>
      <c r="L59" s="101"/>
      <c r="M59" s="63">
        <f>F59*100/SUM($F$55:$F$59)</f>
        <v>3.3552494260070969</v>
      </c>
      <c r="N59" s="101"/>
    </row>
    <row r="60" spans="1:14" s="29" customFormat="1" ht="11.4">
      <c r="A60" s="115" t="s">
        <v>3</v>
      </c>
      <c r="B60" s="39">
        <f t="shared" si="2"/>
        <v>1662</v>
      </c>
      <c r="C60" s="273"/>
      <c r="D60" s="39">
        <v>452</v>
      </c>
      <c r="E60" s="39" t="s">
        <v>194</v>
      </c>
      <c r="F60" s="39">
        <v>1210</v>
      </c>
      <c r="G60" s="271"/>
      <c r="H60" s="55"/>
      <c r="I60" s="262" t="str">
        <f>IF(B60&gt;0,"NC",0)</f>
        <v>NC</v>
      </c>
      <c r="J60" s="266"/>
      <c r="K60" s="267" t="str">
        <f>IF(D60&gt;0,"NC",0)</f>
        <v>NC</v>
      </c>
      <c r="L60" s="266"/>
      <c r="M60" s="267" t="str">
        <f>IF(F60&gt;0,"NC",0)</f>
        <v>NC</v>
      </c>
      <c r="N60" s="101"/>
    </row>
    <row r="61" spans="1:14" s="27" customFormat="1" ht="6.6" customHeight="1">
      <c r="A61" s="58"/>
      <c r="B61" s="44"/>
      <c r="C61" s="275"/>
      <c r="D61" s="44"/>
      <c r="E61" s="269"/>
      <c r="F61" s="44"/>
      <c r="G61" s="269"/>
      <c r="H61" s="98"/>
      <c r="I61" s="99"/>
      <c r="J61" s="99"/>
      <c r="K61" s="99"/>
      <c r="L61" s="99"/>
      <c r="M61" s="99"/>
      <c r="N61" s="99"/>
    </row>
    <row r="62" spans="1:14" s="30" customFormat="1" ht="24">
      <c r="A62" s="61" t="s">
        <v>30</v>
      </c>
      <c r="B62" s="65">
        <f>SUM(D62,F62)</f>
        <v>83249</v>
      </c>
      <c r="C62" s="275"/>
      <c r="D62" s="65">
        <f>SUM(D63,D75:D83,D84)</f>
        <v>24547</v>
      </c>
      <c r="E62" s="269"/>
      <c r="F62" s="65">
        <f>SUM(F63,F75:F83,F84)</f>
        <v>58702</v>
      </c>
      <c r="G62" s="269"/>
      <c r="H62" s="100"/>
      <c r="I62" s="96">
        <f>SUM(I63,I75:I83)</f>
        <v>100</v>
      </c>
      <c r="J62" s="96"/>
      <c r="K62" s="96">
        <f>SUM(K63,K75:K83)</f>
        <v>99.999999999999986</v>
      </c>
      <c r="L62" s="96"/>
      <c r="M62" s="96">
        <f>SUM(M63,M75:M83)</f>
        <v>100</v>
      </c>
      <c r="N62" s="96"/>
    </row>
    <row r="63" spans="1:14" s="50" customFormat="1" ht="11.4">
      <c r="A63" s="115" t="s">
        <v>24</v>
      </c>
      <c r="B63" s="41">
        <f t="shared" ref="B63:B84" si="3">SUM(D63,F63)</f>
        <v>28446</v>
      </c>
      <c r="C63" s="275"/>
      <c r="D63" s="41">
        <f>SUM(D64:D74)</f>
        <v>12340</v>
      </c>
      <c r="E63" s="269"/>
      <c r="F63" s="41">
        <f>SUM(F64:F74)</f>
        <v>16106</v>
      </c>
      <c r="G63" s="269"/>
      <c r="H63" s="55"/>
      <c r="I63" s="101">
        <f>B63*100/($B$62-$B$84)</f>
        <v>40.731990205764852</v>
      </c>
      <c r="J63" s="101"/>
      <c r="K63" s="101">
        <f>D63*100/($D$62-$D$84)</f>
        <v>58.317580340264648</v>
      </c>
      <c r="L63" s="101"/>
      <c r="M63" s="101">
        <f>F63*100/($F$62-$F$84)</f>
        <v>33.087495120898986</v>
      </c>
      <c r="N63" s="63"/>
    </row>
    <row r="64" spans="1:14" s="27" customFormat="1" ht="11.4">
      <c r="A64" s="51" t="s">
        <v>57</v>
      </c>
      <c r="B64" s="39">
        <f t="shared" si="3"/>
        <v>3553</v>
      </c>
      <c r="C64" s="275"/>
      <c r="D64" s="39">
        <v>1420</v>
      </c>
      <c r="E64" s="39"/>
      <c r="F64" s="39">
        <v>2133</v>
      </c>
      <c r="G64" s="269"/>
      <c r="H64" s="98"/>
      <c r="I64" s="101">
        <f t="shared" ref="I64:I83" si="4">B64*100/($B$62-$B$84)</f>
        <v>5.0875610349814568</v>
      </c>
      <c r="J64" s="99"/>
      <c r="K64" s="101">
        <f>D64*100/($D$62-$D$84)</f>
        <v>6.7107750472589789</v>
      </c>
      <c r="L64" s="99"/>
      <c r="M64" s="101">
        <f>F64*100/($F$62-$F$84)</f>
        <v>4.3819462990734843</v>
      </c>
      <c r="N64" s="108"/>
    </row>
    <row r="65" spans="1:14" s="27" customFormat="1" ht="11.4">
      <c r="A65" s="51" t="s">
        <v>53</v>
      </c>
      <c r="B65" s="39">
        <f t="shared" si="3"/>
        <v>9509</v>
      </c>
      <c r="C65" s="275"/>
      <c r="D65" s="39">
        <v>4203</v>
      </c>
      <c r="E65" s="39"/>
      <c r="F65" s="39">
        <v>5306</v>
      </c>
      <c r="G65" s="269"/>
      <c r="H65" s="98"/>
      <c r="I65" s="101">
        <f>B65*100/($B$62-$B$84)</f>
        <v>13.615991523118119</v>
      </c>
      <c r="J65" s="99"/>
      <c r="K65" s="101">
        <f t="shared" ref="K65:K83" si="5">D65*100/($D$62-$D$84)</f>
        <v>19.862948960302457</v>
      </c>
      <c r="L65" s="99"/>
      <c r="M65" s="101">
        <f t="shared" ref="M65:M83" si="6">F65*100/($F$62-$F$84)</f>
        <v>10.900425252172484</v>
      </c>
      <c r="N65" s="108"/>
    </row>
    <row r="66" spans="1:14" s="27" customFormat="1" ht="11.4">
      <c r="A66" s="51" t="s">
        <v>55</v>
      </c>
      <c r="B66" s="39">
        <f t="shared" si="3"/>
        <v>1723</v>
      </c>
      <c r="C66" s="275"/>
      <c r="D66" s="39">
        <v>619</v>
      </c>
      <c r="E66" s="39"/>
      <c r="F66" s="39">
        <v>1104</v>
      </c>
      <c r="G66" s="269"/>
      <c r="H66" s="98"/>
      <c r="I66" s="101">
        <f t="shared" si="4"/>
        <v>2.4671735612927246</v>
      </c>
      <c r="J66" s="99"/>
      <c r="K66" s="101">
        <f t="shared" si="5"/>
        <v>2.9253308128544422</v>
      </c>
      <c r="L66" s="99"/>
      <c r="M66" s="101">
        <f t="shared" si="6"/>
        <v>2.2680115865809314</v>
      </c>
      <c r="N66" s="108"/>
    </row>
    <row r="67" spans="1:14" s="27" customFormat="1" ht="11.4">
      <c r="A67" s="51" t="s">
        <v>180</v>
      </c>
      <c r="B67" s="39">
        <f t="shared" si="3"/>
        <v>1289</v>
      </c>
      <c r="C67" s="275"/>
      <c r="D67" s="39">
        <v>694</v>
      </c>
      <c r="E67" s="39"/>
      <c r="F67" s="39">
        <v>595</v>
      </c>
      <c r="G67" s="269"/>
      <c r="H67" s="98"/>
      <c r="I67" s="101">
        <f t="shared" si="4"/>
        <v>1.8457264773687301</v>
      </c>
      <c r="J67" s="99"/>
      <c r="K67" s="101">
        <f t="shared" si="5"/>
        <v>3.279773156899811</v>
      </c>
      <c r="L67" s="99"/>
      <c r="M67" s="101">
        <f t="shared" si="6"/>
        <v>1.2223432011011361</v>
      </c>
      <c r="N67" s="108"/>
    </row>
    <row r="68" spans="1:14" s="27" customFormat="1" ht="11.4">
      <c r="A68" s="51" t="s">
        <v>181</v>
      </c>
      <c r="B68" s="39">
        <f t="shared" si="3"/>
        <v>645</v>
      </c>
      <c r="C68" s="275" t="s">
        <v>194</v>
      </c>
      <c r="D68" s="39">
        <v>430</v>
      </c>
      <c r="E68" s="39" t="s">
        <v>194</v>
      </c>
      <c r="F68" s="39">
        <v>215</v>
      </c>
      <c r="G68" s="271" t="s">
        <v>194</v>
      </c>
      <c r="H68" s="98"/>
      <c r="I68" s="101">
        <f t="shared" si="4"/>
        <v>0.92357919154602863</v>
      </c>
      <c r="J68" s="99"/>
      <c r="K68" s="101">
        <f t="shared" si="5"/>
        <v>2.0321361058601135</v>
      </c>
      <c r="L68" s="99"/>
      <c r="M68" s="101">
        <f t="shared" si="6"/>
        <v>0.44168703905335166</v>
      </c>
      <c r="N68" s="108"/>
    </row>
    <row r="69" spans="1:14" s="27" customFormat="1" ht="11.4">
      <c r="A69" s="51" t="s">
        <v>54</v>
      </c>
      <c r="B69" s="39">
        <f t="shared" si="3"/>
        <v>6252</v>
      </c>
      <c r="C69" s="275"/>
      <c r="D69" s="39">
        <v>2160</v>
      </c>
      <c r="E69" s="39"/>
      <c r="F69" s="39">
        <v>4092</v>
      </c>
      <c r="G69" s="269"/>
      <c r="H69" s="98"/>
      <c r="I69" s="101">
        <f t="shared" si="4"/>
        <v>8.9522745822415057</v>
      </c>
      <c r="J69" s="99"/>
      <c r="K69" s="101">
        <f t="shared" si="5"/>
        <v>10.207939508506616</v>
      </c>
      <c r="L69" s="99"/>
      <c r="M69" s="101">
        <f t="shared" si="6"/>
        <v>8.4064342502619311</v>
      </c>
      <c r="N69" s="108"/>
    </row>
    <row r="70" spans="1:14" s="27" customFormat="1" ht="11.4">
      <c r="A70" s="51" t="s">
        <v>182</v>
      </c>
      <c r="B70" s="39">
        <f t="shared" si="3"/>
        <v>2042</v>
      </c>
      <c r="C70" s="273"/>
      <c r="D70" s="39">
        <v>1018</v>
      </c>
      <c r="E70" s="39"/>
      <c r="F70" s="39">
        <v>1024</v>
      </c>
      <c r="G70" s="271"/>
      <c r="H70" s="98"/>
      <c r="I70" s="101">
        <f t="shared" si="4"/>
        <v>2.9239514870340937</v>
      </c>
      <c r="J70" s="99"/>
      <c r="K70" s="101">
        <f t="shared" si="5"/>
        <v>4.8109640831758034</v>
      </c>
      <c r="L70" s="99"/>
      <c r="M70" s="101">
        <f t="shared" si="6"/>
        <v>2.1036629208866611</v>
      </c>
      <c r="N70" s="108"/>
    </row>
    <row r="71" spans="1:14" s="27" customFormat="1" ht="11.4">
      <c r="A71" s="51" t="s">
        <v>56</v>
      </c>
      <c r="B71" s="39">
        <f t="shared" si="3"/>
        <v>111</v>
      </c>
      <c r="C71" s="273" t="s">
        <v>194</v>
      </c>
      <c r="D71" s="39">
        <v>111</v>
      </c>
      <c r="E71" s="39" t="s">
        <v>194</v>
      </c>
      <c r="F71" s="39">
        <v>0</v>
      </c>
      <c r="G71" s="271"/>
      <c r="H71" s="98"/>
      <c r="I71" s="101">
        <f t="shared" si="4"/>
        <v>0.15894153528931654</v>
      </c>
      <c r="J71" s="99"/>
      <c r="K71" s="101">
        <f t="shared" si="5"/>
        <v>0.52457466918714557</v>
      </c>
      <c r="L71" s="99"/>
      <c r="M71" s="101">
        <f t="shared" si="6"/>
        <v>0</v>
      </c>
      <c r="N71" s="108"/>
    </row>
    <row r="72" spans="1:14" s="27" customFormat="1" ht="11.4">
      <c r="A72" s="51" t="s">
        <v>183</v>
      </c>
      <c r="B72" s="39">
        <f t="shared" si="3"/>
        <v>0</v>
      </c>
      <c r="C72" s="273"/>
      <c r="D72" s="39">
        <v>0</v>
      </c>
      <c r="E72" s="39"/>
      <c r="F72" s="39">
        <v>0</v>
      </c>
      <c r="G72" s="271"/>
      <c r="H72" s="98"/>
      <c r="I72" s="101">
        <f t="shared" si="4"/>
        <v>0</v>
      </c>
      <c r="J72" s="99"/>
      <c r="K72" s="101">
        <f t="shared" si="5"/>
        <v>0</v>
      </c>
      <c r="L72" s="99"/>
      <c r="M72" s="101">
        <f t="shared" si="6"/>
        <v>0</v>
      </c>
      <c r="N72" s="108"/>
    </row>
    <row r="73" spans="1:14" s="27" customFormat="1" ht="11.4">
      <c r="A73" s="51" t="s">
        <v>184</v>
      </c>
      <c r="B73" s="39">
        <f t="shared" si="3"/>
        <v>661</v>
      </c>
      <c r="C73" s="273"/>
      <c r="D73" s="39">
        <v>386</v>
      </c>
      <c r="E73" s="39" t="s">
        <v>194</v>
      </c>
      <c r="F73" s="39">
        <v>275</v>
      </c>
      <c r="G73" s="271" t="s">
        <v>194</v>
      </c>
      <c r="H73" s="98"/>
      <c r="I73" s="101">
        <f t="shared" si="4"/>
        <v>0.9464896831192634</v>
      </c>
      <c r="J73" s="99"/>
      <c r="K73" s="101">
        <f t="shared" si="5"/>
        <v>1.8241965973534973</v>
      </c>
      <c r="L73" s="99"/>
      <c r="M73" s="101">
        <f t="shared" si="6"/>
        <v>0.56494853832405445</v>
      </c>
      <c r="N73" s="108"/>
    </row>
    <row r="74" spans="1:14" s="27" customFormat="1" ht="11.4">
      <c r="A74" s="51" t="s">
        <v>58</v>
      </c>
      <c r="B74" s="39">
        <f t="shared" si="3"/>
        <v>2661</v>
      </c>
      <c r="C74" s="275"/>
      <c r="D74" s="39">
        <v>1299</v>
      </c>
      <c r="E74" s="39"/>
      <c r="F74" s="39">
        <v>1362</v>
      </c>
      <c r="G74" s="269"/>
      <c r="H74" s="98"/>
      <c r="I74" s="101">
        <f t="shared" si="4"/>
        <v>3.8103011297736158</v>
      </c>
      <c r="J74" s="99"/>
      <c r="K74" s="101">
        <f t="shared" si="5"/>
        <v>6.1389413988657848</v>
      </c>
      <c r="L74" s="99"/>
      <c r="M74" s="101">
        <f t="shared" si="6"/>
        <v>2.7980360334449537</v>
      </c>
      <c r="N74" s="108"/>
    </row>
    <row r="75" spans="1:14" s="57" customFormat="1" ht="11.4">
      <c r="A75" s="115" t="s">
        <v>29</v>
      </c>
      <c r="B75" s="39">
        <f t="shared" si="3"/>
        <v>8990</v>
      </c>
      <c r="C75" s="275"/>
      <c r="D75" s="39">
        <v>2459</v>
      </c>
      <c r="E75" s="39"/>
      <c r="F75" s="39">
        <v>6531</v>
      </c>
      <c r="G75" s="269"/>
      <c r="H75" s="98"/>
      <c r="I75" s="101">
        <f t="shared" si="4"/>
        <v>12.872832452711313</v>
      </c>
      <c r="J75" s="99"/>
      <c r="K75" s="101">
        <f t="shared" si="5"/>
        <v>11.620982986767485</v>
      </c>
      <c r="L75" s="99"/>
      <c r="M75" s="101">
        <f t="shared" si="6"/>
        <v>13.417014195616</v>
      </c>
      <c r="N75" s="108"/>
    </row>
    <row r="76" spans="1:14" s="57" customFormat="1" ht="11.4">
      <c r="A76" s="115" t="s">
        <v>26</v>
      </c>
      <c r="B76" s="39">
        <f t="shared" si="3"/>
        <v>3095</v>
      </c>
      <c r="C76" s="275"/>
      <c r="D76" s="39">
        <v>629</v>
      </c>
      <c r="E76" s="39"/>
      <c r="F76" s="39">
        <v>2466</v>
      </c>
      <c r="G76" s="269"/>
      <c r="H76" s="98"/>
      <c r="I76" s="101">
        <f t="shared" si="4"/>
        <v>4.4317482136976105</v>
      </c>
      <c r="J76" s="99"/>
      <c r="K76" s="101">
        <f t="shared" si="5"/>
        <v>2.9725897920604916</v>
      </c>
      <c r="L76" s="99"/>
      <c r="M76" s="101">
        <f t="shared" si="6"/>
        <v>5.066047620025885</v>
      </c>
      <c r="N76" s="108"/>
    </row>
    <row r="77" spans="1:14" s="57" customFormat="1" ht="11.4">
      <c r="A77" s="115" t="s">
        <v>27</v>
      </c>
      <c r="B77" s="39">
        <f t="shared" si="3"/>
        <v>8988</v>
      </c>
      <c r="C77" s="275"/>
      <c r="D77" s="39">
        <v>2218</v>
      </c>
      <c r="E77" s="39"/>
      <c r="F77" s="39">
        <v>6770</v>
      </c>
      <c r="G77" s="269"/>
      <c r="H77" s="98"/>
      <c r="I77" s="101">
        <f t="shared" si="4"/>
        <v>12.869968641264659</v>
      </c>
      <c r="J77" s="99"/>
      <c r="K77" s="101">
        <f t="shared" si="5"/>
        <v>10.482041587901701</v>
      </c>
      <c r="L77" s="99"/>
      <c r="M77" s="101">
        <f t="shared" si="6"/>
        <v>13.908005834377633</v>
      </c>
      <c r="N77" s="108"/>
    </row>
    <row r="78" spans="1:14" s="57" customFormat="1" ht="11.4">
      <c r="A78" s="115" t="s">
        <v>25</v>
      </c>
      <c r="B78" s="39">
        <f t="shared" si="3"/>
        <v>3758</v>
      </c>
      <c r="C78" s="275"/>
      <c r="D78" s="39">
        <v>494</v>
      </c>
      <c r="E78" s="39" t="s">
        <v>194</v>
      </c>
      <c r="F78" s="39">
        <v>3264</v>
      </c>
      <c r="G78" s="269"/>
      <c r="H78" s="98"/>
      <c r="I78" s="101">
        <f t="shared" si="4"/>
        <v>5.381101708263528</v>
      </c>
      <c r="J78" s="99"/>
      <c r="K78" s="101">
        <f t="shared" si="5"/>
        <v>2.3345935727788278</v>
      </c>
      <c r="L78" s="99"/>
      <c r="M78" s="101">
        <f t="shared" si="6"/>
        <v>6.7054255603262325</v>
      </c>
      <c r="N78" s="108"/>
    </row>
    <row r="79" spans="1:14" s="57" customFormat="1" ht="11.4">
      <c r="A79" s="115" t="s">
        <v>28</v>
      </c>
      <c r="B79" s="39">
        <f t="shared" si="3"/>
        <v>2050</v>
      </c>
      <c r="C79" s="275"/>
      <c r="D79" s="39">
        <v>336</v>
      </c>
      <c r="E79" s="39" t="s">
        <v>194</v>
      </c>
      <c r="F79" s="39">
        <v>1714</v>
      </c>
      <c r="G79" s="269"/>
      <c r="H79" s="98"/>
      <c r="I79" s="101">
        <f t="shared" si="4"/>
        <v>2.9354067328207112</v>
      </c>
      <c r="J79" s="99"/>
      <c r="K79" s="101">
        <f t="shared" si="5"/>
        <v>1.5879017013232515</v>
      </c>
      <c r="L79" s="99"/>
      <c r="M79" s="101">
        <f t="shared" si="6"/>
        <v>3.5211701624997431</v>
      </c>
      <c r="N79" s="108"/>
    </row>
    <row r="80" spans="1:14" s="57" customFormat="1" ht="11.4">
      <c r="A80" s="115" t="s">
        <v>185</v>
      </c>
      <c r="B80" s="39">
        <f t="shared" si="3"/>
        <v>1642</v>
      </c>
      <c r="C80" s="292"/>
      <c r="D80" s="39">
        <v>438</v>
      </c>
      <c r="E80" s="39" t="s">
        <v>194</v>
      </c>
      <c r="F80" s="39">
        <v>1204</v>
      </c>
      <c r="G80" s="269"/>
      <c r="H80" s="98"/>
      <c r="I80" s="101">
        <f t="shared" si="4"/>
        <v>2.3511891977032233</v>
      </c>
      <c r="J80" s="99"/>
      <c r="K80" s="101">
        <f t="shared" si="5"/>
        <v>2.0699432892249527</v>
      </c>
      <c r="L80" s="99"/>
      <c r="M80" s="101">
        <f t="shared" si="6"/>
        <v>2.4734474186987696</v>
      </c>
      <c r="N80" s="108"/>
    </row>
    <row r="81" spans="1:14" s="57" customFormat="1" ht="11.4">
      <c r="A81" s="115" t="s">
        <v>186</v>
      </c>
      <c r="B81" s="39">
        <f t="shared" si="3"/>
        <v>468</v>
      </c>
      <c r="C81" s="292"/>
      <c r="D81" s="39">
        <v>54</v>
      </c>
      <c r="E81" s="39" t="s">
        <v>194</v>
      </c>
      <c r="F81" s="39">
        <v>414</v>
      </c>
      <c r="G81" s="269"/>
      <c r="H81" s="98"/>
      <c r="I81" s="101">
        <f t="shared" si="4"/>
        <v>0.67013187851711842</v>
      </c>
      <c r="J81" s="99"/>
      <c r="K81" s="101">
        <f t="shared" si="5"/>
        <v>0.2551984877126654</v>
      </c>
      <c r="L81" s="99"/>
      <c r="M81" s="101">
        <f t="shared" si="6"/>
        <v>0.85050434496784932</v>
      </c>
      <c r="N81" s="108"/>
    </row>
    <row r="82" spans="1:14" s="57" customFormat="1" ht="11.4">
      <c r="A82" s="115" t="s">
        <v>147</v>
      </c>
      <c r="B82" s="39">
        <f t="shared" si="3"/>
        <v>763</v>
      </c>
      <c r="C82" s="292"/>
      <c r="D82" s="39">
        <v>42</v>
      </c>
      <c r="E82" s="39" t="s">
        <v>194</v>
      </c>
      <c r="F82" s="39">
        <v>721</v>
      </c>
      <c r="G82" s="271" t="s">
        <v>194</v>
      </c>
      <c r="H82" s="98"/>
      <c r="I82" s="101">
        <f t="shared" si="4"/>
        <v>1.0925440668986355</v>
      </c>
      <c r="J82" s="99"/>
      <c r="K82" s="101">
        <f t="shared" si="5"/>
        <v>0.19848771266540643</v>
      </c>
      <c r="L82" s="99"/>
      <c r="M82" s="101">
        <f t="shared" si="6"/>
        <v>1.481192349569612</v>
      </c>
      <c r="N82" s="108"/>
    </row>
    <row r="83" spans="1:14" s="57" customFormat="1" ht="11.4">
      <c r="A83" s="115" t="s">
        <v>69</v>
      </c>
      <c r="B83" s="39">
        <f t="shared" si="3"/>
        <v>11637</v>
      </c>
      <c r="C83" s="275"/>
      <c r="D83" s="39">
        <v>2150</v>
      </c>
      <c r="E83" s="39"/>
      <c r="F83" s="39">
        <v>9487</v>
      </c>
      <c r="G83" s="269"/>
      <c r="H83" s="98"/>
      <c r="I83" s="101">
        <f t="shared" si="4"/>
        <v>16.663086902358348</v>
      </c>
      <c r="J83" s="99"/>
      <c r="K83" s="101">
        <f t="shared" si="5"/>
        <v>10.160680529300567</v>
      </c>
      <c r="L83" s="99"/>
      <c r="M83" s="101">
        <f t="shared" si="6"/>
        <v>19.489697393019291</v>
      </c>
      <c r="N83" s="108"/>
    </row>
    <row r="84" spans="1:14" s="57" customFormat="1" ht="11.4">
      <c r="A84" s="116" t="s">
        <v>3</v>
      </c>
      <c r="B84" s="39">
        <f t="shared" si="3"/>
        <v>13412</v>
      </c>
      <c r="C84" s="275"/>
      <c r="D84" s="39">
        <v>3387</v>
      </c>
      <c r="E84" s="39"/>
      <c r="F84" s="39">
        <v>10025</v>
      </c>
      <c r="G84" s="269"/>
      <c r="H84" s="98"/>
      <c r="I84" s="42" t="str">
        <f>IF(B84&gt;0,"NC",0)</f>
        <v>NC</v>
      </c>
      <c r="J84" s="99"/>
      <c r="K84" s="42" t="str">
        <f>IF(D84&gt;0,"NC",0)</f>
        <v>NC</v>
      </c>
      <c r="L84" s="99"/>
      <c r="M84" s="42" t="str">
        <f>IF(F84&gt;0,"NC",0)</f>
        <v>NC</v>
      </c>
      <c r="N84" s="108"/>
    </row>
    <row r="85" spans="1:14" s="27" customFormat="1" ht="6.6" customHeight="1">
      <c r="A85" s="55"/>
      <c r="B85" s="39"/>
      <c r="C85" s="275"/>
      <c r="D85" s="39"/>
      <c r="E85" s="269"/>
      <c r="F85" s="39"/>
      <c r="G85" s="269"/>
      <c r="H85" s="98"/>
      <c r="I85" s="99"/>
      <c r="J85" s="99"/>
      <c r="K85" s="99"/>
      <c r="L85" s="99"/>
      <c r="M85" s="99"/>
      <c r="N85" s="99"/>
    </row>
    <row r="86" spans="1:14" s="30" customFormat="1" ht="12">
      <c r="A86" s="61" t="s">
        <v>31</v>
      </c>
      <c r="B86" s="65">
        <f>SUM(D86,F86)</f>
        <v>83253</v>
      </c>
      <c r="C86" s="290"/>
      <c r="D86" s="65">
        <f>D87+D88+D93</f>
        <v>24550</v>
      </c>
      <c r="E86" s="274"/>
      <c r="F86" s="65">
        <f>F87+F88+F93</f>
        <v>58703</v>
      </c>
      <c r="G86" s="272"/>
      <c r="H86" s="94"/>
      <c r="I86" s="48">
        <f>SUM(I87:I88)</f>
        <v>100</v>
      </c>
      <c r="J86" s="48"/>
      <c r="K86" s="48">
        <f>SUM(K87:K88)</f>
        <v>100</v>
      </c>
      <c r="L86" s="19"/>
      <c r="M86" s="48">
        <f>SUM(M87:M88)</f>
        <v>100</v>
      </c>
      <c r="N86" s="48"/>
    </row>
    <row r="87" spans="1:14" s="57" customFormat="1" ht="11.4">
      <c r="A87" s="115" t="s">
        <v>76</v>
      </c>
      <c r="B87" s="39">
        <f t="shared" ref="B87:B93" si="7">SUM(D87,F87)</f>
        <v>9769</v>
      </c>
      <c r="C87" s="275"/>
      <c r="D87" s="39">
        <v>6219</v>
      </c>
      <c r="E87" s="39"/>
      <c r="F87" s="39">
        <v>3550</v>
      </c>
      <c r="G87" s="269"/>
      <c r="H87" s="102"/>
      <c r="I87" s="99">
        <f>B87*100/($B$86-$B$93)</f>
        <v>13.004006762243254</v>
      </c>
      <c r="J87" s="103"/>
      <c r="K87" s="99">
        <f>D87*100/($D$86-$D$93)</f>
        <v>27.890393757287651</v>
      </c>
      <c r="L87" s="103"/>
      <c r="M87" s="99">
        <f t="shared" ref="M87:M92" si="8">F87*100/($F$86-$F$93)</f>
        <v>6.7203028868906767</v>
      </c>
      <c r="N87" s="103"/>
    </row>
    <row r="88" spans="1:14" s="50" customFormat="1" ht="11.4">
      <c r="A88" s="115" t="s">
        <v>72</v>
      </c>
      <c r="B88" s="41">
        <f t="shared" si="7"/>
        <v>65354</v>
      </c>
      <c r="C88" s="275"/>
      <c r="D88" s="39">
        <f>SUM(D89:D92)</f>
        <v>16079</v>
      </c>
      <c r="E88" s="39"/>
      <c r="F88" s="39">
        <f>SUM(F89:F92)</f>
        <v>49275</v>
      </c>
      <c r="G88" s="269"/>
      <c r="H88" s="105"/>
      <c r="I88" s="99">
        <f>B88*100/($B$86-$B$93)</f>
        <v>86.99599323775675</v>
      </c>
      <c r="J88" s="106"/>
      <c r="K88" s="99">
        <f>D88*100/($D$86-$D$93)</f>
        <v>72.109606242712346</v>
      </c>
      <c r="L88" s="106"/>
      <c r="M88" s="99">
        <f t="shared" si="8"/>
        <v>93.279697113109322</v>
      </c>
      <c r="N88" s="106"/>
    </row>
    <row r="89" spans="1:14" s="27" customFormat="1" ht="11.4">
      <c r="A89" s="11" t="s">
        <v>32</v>
      </c>
      <c r="B89" s="39">
        <f t="shared" si="7"/>
        <v>25223</v>
      </c>
      <c r="C89" s="275"/>
      <c r="D89" s="39">
        <v>7773</v>
      </c>
      <c r="E89" s="39"/>
      <c r="F89" s="39">
        <v>17450</v>
      </c>
      <c r="G89" s="269"/>
      <c r="H89" s="98"/>
      <c r="I89" s="99">
        <f t="shared" ref="I89:I92" si="9">B89*100/($B$86-$B$93)</f>
        <v>33.575602678274294</v>
      </c>
      <c r="J89" s="99"/>
      <c r="K89" s="99">
        <f>D89*100/($D$86-$D$93)</f>
        <v>34.859628666248092</v>
      </c>
      <c r="L89" s="99"/>
      <c r="M89" s="99">
        <f t="shared" si="8"/>
        <v>33.033601514434451</v>
      </c>
      <c r="N89" s="99"/>
    </row>
    <row r="90" spans="1:14" s="27" customFormat="1" ht="11.4">
      <c r="A90" s="11" t="s">
        <v>33</v>
      </c>
      <c r="B90" s="39">
        <f t="shared" si="7"/>
        <v>32481</v>
      </c>
      <c r="C90" s="275"/>
      <c r="D90" s="39">
        <v>5860</v>
      </c>
      <c r="E90" s="39"/>
      <c r="F90" s="39">
        <v>26621</v>
      </c>
      <c r="G90" s="269"/>
      <c r="H90" s="98"/>
      <c r="I90" s="99">
        <f t="shared" si="9"/>
        <v>43.237091170480412</v>
      </c>
      <c r="J90" s="99"/>
      <c r="K90" s="99">
        <f>D90*100/($D$86-$D$93)</f>
        <v>26.280383890931923</v>
      </c>
      <c r="L90" s="99"/>
      <c r="M90" s="99">
        <f t="shared" si="8"/>
        <v>50.394699479413156</v>
      </c>
      <c r="N90" s="99"/>
    </row>
    <row r="91" spans="1:14" s="27" customFormat="1" ht="11.4">
      <c r="A91" s="11" t="s">
        <v>34</v>
      </c>
      <c r="B91" s="39">
        <f t="shared" si="7"/>
        <v>7545</v>
      </c>
      <c r="C91" s="275"/>
      <c r="D91" s="39">
        <v>2362</v>
      </c>
      <c r="E91" s="39"/>
      <c r="F91" s="39">
        <v>5183</v>
      </c>
      <c r="G91" s="269"/>
      <c r="H91" s="98"/>
      <c r="I91" s="99">
        <f t="shared" si="9"/>
        <v>10.043528613074558</v>
      </c>
      <c r="J91" s="99"/>
      <c r="K91" s="99">
        <f>D91*100/($D$86-$D$93)</f>
        <v>10.592878285047986</v>
      </c>
      <c r="L91" s="99"/>
      <c r="M91" s="99">
        <f t="shared" si="8"/>
        <v>9.8116422148603881</v>
      </c>
      <c r="N91" s="99"/>
    </row>
    <row r="92" spans="1:14" s="27" customFormat="1" ht="11.4">
      <c r="A92" s="11" t="s">
        <v>35</v>
      </c>
      <c r="B92" s="39">
        <f t="shared" si="7"/>
        <v>105</v>
      </c>
      <c r="C92" s="273" t="s">
        <v>194</v>
      </c>
      <c r="D92" s="39">
        <v>84</v>
      </c>
      <c r="E92" s="39" t="s">
        <v>194</v>
      </c>
      <c r="F92" s="39">
        <v>21</v>
      </c>
      <c r="G92" s="271" t="s">
        <v>194</v>
      </c>
      <c r="H92" s="98"/>
      <c r="I92" s="99">
        <f t="shared" si="9"/>
        <v>0.13977077592747894</v>
      </c>
      <c r="J92" s="99"/>
      <c r="K92" s="99">
        <f t="shared" ref="K92" si="10">D92*100/($D$86-$D$93)</f>
        <v>0.37671540048434837</v>
      </c>
      <c r="L92" s="99"/>
      <c r="M92" s="99">
        <f t="shared" si="8"/>
        <v>3.9753904401325132E-2</v>
      </c>
      <c r="N92" s="99"/>
    </row>
    <row r="93" spans="1:14" s="27" customFormat="1" ht="11.4">
      <c r="A93" s="115" t="s">
        <v>3</v>
      </c>
      <c r="B93" s="39">
        <f t="shared" si="7"/>
        <v>8130</v>
      </c>
      <c r="C93" s="275"/>
      <c r="D93" s="39">
        <v>2252</v>
      </c>
      <c r="E93" s="39"/>
      <c r="F93" s="39">
        <v>5878</v>
      </c>
      <c r="G93" s="269"/>
      <c r="H93" s="98"/>
      <c r="I93" s="42" t="str">
        <f>IF(B93&gt;0,"NC",0)</f>
        <v>NC</v>
      </c>
      <c r="J93" s="99"/>
      <c r="K93" s="42" t="str">
        <f>IF(D93&gt;0,"NC",0)</f>
        <v>NC</v>
      </c>
      <c r="L93" s="99"/>
      <c r="M93" s="42" t="str">
        <f>IF(F93&gt;0,"NC",0)</f>
        <v>NC</v>
      </c>
      <c r="N93" s="99"/>
    </row>
    <row r="94" spans="1:14" ht="6.6" customHeight="1" thickBot="1">
      <c r="A94" s="120"/>
      <c r="B94" s="121" t="s">
        <v>70</v>
      </c>
      <c r="C94" s="122"/>
      <c r="D94" s="120"/>
      <c r="E94" s="112"/>
      <c r="F94" s="120"/>
      <c r="G94" s="112"/>
      <c r="H94" s="123"/>
      <c r="I94" s="123"/>
      <c r="J94" s="123"/>
      <c r="K94" s="123"/>
      <c r="L94" s="123"/>
      <c r="M94" s="123"/>
      <c r="N94" s="123"/>
    </row>
    <row r="95" spans="1:14" ht="6.6" customHeight="1">
      <c r="A95" s="29"/>
      <c r="B95" s="67"/>
      <c r="D95" s="29"/>
      <c r="E95" s="40"/>
      <c r="F95" s="29"/>
      <c r="G95" s="40"/>
    </row>
    <row r="96" spans="1:14" ht="25.5" customHeight="1">
      <c r="A96" s="312" t="s">
        <v>187</v>
      </c>
      <c r="B96" s="312"/>
      <c r="C96" s="312"/>
      <c r="D96" s="312"/>
      <c r="E96" s="312"/>
      <c r="F96" s="312"/>
      <c r="G96" s="312"/>
      <c r="H96" s="312"/>
      <c r="I96" s="312"/>
      <c r="J96" s="312"/>
      <c r="K96" s="312"/>
      <c r="L96" s="312"/>
      <c r="M96" s="312"/>
      <c r="N96" s="312"/>
    </row>
    <row r="97" spans="1:14" s="71" customFormat="1" ht="11.4">
      <c r="A97" s="5" t="s">
        <v>161</v>
      </c>
      <c r="B97" s="76"/>
      <c r="C97" s="126"/>
      <c r="D97" s="76"/>
      <c r="E97" s="126"/>
      <c r="F97" s="76"/>
      <c r="G97" s="126"/>
      <c r="H97" s="154"/>
      <c r="I97" s="126"/>
    </row>
    <row r="98" spans="1:14" s="4" customFormat="1" ht="11.4">
      <c r="A98" s="3" t="s">
        <v>173</v>
      </c>
      <c r="B98" s="22"/>
      <c r="C98" s="23"/>
      <c r="D98" s="24"/>
      <c r="E98" s="23"/>
      <c r="G98" s="25"/>
      <c r="H98" s="155"/>
      <c r="I98" s="25"/>
      <c r="J98" s="23"/>
      <c r="K98" s="23"/>
      <c r="M98" s="22"/>
      <c r="N98" s="21"/>
    </row>
    <row r="99" spans="1:14" s="4" customFormat="1" ht="11.4">
      <c r="A99" s="3" t="s">
        <v>162</v>
      </c>
      <c r="B99" s="22"/>
      <c r="C99" s="23"/>
      <c r="D99" s="24"/>
      <c r="E99" s="23"/>
      <c r="G99" s="25"/>
      <c r="I99" s="25"/>
      <c r="J99" s="23"/>
      <c r="K99" s="23"/>
      <c r="M99" s="22"/>
      <c r="N99" s="21"/>
    </row>
    <row r="100" spans="1:14" s="71" customFormat="1" ht="22.5" customHeight="1">
      <c r="A100" s="309" t="s">
        <v>163</v>
      </c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</row>
    <row r="101" spans="1:14" s="71" customFormat="1" ht="11.25" customHeight="1">
      <c r="A101" s="186" t="s">
        <v>66</v>
      </c>
      <c r="C101" s="77"/>
      <c r="E101" s="77"/>
      <c r="F101" s="76"/>
      <c r="G101" s="77"/>
    </row>
    <row r="102" spans="1:14" s="71" customFormat="1" ht="10.199999999999999">
      <c r="A102" s="187" t="s">
        <v>89</v>
      </c>
      <c r="B102" s="73"/>
      <c r="C102" s="74"/>
      <c r="D102" s="73"/>
      <c r="E102" s="74"/>
      <c r="F102" s="73"/>
      <c r="G102" s="74"/>
      <c r="H102" s="73"/>
      <c r="I102" s="73"/>
      <c r="J102" s="73"/>
      <c r="K102" s="73"/>
      <c r="L102" s="73"/>
      <c r="M102" s="73"/>
      <c r="N102" s="73"/>
    </row>
    <row r="103" spans="1:14" s="71" customFormat="1" ht="10.199999999999999">
      <c r="A103" s="4" t="s">
        <v>203</v>
      </c>
      <c r="B103" s="75"/>
      <c r="C103" s="77"/>
      <c r="E103" s="77"/>
      <c r="F103" s="76"/>
      <c r="G103" s="77"/>
    </row>
    <row r="104" spans="1:14">
      <c r="A104" s="68"/>
      <c r="B104" s="68"/>
      <c r="C104" s="40"/>
      <c r="D104" s="68"/>
      <c r="E104" s="40"/>
      <c r="G104" s="69"/>
    </row>
    <row r="105" spans="1:14" ht="12.75" customHeight="1">
      <c r="A105" s="68"/>
      <c r="B105" s="68"/>
      <c r="C105" s="40"/>
      <c r="D105" s="68"/>
      <c r="E105" s="40"/>
      <c r="G105" s="69"/>
    </row>
    <row r="106" spans="1:14">
      <c r="A106" s="139"/>
      <c r="B106" s="140"/>
      <c r="D106" s="140"/>
      <c r="F106" s="140"/>
      <c r="G106" s="69"/>
    </row>
    <row r="107" spans="1:14">
      <c r="E107" s="111"/>
      <c r="F107" s="140"/>
      <c r="G107" s="69"/>
    </row>
    <row r="108" spans="1:14">
      <c r="E108" s="111"/>
      <c r="F108" s="114"/>
      <c r="G108" s="69"/>
    </row>
    <row r="109" spans="1:14">
      <c r="E109" s="111"/>
      <c r="F109" s="114"/>
      <c r="G109" s="69"/>
    </row>
    <row r="110" spans="1:14">
      <c r="E110" s="111"/>
      <c r="F110" s="114"/>
      <c r="G110" s="69"/>
    </row>
    <row r="111" spans="1:14">
      <c r="E111" s="111"/>
      <c r="F111" s="114"/>
      <c r="G111" s="69"/>
    </row>
    <row r="112" spans="1:14">
      <c r="E112" s="111"/>
      <c r="F112" s="114"/>
      <c r="G112" s="69"/>
    </row>
    <row r="113" spans="1:9">
      <c r="E113" s="111"/>
      <c r="F113" s="114"/>
      <c r="G113" s="69"/>
    </row>
    <row r="114" spans="1:9">
      <c r="E114" s="111"/>
      <c r="F114" s="114"/>
      <c r="G114" s="69"/>
    </row>
    <row r="115" spans="1:9">
      <c r="E115" s="111"/>
      <c r="F115" s="114"/>
      <c r="G115" s="69"/>
      <c r="I115" s="78"/>
    </row>
    <row r="116" spans="1:9">
      <c r="E116" s="111"/>
      <c r="F116" s="114"/>
      <c r="G116" s="69"/>
    </row>
    <row r="117" spans="1:9">
      <c r="F117" s="114"/>
      <c r="G117" s="69"/>
    </row>
    <row r="118" spans="1:9">
      <c r="A118" s="14"/>
      <c r="B118" s="52"/>
      <c r="D118" s="47"/>
      <c r="F118" s="114"/>
      <c r="G118" s="69"/>
    </row>
    <row r="119" spans="1:9">
      <c r="A119" s="14"/>
      <c r="B119" s="52"/>
      <c r="D119" s="47"/>
      <c r="F119" s="114"/>
      <c r="G119" s="69"/>
    </row>
    <row r="120" spans="1:9">
      <c r="A120" s="14"/>
      <c r="B120" s="52"/>
      <c r="D120" s="47"/>
      <c r="F120" s="114"/>
      <c r="G120" s="69"/>
    </row>
    <row r="121" spans="1:9">
      <c r="A121" s="14"/>
      <c r="B121" s="52"/>
      <c r="D121" s="47"/>
      <c r="F121" s="114"/>
      <c r="G121" s="69"/>
    </row>
    <row r="122" spans="1:9">
      <c r="A122" s="14"/>
      <c r="B122" s="52"/>
      <c r="D122" s="47"/>
      <c r="F122" s="114"/>
      <c r="G122" s="69"/>
    </row>
    <row r="123" spans="1:9">
      <c r="A123" s="14"/>
      <c r="B123" s="52"/>
      <c r="D123" s="47"/>
      <c r="F123" s="114"/>
      <c r="G123" s="69"/>
    </row>
    <row r="124" spans="1:9">
      <c r="A124" s="14"/>
      <c r="B124" s="52"/>
      <c r="D124" s="47"/>
      <c r="F124" s="114"/>
      <c r="G124" s="69"/>
    </row>
    <row r="125" spans="1:9">
      <c r="A125" s="14"/>
      <c r="B125" s="52"/>
      <c r="D125" s="47"/>
      <c r="F125" s="114"/>
      <c r="G125" s="69"/>
    </row>
    <row r="126" spans="1:9">
      <c r="A126" s="139"/>
      <c r="B126" s="87"/>
      <c r="C126" s="111"/>
      <c r="D126" s="87"/>
      <c r="F126" s="87"/>
      <c r="G126" s="69"/>
    </row>
    <row r="127" spans="1:9">
      <c r="A127" s="139"/>
      <c r="B127" s="87"/>
      <c r="C127" s="111"/>
      <c r="D127" s="87"/>
      <c r="F127" s="87"/>
      <c r="G127" s="69"/>
    </row>
    <row r="128" spans="1:9">
      <c r="A128" s="68"/>
      <c r="B128" s="68"/>
      <c r="C128" s="40"/>
      <c r="D128" s="68"/>
      <c r="E128" s="40"/>
      <c r="G128" s="69"/>
    </row>
    <row r="129" spans="1:7">
      <c r="A129" s="68"/>
      <c r="B129" s="68"/>
      <c r="C129" s="40"/>
      <c r="D129" s="68"/>
      <c r="E129" s="40"/>
      <c r="G129" s="69"/>
    </row>
    <row r="130" spans="1:7">
      <c r="A130" s="68"/>
      <c r="B130" s="68"/>
      <c r="C130" s="40"/>
      <c r="D130" s="68"/>
      <c r="E130" s="40"/>
      <c r="G130" s="69"/>
    </row>
    <row r="131" spans="1:7">
      <c r="A131" s="68"/>
      <c r="B131" s="68"/>
      <c r="C131" s="40"/>
      <c r="D131" s="68"/>
      <c r="E131" s="40"/>
      <c r="G131" s="69"/>
    </row>
    <row r="132" spans="1:7">
      <c r="A132" s="68"/>
      <c r="B132" s="68"/>
      <c r="C132" s="40"/>
      <c r="D132" s="68"/>
      <c r="E132" s="40"/>
      <c r="G132" s="69"/>
    </row>
    <row r="133" spans="1:7">
      <c r="A133" s="68"/>
      <c r="B133" s="68"/>
      <c r="C133" s="40"/>
      <c r="D133" s="68"/>
      <c r="E133" s="40"/>
      <c r="G133" s="69"/>
    </row>
    <row r="134" spans="1:7">
      <c r="A134" s="68"/>
      <c r="B134" s="68"/>
      <c r="C134" s="40"/>
      <c r="D134" s="68"/>
      <c r="E134" s="40"/>
      <c r="G134" s="69"/>
    </row>
    <row r="135" spans="1:7">
      <c r="A135" s="68"/>
      <c r="B135" s="68"/>
      <c r="C135" s="40"/>
      <c r="D135" s="68"/>
      <c r="E135" s="40"/>
      <c r="G135" s="69"/>
    </row>
    <row r="136" spans="1:7">
      <c r="A136" s="68"/>
      <c r="B136" s="68"/>
      <c r="C136" s="40"/>
      <c r="D136" s="68"/>
      <c r="E136" s="40"/>
      <c r="G136" s="69"/>
    </row>
    <row r="137" spans="1:7">
      <c r="A137" s="68"/>
      <c r="B137" s="68"/>
      <c r="C137" s="40"/>
      <c r="D137" s="68"/>
      <c r="E137" s="40"/>
      <c r="G137" s="69"/>
    </row>
    <row r="138" spans="1:7">
      <c r="A138" s="68"/>
      <c r="B138" s="68"/>
      <c r="C138" s="40"/>
      <c r="D138" s="68"/>
      <c r="E138" s="40"/>
      <c r="G138" s="69"/>
    </row>
    <row r="139" spans="1:7">
      <c r="A139" s="68"/>
      <c r="B139" s="68"/>
      <c r="C139" s="40"/>
      <c r="D139" s="68"/>
      <c r="E139" s="40"/>
      <c r="G139" s="69"/>
    </row>
    <row r="140" spans="1:7">
      <c r="A140" s="68"/>
      <c r="B140" s="68"/>
      <c r="C140" s="40"/>
      <c r="D140" s="68"/>
      <c r="E140" s="40"/>
      <c r="G140" s="69"/>
    </row>
    <row r="141" spans="1:7">
      <c r="A141" s="68"/>
      <c r="B141" s="68"/>
      <c r="C141" s="40"/>
      <c r="D141" s="68"/>
      <c r="E141" s="40"/>
      <c r="G141" s="69"/>
    </row>
    <row r="142" spans="1:7">
      <c r="A142" s="68"/>
      <c r="B142" s="68"/>
      <c r="C142" s="40"/>
      <c r="D142" s="68"/>
      <c r="E142" s="40"/>
      <c r="G142" s="69"/>
    </row>
    <row r="143" spans="1:7">
      <c r="A143" s="68"/>
      <c r="B143" s="68"/>
      <c r="C143" s="40"/>
      <c r="D143" s="68"/>
      <c r="E143" s="40"/>
      <c r="G143" s="69"/>
    </row>
    <row r="144" spans="1:7">
      <c r="A144" s="68"/>
      <c r="B144" s="68"/>
      <c r="C144" s="40"/>
      <c r="D144" s="68"/>
      <c r="E144" s="40"/>
      <c r="G144" s="69"/>
    </row>
    <row r="145" spans="1:7">
      <c r="A145" s="68"/>
      <c r="B145" s="68"/>
      <c r="C145" s="40"/>
      <c r="D145" s="68"/>
      <c r="E145" s="40"/>
      <c r="G145" s="69"/>
    </row>
    <row r="146" spans="1:7">
      <c r="A146" s="68"/>
      <c r="B146" s="68"/>
      <c r="C146" s="40"/>
      <c r="D146" s="68"/>
      <c r="E146" s="40"/>
      <c r="G146" s="69"/>
    </row>
    <row r="147" spans="1:7">
      <c r="A147" s="68"/>
      <c r="B147" s="68"/>
      <c r="C147" s="40"/>
      <c r="D147" s="68"/>
      <c r="E147" s="40"/>
      <c r="G147" s="69"/>
    </row>
    <row r="148" spans="1:7">
      <c r="A148" s="68"/>
      <c r="B148" s="68"/>
      <c r="C148" s="40"/>
      <c r="D148" s="68"/>
      <c r="E148" s="40"/>
      <c r="G148" s="69"/>
    </row>
    <row r="149" spans="1:7">
      <c r="A149" s="68"/>
      <c r="B149" s="68"/>
      <c r="C149" s="40"/>
      <c r="D149" s="68"/>
      <c r="E149" s="40"/>
      <c r="G149" s="69"/>
    </row>
    <row r="150" spans="1:7">
      <c r="A150" s="68"/>
      <c r="B150" s="68"/>
      <c r="C150" s="40"/>
      <c r="D150" s="68"/>
      <c r="E150" s="40"/>
      <c r="G150" s="69"/>
    </row>
    <row r="151" spans="1:7">
      <c r="A151" s="68"/>
      <c r="B151" s="68"/>
      <c r="C151" s="40"/>
      <c r="D151" s="68"/>
      <c r="E151" s="40"/>
      <c r="G151" s="69"/>
    </row>
    <row r="152" spans="1:7">
      <c r="A152" s="68"/>
      <c r="B152" s="68"/>
      <c r="C152" s="40"/>
      <c r="D152" s="68"/>
      <c r="E152" s="40"/>
      <c r="G152" s="69"/>
    </row>
    <row r="153" spans="1:7">
      <c r="A153" s="68"/>
      <c r="B153" s="68"/>
      <c r="C153" s="40"/>
      <c r="D153" s="68"/>
      <c r="E153" s="40"/>
      <c r="G153" s="69"/>
    </row>
    <row r="154" spans="1:7">
      <c r="A154" s="68"/>
      <c r="B154" s="68"/>
      <c r="C154" s="40"/>
      <c r="D154" s="68"/>
      <c r="E154" s="40"/>
      <c r="G154" s="69"/>
    </row>
    <row r="155" spans="1:7">
      <c r="A155" s="68"/>
      <c r="B155" s="68"/>
      <c r="C155" s="40"/>
      <c r="D155" s="68"/>
      <c r="E155" s="40"/>
      <c r="G155" s="69"/>
    </row>
    <row r="156" spans="1:7">
      <c r="A156" s="68"/>
      <c r="B156" s="68"/>
      <c r="C156" s="40"/>
      <c r="D156" s="68"/>
      <c r="E156" s="40"/>
      <c r="G156" s="69"/>
    </row>
    <row r="157" spans="1:7">
      <c r="A157" s="68"/>
      <c r="B157" s="68"/>
      <c r="C157" s="40"/>
      <c r="D157" s="68"/>
      <c r="E157" s="40"/>
      <c r="G157" s="69"/>
    </row>
    <row r="158" spans="1:7">
      <c r="A158" s="68"/>
      <c r="B158" s="68"/>
      <c r="C158" s="40"/>
      <c r="D158" s="68"/>
      <c r="E158" s="40"/>
      <c r="G158" s="69"/>
    </row>
    <row r="159" spans="1:7">
      <c r="A159" s="68"/>
      <c r="B159" s="68"/>
      <c r="C159" s="40"/>
      <c r="D159" s="68"/>
      <c r="E159" s="40"/>
      <c r="G159" s="69"/>
    </row>
    <row r="160" spans="1:7">
      <c r="A160" s="68"/>
      <c r="B160" s="68"/>
      <c r="C160" s="40"/>
      <c r="D160" s="68"/>
      <c r="E160" s="40"/>
      <c r="G160" s="69"/>
    </row>
    <row r="161" spans="1:7">
      <c r="A161" s="68"/>
      <c r="B161" s="68"/>
      <c r="C161" s="40"/>
      <c r="D161" s="68"/>
      <c r="E161" s="40"/>
      <c r="G161" s="69"/>
    </row>
    <row r="162" spans="1:7">
      <c r="A162" s="68"/>
      <c r="B162" s="68"/>
      <c r="C162" s="40"/>
      <c r="D162" s="68"/>
      <c r="E162" s="40"/>
      <c r="G162" s="69"/>
    </row>
    <row r="163" spans="1:7">
      <c r="A163" s="68"/>
      <c r="B163" s="68"/>
      <c r="C163" s="40"/>
      <c r="D163" s="68"/>
      <c r="E163" s="40"/>
      <c r="G163" s="69"/>
    </row>
    <row r="164" spans="1:7">
      <c r="A164" s="68"/>
      <c r="B164" s="68"/>
      <c r="C164" s="40"/>
      <c r="D164" s="68"/>
      <c r="E164" s="40"/>
      <c r="G164" s="69"/>
    </row>
    <row r="165" spans="1:7">
      <c r="A165" s="68"/>
      <c r="B165" s="68"/>
      <c r="C165" s="40"/>
      <c r="D165" s="68"/>
      <c r="E165" s="40"/>
      <c r="G165" s="69"/>
    </row>
    <row r="166" spans="1:7">
      <c r="A166" s="68"/>
      <c r="B166" s="68"/>
      <c r="C166" s="40"/>
      <c r="D166" s="68"/>
      <c r="E166" s="40"/>
      <c r="G166" s="69"/>
    </row>
    <row r="167" spans="1:7">
      <c r="A167" s="68"/>
      <c r="B167" s="68"/>
      <c r="C167" s="40"/>
      <c r="D167" s="68"/>
      <c r="E167" s="40"/>
      <c r="G167" s="69"/>
    </row>
    <row r="168" spans="1:7">
      <c r="A168" s="68"/>
      <c r="B168" s="68"/>
      <c r="C168" s="40"/>
      <c r="D168" s="68"/>
      <c r="E168" s="40"/>
      <c r="G168" s="69"/>
    </row>
    <row r="169" spans="1:7">
      <c r="A169" s="68"/>
      <c r="B169" s="68"/>
      <c r="C169" s="40"/>
      <c r="D169" s="68"/>
      <c r="E169" s="40"/>
      <c r="G169" s="69"/>
    </row>
    <row r="170" spans="1:7">
      <c r="A170" s="68"/>
      <c r="B170" s="68"/>
      <c r="C170" s="40"/>
      <c r="D170" s="68"/>
      <c r="E170" s="40"/>
      <c r="G170" s="69"/>
    </row>
    <row r="171" spans="1:7">
      <c r="A171" s="68"/>
      <c r="B171" s="68"/>
      <c r="C171" s="40"/>
      <c r="D171" s="68"/>
      <c r="E171" s="40"/>
      <c r="G171" s="69"/>
    </row>
    <row r="172" spans="1:7">
      <c r="A172" s="68"/>
      <c r="B172" s="68"/>
      <c r="C172" s="40"/>
      <c r="D172" s="68"/>
      <c r="E172" s="40"/>
      <c r="G172" s="69"/>
    </row>
    <row r="173" spans="1:7">
      <c r="A173" s="68"/>
      <c r="B173" s="68"/>
      <c r="C173" s="40"/>
      <c r="D173" s="68"/>
      <c r="E173" s="40"/>
      <c r="G173" s="69"/>
    </row>
    <row r="174" spans="1:7">
      <c r="A174" s="68"/>
      <c r="B174" s="68"/>
      <c r="C174" s="40"/>
      <c r="D174" s="68"/>
      <c r="E174" s="40"/>
      <c r="G174" s="69"/>
    </row>
    <row r="175" spans="1:7">
      <c r="A175" s="68"/>
      <c r="B175" s="68"/>
      <c r="C175" s="40"/>
      <c r="D175" s="68"/>
      <c r="E175" s="40"/>
      <c r="G175" s="69"/>
    </row>
    <row r="176" spans="1:7">
      <c r="A176" s="68"/>
      <c r="B176" s="68"/>
      <c r="C176" s="40"/>
      <c r="D176" s="68"/>
      <c r="E176" s="40"/>
      <c r="G176" s="69"/>
    </row>
    <row r="177" spans="1:7">
      <c r="A177" s="68"/>
      <c r="B177" s="68"/>
      <c r="C177" s="40"/>
      <c r="D177" s="68"/>
      <c r="E177" s="40"/>
      <c r="G177" s="69"/>
    </row>
    <row r="178" spans="1:7">
      <c r="A178" s="68"/>
      <c r="B178" s="68"/>
      <c r="C178" s="40"/>
      <c r="D178" s="68"/>
      <c r="E178" s="40"/>
      <c r="G178" s="69"/>
    </row>
    <row r="179" spans="1:7">
      <c r="A179" s="68"/>
      <c r="B179" s="68"/>
      <c r="C179" s="40"/>
      <c r="D179" s="68"/>
      <c r="E179" s="40"/>
      <c r="G179" s="69"/>
    </row>
    <row r="180" spans="1:7">
      <c r="A180" s="68"/>
      <c r="B180" s="68"/>
      <c r="C180" s="40"/>
      <c r="D180" s="68"/>
      <c r="E180" s="40"/>
      <c r="G180" s="69"/>
    </row>
    <row r="181" spans="1:7">
      <c r="A181" s="68"/>
      <c r="B181" s="68"/>
      <c r="C181" s="40"/>
      <c r="D181" s="68"/>
      <c r="E181" s="40"/>
      <c r="G181" s="69"/>
    </row>
    <row r="182" spans="1:7">
      <c r="A182" s="68"/>
      <c r="B182" s="68"/>
      <c r="C182" s="40"/>
      <c r="D182" s="68"/>
      <c r="E182" s="40"/>
      <c r="G182" s="69"/>
    </row>
    <row r="183" spans="1:7">
      <c r="A183" s="68"/>
      <c r="B183" s="68"/>
      <c r="C183" s="40"/>
      <c r="D183" s="68"/>
      <c r="E183" s="40"/>
      <c r="G183" s="69"/>
    </row>
    <row r="184" spans="1:7">
      <c r="A184" s="68"/>
      <c r="B184" s="68"/>
      <c r="C184" s="40"/>
      <c r="D184" s="68"/>
      <c r="E184" s="40"/>
      <c r="G184" s="69"/>
    </row>
    <row r="185" spans="1:7">
      <c r="A185" s="68"/>
      <c r="B185" s="68"/>
      <c r="C185" s="40"/>
      <c r="D185" s="68"/>
      <c r="E185" s="40"/>
      <c r="G185" s="69"/>
    </row>
    <row r="186" spans="1:7">
      <c r="A186" s="68"/>
      <c r="B186" s="68"/>
      <c r="C186" s="40"/>
      <c r="D186" s="68"/>
      <c r="E186" s="40"/>
      <c r="G186" s="69"/>
    </row>
    <row r="187" spans="1:7">
      <c r="A187" s="68"/>
      <c r="B187" s="68"/>
      <c r="C187" s="40"/>
      <c r="D187" s="68"/>
      <c r="E187" s="40"/>
      <c r="G187" s="69"/>
    </row>
    <row r="188" spans="1:7">
      <c r="A188" s="68"/>
      <c r="B188" s="68"/>
      <c r="C188" s="40"/>
      <c r="D188" s="68"/>
      <c r="E188" s="40"/>
      <c r="G188" s="69"/>
    </row>
    <row r="189" spans="1:7">
      <c r="A189" s="68"/>
      <c r="B189" s="68"/>
      <c r="C189" s="40"/>
      <c r="D189" s="68"/>
      <c r="E189" s="40"/>
      <c r="G189" s="69"/>
    </row>
    <row r="190" spans="1:7">
      <c r="A190" s="68"/>
      <c r="B190" s="68"/>
      <c r="C190" s="40"/>
      <c r="D190" s="68"/>
      <c r="E190" s="40"/>
      <c r="G190" s="69"/>
    </row>
    <row r="191" spans="1:7">
      <c r="A191" s="68"/>
      <c r="B191" s="68"/>
      <c r="C191" s="40"/>
      <c r="D191" s="68"/>
      <c r="E191" s="40"/>
      <c r="G191" s="69"/>
    </row>
    <row r="192" spans="1:7">
      <c r="A192" s="68"/>
      <c r="B192" s="68"/>
      <c r="C192" s="40"/>
      <c r="D192" s="68"/>
      <c r="E192" s="40"/>
      <c r="G192" s="69"/>
    </row>
    <row r="193" spans="1:7">
      <c r="A193" s="68"/>
      <c r="B193" s="68"/>
      <c r="C193" s="40"/>
      <c r="D193" s="68"/>
      <c r="E193" s="40"/>
      <c r="G193" s="69"/>
    </row>
    <row r="194" spans="1:7">
      <c r="A194" s="68"/>
      <c r="B194" s="68"/>
      <c r="C194" s="40"/>
      <c r="D194" s="68"/>
      <c r="E194" s="40"/>
      <c r="G194" s="69"/>
    </row>
    <row r="195" spans="1:7">
      <c r="A195" s="68"/>
      <c r="B195" s="68"/>
      <c r="C195" s="40"/>
      <c r="D195" s="68"/>
      <c r="E195" s="40"/>
      <c r="G195" s="69"/>
    </row>
    <row r="196" spans="1:7">
      <c r="A196" s="68"/>
      <c r="B196" s="68"/>
      <c r="C196" s="40"/>
      <c r="D196" s="68"/>
      <c r="E196" s="40"/>
      <c r="G196" s="69"/>
    </row>
    <row r="197" spans="1:7">
      <c r="A197" s="68"/>
      <c r="B197" s="68"/>
      <c r="C197" s="40"/>
      <c r="D197" s="68"/>
      <c r="E197" s="40"/>
      <c r="G197" s="69"/>
    </row>
    <row r="198" spans="1:7">
      <c r="A198" s="68"/>
      <c r="B198" s="68"/>
      <c r="C198" s="40"/>
      <c r="D198" s="68"/>
      <c r="E198" s="40"/>
      <c r="G198" s="69"/>
    </row>
    <row r="199" spans="1:7">
      <c r="A199" s="68"/>
      <c r="B199" s="68"/>
      <c r="C199" s="40"/>
      <c r="D199" s="68"/>
      <c r="E199" s="40"/>
      <c r="G199" s="69"/>
    </row>
    <row r="200" spans="1:7">
      <c r="A200" s="68"/>
      <c r="B200" s="68"/>
      <c r="C200" s="40"/>
      <c r="D200" s="68"/>
      <c r="E200" s="40"/>
      <c r="G200" s="69"/>
    </row>
    <row r="201" spans="1:7">
      <c r="A201" s="68"/>
      <c r="B201" s="68"/>
      <c r="C201" s="40"/>
      <c r="D201" s="68"/>
      <c r="E201" s="40"/>
      <c r="G201" s="69"/>
    </row>
    <row r="202" spans="1:7">
      <c r="A202" s="68"/>
      <c r="B202" s="68"/>
      <c r="C202" s="40"/>
      <c r="D202" s="68"/>
      <c r="E202" s="40"/>
      <c r="G202" s="69"/>
    </row>
    <row r="203" spans="1:7">
      <c r="A203" s="68"/>
      <c r="B203" s="68"/>
      <c r="C203" s="40"/>
      <c r="D203" s="68"/>
      <c r="E203" s="40"/>
      <c r="G203" s="69"/>
    </row>
    <row r="204" spans="1:7">
      <c r="A204" s="68"/>
      <c r="B204" s="68"/>
      <c r="C204" s="40"/>
      <c r="D204" s="68"/>
      <c r="E204" s="40"/>
      <c r="G204" s="69"/>
    </row>
    <row r="205" spans="1:7">
      <c r="A205" s="68"/>
      <c r="B205" s="68"/>
      <c r="C205" s="40"/>
      <c r="D205" s="68"/>
      <c r="E205" s="40"/>
      <c r="G205" s="69"/>
    </row>
    <row r="206" spans="1:7">
      <c r="A206" s="68"/>
      <c r="B206" s="68"/>
      <c r="C206" s="40"/>
      <c r="D206" s="68"/>
      <c r="E206" s="40"/>
      <c r="G206" s="69"/>
    </row>
    <row r="207" spans="1:7">
      <c r="A207" s="68"/>
      <c r="B207" s="68"/>
      <c r="C207" s="40"/>
      <c r="D207" s="68"/>
      <c r="E207" s="40"/>
      <c r="G207" s="69"/>
    </row>
    <row r="208" spans="1:7">
      <c r="A208" s="68"/>
      <c r="B208" s="68"/>
      <c r="C208" s="40"/>
      <c r="D208" s="68"/>
      <c r="E208" s="40"/>
      <c r="G208" s="69"/>
    </row>
    <row r="209" spans="1:7">
      <c r="A209" s="68"/>
      <c r="B209" s="68"/>
      <c r="C209" s="40"/>
      <c r="D209" s="68"/>
      <c r="E209" s="40"/>
      <c r="G209" s="69"/>
    </row>
    <row r="210" spans="1:7">
      <c r="A210" s="68"/>
      <c r="B210" s="68"/>
      <c r="C210" s="40"/>
      <c r="D210" s="68"/>
      <c r="E210" s="40"/>
      <c r="G210" s="69"/>
    </row>
    <row r="211" spans="1:7">
      <c r="A211" s="68"/>
      <c r="B211" s="68"/>
      <c r="C211" s="40"/>
      <c r="D211" s="68"/>
      <c r="E211" s="40"/>
      <c r="G211" s="69"/>
    </row>
    <row r="212" spans="1:7">
      <c r="A212" s="68"/>
      <c r="B212" s="68"/>
      <c r="C212" s="40"/>
      <c r="D212" s="68"/>
      <c r="E212" s="40"/>
      <c r="G212" s="69"/>
    </row>
    <row r="213" spans="1:7">
      <c r="A213" s="68"/>
      <c r="B213" s="68"/>
      <c r="C213" s="40"/>
      <c r="D213" s="68"/>
      <c r="E213" s="40"/>
      <c r="G213" s="69"/>
    </row>
    <row r="214" spans="1:7">
      <c r="A214" s="68"/>
      <c r="B214" s="68"/>
      <c r="C214" s="40"/>
      <c r="D214" s="68"/>
      <c r="E214" s="40"/>
      <c r="G214" s="69"/>
    </row>
    <row r="215" spans="1:7">
      <c r="A215" s="68"/>
      <c r="B215" s="68"/>
      <c r="C215" s="40"/>
      <c r="D215" s="68"/>
      <c r="E215" s="40"/>
      <c r="G215" s="69"/>
    </row>
    <row r="216" spans="1:7">
      <c r="A216" s="68"/>
      <c r="B216" s="68"/>
      <c r="C216" s="40"/>
      <c r="D216" s="68"/>
      <c r="E216" s="40"/>
      <c r="G216" s="69"/>
    </row>
    <row r="217" spans="1:7">
      <c r="A217" s="68"/>
      <c r="B217" s="68"/>
      <c r="C217" s="40"/>
      <c r="D217" s="68"/>
      <c r="E217" s="40"/>
      <c r="G217" s="69"/>
    </row>
    <row r="218" spans="1:7">
      <c r="A218" s="68"/>
      <c r="B218" s="68"/>
      <c r="C218" s="40"/>
      <c r="D218" s="68"/>
      <c r="E218" s="40"/>
      <c r="G218" s="69"/>
    </row>
    <row r="219" spans="1:7">
      <c r="A219" s="68"/>
      <c r="B219" s="68"/>
      <c r="C219" s="40"/>
      <c r="D219" s="68"/>
      <c r="E219" s="40"/>
      <c r="G219" s="69"/>
    </row>
    <row r="220" spans="1:7">
      <c r="A220" s="68"/>
      <c r="B220" s="68"/>
      <c r="C220" s="40"/>
      <c r="D220" s="68"/>
      <c r="E220" s="40"/>
      <c r="G220" s="69"/>
    </row>
    <row r="221" spans="1:7">
      <c r="A221" s="68"/>
      <c r="B221" s="68"/>
      <c r="C221" s="40"/>
      <c r="D221" s="68"/>
      <c r="E221" s="40"/>
      <c r="G221" s="69"/>
    </row>
    <row r="222" spans="1:7">
      <c r="A222" s="68"/>
      <c r="B222" s="68"/>
      <c r="C222" s="40"/>
      <c r="D222" s="68"/>
      <c r="E222" s="40"/>
      <c r="G222" s="69"/>
    </row>
    <row r="223" spans="1:7">
      <c r="A223" s="68"/>
      <c r="B223" s="68"/>
      <c r="C223" s="40"/>
      <c r="D223" s="68"/>
      <c r="E223" s="40"/>
      <c r="G223" s="69"/>
    </row>
    <row r="224" spans="1:7">
      <c r="A224" s="68"/>
      <c r="B224" s="68"/>
      <c r="C224" s="40"/>
      <c r="D224" s="68"/>
      <c r="E224" s="40"/>
      <c r="G224" s="69"/>
    </row>
    <row r="225" spans="1:7">
      <c r="A225" s="68"/>
      <c r="B225" s="68"/>
      <c r="C225" s="40"/>
      <c r="D225" s="68"/>
      <c r="E225" s="40"/>
      <c r="G225" s="69"/>
    </row>
    <row r="226" spans="1:7">
      <c r="A226" s="68"/>
      <c r="B226" s="68"/>
      <c r="C226" s="40"/>
      <c r="D226" s="68"/>
      <c r="E226" s="40"/>
      <c r="G226" s="69"/>
    </row>
    <row r="227" spans="1:7">
      <c r="A227" s="68"/>
      <c r="B227" s="68"/>
      <c r="C227" s="40"/>
      <c r="D227" s="68"/>
      <c r="E227" s="40"/>
      <c r="G227" s="69"/>
    </row>
    <row r="228" spans="1:7">
      <c r="A228" s="68"/>
      <c r="B228" s="68"/>
      <c r="C228" s="40"/>
      <c r="D228" s="68"/>
      <c r="E228" s="40"/>
      <c r="G228" s="69"/>
    </row>
    <row r="229" spans="1:7">
      <c r="A229" s="68"/>
      <c r="B229" s="68"/>
      <c r="C229" s="40"/>
      <c r="D229" s="68"/>
      <c r="E229" s="40"/>
      <c r="G229" s="69"/>
    </row>
    <row r="230" spans="1:7">
      <c r="A230" s="68"/>
      <c r="B230" s="68"/>
      <c r="C230" s="40"/>
      <c r="D230" s="68"/>
      <c r="E230" s="40"/>
      <c r="G230" s="69"/>
    </row>
    <row r="231" spans="1:7">
      <c r="A231" s="68"/>
      <c r="B231" s="68"/>
      <c r="C231" s="40"/>
      <c r="D231" s="68"/>
      <c r="E231" s="40"/>
      <c r="G231" s="69"/>
    </row>
    <row r="232" spans="1:7">
      <c r="A232" s="68"/>
      <c r="B232" s="68"/>
      <c r="C232" s="40"/>
      <c r="D232" s="68"/>
      <c r="E232" s="40"/>
      <c r="G232" s="69"/>
    </row>
    <row r="233" spans="1:7">
      <c r="A233" s="68"/>
      <c r="B233" s="68"/>
      <c r="C233" s="40"/>
      <c r="D233" s="68"/>
      <c r="E233" s="40"/>
      <c r="G233" s="69"/>
    </row>
    <row r="234" spans="1:7">
      <c r="A234" s="68"/>
      <c r="B234" s="68"/>
      <c r="C234" s="40"/>
      <c r="D234" s="68"/>
      <c r="E234" s="40"/>
      <c r="G234" s="69"/>
    </row>
    <row r="235" spans="1:7">
      <c r="A235" s="68"/>
      <c r="B235" s="68"/>
      <c r="C235" s="40"/>
      <c r="D235" s="68"/>
      <c r="E235" s="40"/>
      <c r="G235" s="69"/>
    </row>
    <row r="236" spans="1:7">
      <c r="A236" s="68"/>
      <c r="B236" s="68"/>
      <c r="C236" s="40"/>
      <c r="D236" s="68"/>
      <c r="E236" s="40"/>
      <c r="G236" s="69"/>
    </row>
    <row r="237" spans="1:7">
      <c r="A237" s="68"/>
      <c r="B237" s="68"/>
      <c r="C237" s="40"/>
      <c r="D237" s="68"/>
      <c r="E237" s="40"/>
      <c r="G237" s="69"/>
    </row>
    <row r="238" spans="1:7">
      <c r="A238" s="68"/>
      <c r="B238" s="68"/>
      <c r="C238" s="40"/>
      <c r="D238" s="68"/>
      <c r="E238" s="40"/>
      <c r="G238" s="69"/>
    </row>
    <row r="239" spans="1:7">
      <c r="A239" s="68"/>
      <c r="B239" s="68"/>
      <c r="C239" s="40"/>
      <c r="D239" s="68"/>
      <c r="E239" s="40"/>
      <c r="G239" s="69"/>
    </row>
    <row r="240" spans="1:7">
      <c r="A240" s="68"/>
      <c r="B240" s="68"/>
      <c r="C240" s="40"/>
      <c r="D240" s="68"/>
      <c r="E240" s="40"/>
      <c r="G240" s="69"/>
    </row>
    <row r="241" spans="1:7">
      <c r="A241" s="68"/>
      <c r="B241" s="68"/>
      <c r="C241" s="40"/>
      <c r="D241" s="68"/>
      <c r="E241" s="40"/>
      <c r="G241" s="69"/>
    </row>
    <row r="242" spans="1:7">
      <c r="A242" s="68"/>
      <c r="B242" s="68"/>
      <c r="C242" s="40"/>
      <c r="D242" s="68"/>
      <c r="E242" s="40"/>
      <c r="G242" s="69"/>
    </row>
    <row r="243" spans="1:7">
      <c r="A243" s="68"/>
      <c r="B243" s="68"/>
      <c r="C243" s="40"/>
      <c r="D243" s="68"/>
      <c r="E243" s="40"/>
      <c r="G243" s="69"/>
    </row>
    <row r="244" spans="1:7">
      <c r="A244" s="68"/>
      <c r="B244" s="68"/>
      <c r="C244" s="40"/>
      <c r="D244" s="68"/>
      <c r="E244" s="40"/>
      <c r="G244" s="69"/>
    </row>
    <row r="245" spans="1:7">
      <c r="A245" s="68"/>
      <c r="B245" s="68"/>
      <c r="C245" s="40"/>
      <c r="D245" s="68"/>
      <c r="E245" s="40"/>
      <c r="G245" s="69"/>
    </row>
    <row r="246" spans="1:7">
      <c r="A246" s="68"/>
      <c r="B246" s="68"/>
      <c r="C246" s="40"/>
      <c r="D246" s="68"/>
      <c r="E246" s="40"/>
      <c r="G246" s="69"/>
    </row>
    <row r="247" spans="1:7">
      <c r="A247" s="68"/>
      <c r="B247" s="68"/>
      <c r="C247" s="40"/>
      <c r="D247" s="68"/>
      <c r="E247" s="40"/>
      <c r="G247" s="69"/>
    </row>
    <row r="248" spans="1:7">
      <c r="A248" s="68"/>
      <c r="B248" s="68"/>
      <c r="C248" s="40"/>
      <c r="D248" s="68"/>
      <c r="E248" s="40"/>
      <c r="G248" s="69"/>
    </row>
    <row r="249" spans="1:7">
      <c r="A249" s="68"/>
      <c r="B249" s="68"/>
      <c r="C249" s="40"/>
      <c r="D249" s="68"/>
      <c r="E249" s="40"/>
      <c r="G249" s="69"/>
    </row>
    <row r="250" spans="1:7">
      <c r="A250" s="68"/>
      <c r="B250" s="68"/>
      <c r="C250" s="40"/>
      <c r="D250" s="68"/>
      <c r="E250" s="40"/>
      <c r="G250" s="69"/>
    </row>
    <row r="251" spans="1:7">
      <c r="A251" s="68"/>
      <c r="B251" s="68"/>
      <c r="C251" s="40"/>
      <c r="D251" s="68"/>
      <c r="E251" s="40"/>
      <c r="G251" s="69"/>
    </row>
    <row r="252" spans="1:7">
      <c r="A252" s="68"/>
      <c r="B252" s="68"/>
      <c r="C252" s="40"/>
      <c r="D252" s="68"/>
      <c r="E252" s="40"/>
      <c r="G252" s="69"/>
    </row>
    <row r="253" spans="1:7">
      <c r="A253" s="68"/>
      <c r="B253" s="68"/>
      <c r="C253" s="40"/>
      <c r="D253" s="68"/>
      <c r="E253" s="40"/>
      <c r="G253" s="69"/>
    </row>
    <row r="254" spans="1:7">
      <c r="A254" s="68"/>
      <c r="B254" s="68"/>
      <c r="C254" s="40"/>
      <c r="D254" s="68"/>
      <c r="E254" s="40"/>
      <c r="G254" s="69"/>
    </row>
    <row r="255" spans="1:7">
      <c r="A255" s="68"/>
      <c r="B255" s="68"/>
      <c r="C255" s="40"/>
      <c r="D255" s="68"/>
      <c r="E255" s="40"/>
      <c r="G255" s="69"/>
    </row>
    <row r="256" spans="1:7">
      <c r="A256" s="68"/>
      <c r="B256" s="68"/>
      <c r="C256" s="40"/>
      <c r="D256" s="68"/>
      <c r="E256" s="40"/>
      <c r="G256" s="69"/>
    </row>
    <row r="257" spans="1:7">
      <c r="A257" s="68"/>
      <c r="B257" s="68"/>
      <c r="C257" s="40"/>
      <c r="D257" s="68"/>
      <c r="E257" s="40"/>
      <c r="G257" s="69"/>
    </row>
    <row r="258" spans="1:7">
      <c r="A258" s="68"/>
      <c r="B258" s="68"/>
      <c r="C258" s="40"/>
      <c r="D258" s="68"/>
      <c r="E258" s="40"/>
      <c r="G258" s="69"/>
    </row>
    <row r="259" spans="1:7">
      <c r="A259" s="68"/>
      <c r="B259" s="68"/>
      <c r="C259" s="40"/>
      <c r="D259" s="68"/>
      <c r="E259" s="40"/>
      <c r="G259" s="69"/>
    </row>
    <row r="260" spans="1:7">
      <c r="A260" s="68"/>
      <c r="B260" s="68"/>
      <c r="C260" s="40"/>
      <c r="D260" s="68"/>
      <c r="E260" s="40"/>
      <c r="G260" s="69"/>
    </row>
    <row r="261" spans="1:7">
      <c r="A261" s="68"/>
      <c r="B261" s="68"/>
      <c r="C261" s="40"/>
      <c r="D261" s="68"/>
      <c r="E261" s="40"/>
      <c r="G261" s="69"/>
    </row>
    <row r="262" spans="1:7">
      <c r="A262" s="68"/>
      <c r="B262" s="68"/>
      <c r="C262" s="40"/>
      <c r="D262" s="68"/>
      <c r="E262" s="40"/>
      <c r="G262" s="69"/>
    </row>
    <row r="263" spans="1:7">
      <c r="A263" s="68"/>
      <c r="B263" s="68"/>
      <c r="C263" s="40"/>
      <c r="D263" s="68"/>
      <c r="E263" s="40"/>
      <c r="G263" s="69"/>
    </row>
    <row r="264" spans="1:7">
      <c r="A264" s="68"/>
      <c r="B264" s="68"/>
      <c r="C264" s="40"/>
      <c r="D264" s="68"/>
      <c r="E264" s="40"/>
      <c r="G264" s="69"/>
    </row>
    <row r="265" spans="1:7">
      <c r="A265" s="68"/>
      <c r="B265" s="68"/>
      <c r="C265" s="40"/>
      <c r="D265" s="68"/>
      <c r="E265" s="40"/>
      <c r="G265" s="69"/>
    </row>
    <row r="266" spans="1:7">
      <c r="A266" s="68"/>
      <c r="B266" s="68"/>
      <c r="C266" s="40"/>
      <c r="D266" s="68"/>
      <c r="E266" s="40"/>
      <c r="G266" s="69"/>
    </row>
    <row r="267" spans="1:7">
      <c r="A267" s="68"/>
      <c r="B267" s="68"/>
      <c r="C267" s="40"/>
      <c r="D267" s="68"/>
      <c r="E267" s="40"/>
      <c r="G267" s="69"/>
    </row>
    <row r="268" spans="1:7">
      <c r="A268" s="68"/>
      <c r="B268" s="68"/>
      <c r="C268" s="40"/>
      <c r="D268" s="68"/>
      <c r="E268" s="40"/>
      <c r="G268" s="69"/>
    </row>
    <row r="269" spans="1:7">
      <c r="A269" s="68"/>
      <c r="B269" s="68"/>
      <c r="C269" s="40"/>
      <c r="D269" s="68"/>
      <c r="E269" s="40"/>
      <c r="G269" s="69"/>
    </row>
    <row r="270" spans="1:7">
      <c r="A270" s="68"/>
      <c r="B270" s="68"/>
      <c r="C270" s="40"/>
      <c r="D270" s="68"/>
      <c r="E270" s="40"/>
      <c r="G270" s="69"/>
    </row>
    <row r="271" spans="1:7">
      <c r="A271" s="68"/>
      <c r="B271" s="68"/>
      <c r="C271" s="40"/>
      <c r="D271" s="68"/>
      <c r="E271" s="40"/>
      <c r="G271" s="69"/>
    </row>
    <row r="272" spans="1:7">
      <c r="A272" s="68"/>
      <c r="B272" s="68"/>
      <c r="C272" s="40"/>
      <c r="D272" s="68"/>
      <c r="E272" s="40"/>
      <c r="G272" s="69"/>
    </row>
    <row r="273" spans="1:7">
      <c r="A273" s="68"/>
      <c r="B273" s="68"/>
      <c r="C273" s="40"/>
      <c r="D273" s="68"/>
      <c r="E273" s="40"/>
      <c r="G273" s="69"/>
    </row>
    <row r="274" spans="1:7">
      <c r="A274" s="68"/>
      <c r="B274" s="68"/>
      <c r="C274" s="40"/>
      <c r="D274" s="68"/>
      <c r="E274" s="40"/>
      <c r="G274" s="69"/>
    </row>
    <row r="275" spans="1:7">
      <c r="A275" s="68"/>
      <c r="B275" s="68"/>
      <c r="C275" s="40"/>
      <c r="D275" s="68"/>
      <c r="E275" s="40"/>
      <c r="G275" s="69"/>
    </row>
    <row r="276" spans="1:7">
      <c r="A276" s="68"/>
      <c r="B276" s="68"/>
      <c r="C276" s="40"/>
      <c r="D276" s="68"/>
      <c r="E276" s="40"/>
      <c r="G276" s="69"/>
    </row>
    <row r="277" spans="1:7">
      <c r="A277" s="68"/>
      <c r="B277" s="68"/>
      <c r="C277" s="40"/>
      <c r="D277" s="68"/>
      <c r="E277" s="40"/>
      <c r="G277" s="69"/>
    </row>
    <row r="278" spans="1:7">
      <c r="A278" s="68"/>
      <c r="B278" s="68"/>
      <c r="C278" s="40"/>
      <c r="D278" s="68"/>
      <c r="E278" s="40"/>
      <c r="G278" s="69"/>
    </row>
    <row r="279" spans="1:7">
      <c r="A279" s="68"/>
      <c r="B279" s="68"/>
      <c r="C279" s="40"/>
      <c r="D279" s="68"/>
      <c r="E279" s="40"/>
      <c r="G279" s="69"/>
    </row>
    <row r="280" spans="1:7">
      <c r="A280" s="68"/>
      <c r="B280" s="68"/>
      <c r="C280" s="40"/>
      <c r="D280" s="68"/>
      <c r="E280" s="40"/>
      <c r="G280" s="69"/>
    </row>
    <row r="281" spans="1:7">
      <c r="A281" s="68"/>
      <c r="B281" s="68"/>
      <c r="C281" s="40"/>
      <c r="D281" s="68"/>
      <c r="E281" s="40"/>
      <c r="G281" s="69"/>
    </row>
    <row r="282" spans="1:7">
      <c r="A282" s="68"/>
      <c r="B282" s="68"/>
      <c r="C282" s="40"/>
      <c r="D282" s="68"/>
      <c r="E282" s="40"/>
      <c r="G282" s="69"/>
    </row>
    <row r="283" spans="1:7">
      <c r="A283" s="68"/>
      <c r="B283" s="68"/>
      <c r="C283" s="40"/>
      <c r="D283" s="68"/>
      <c r="E283" s="40"/>
      <c r="G283" s="69"/>
    </row>
    <row r="284" spans="1:7">
      <c r="A284" s="68"/>
      <c r="B284" s="68"/>
      <c r="C284" s="40"/>
      <c r="D284" s="68"/>
      <c r="E284" s="40"/>
      <c r="G284" s="69"/>
    </row>
    <row r="285" spans="1:7">
      <c r="A285" s="68"/>
      <c r="B285" s="68"/>
      <c r="C285" s="40"/>
      <c r="D285" s="68"/>
      <c r="E285" s="40"/>
      <c r="G285" s="69"/>
    </row>
    <row r="286" spans="1:7">
      <c r="A286" s="68"/>
      <c r="B286" s="68"/>
      <c r="C286" s="40"/>
      <c r="D286" s="68"/>
      <c r="E286" s="40"/>
      <c r="G286" s="69"/>
    </row>
    <row r="287" spans="1:7">
      <c r="A287" s="68"/>
      <c r="B287" s="68"/>
      <c r="C287" s="40"/>
      <c r="D287" s="68"/>
      <c r="E287" s="40"/>
      <c r="G287" s="69"/>
    </row>
    <row r="288" spans="1:7">
      <c r="A288" s="68"/>
      <c r="B288" s="68"/>
      <c r="C288" s="40"/>
      <c r="D288" s="68"/>
      <c r="E288" s="40"/>
      <c r="G288" s="69"/>
    </row>
    <row r="289" spans="1:7">
      <c r="A289" s="68"/>
      <c r="B289" s="68"/>
      <c r="C289" s="40"/>
      <c r="D289" s="68"/>
      <c r="E289" s="40"/>
      <c r="G289" s="69"/>
    </row>
    <row r="290" spans="1:7">
      <c r="A290" s="68"/>
      <c r="B290" s="68"/>
      <c r="C290" s="40"/>
      <c r="D290" s="68"/>
      <c r="E290" s="40"/>
      <c r="G290" s="69"/>
    </row>
    <row r="291" spans="1:7">
      <c r="A291" s="68"/>
      <c r="B291" s="68"/>
      <c r="C291" s="40"/>
      <c r="D291" s="68"/>
      <c r="E291" s="40"/>
      <c r="G291" s="69"/>
    </row>
    <row r="292" spans="1:7">
      <c r="A292" s="68"/>
      <c r="B292" s="68"/>
      <c r="C292" s="40"/>
      <c r="D292" s="68"/>
      <c r="E292" s="40"/>
      <c r="G292" s="69"/>
    </row>
    <row r="293" spans="1:7">
      <c r="A293" s="68"/>
      <c r="B293" s="68"/>
      <c r="C293" s="40"/>
      <c r="D293" s="68"/>
      <c r="E293" s="40"/>
      <c r="G293" s="69"/>
    </row>
    <row r="294" spans="1:7">
      <c r="A294" s="68"/>
      <c r="B294" s="68"/>
      <c r="C294" s="40"/>
      <c r="D294" s="68"/>
      <c r="E294" s="40"/>
      <c r="G294" s="69"/>
    </row>
    <row r="295" spans="1:7">
      <c r="A295" s="68"/>
      <c r="B295" s="68"/>
      <c r="C295" s="40"/>
      <c r="D295" s="68"/>
      <c r="E295" s="40"/>
      <c r="G295" s="69"/>
    </row>
    <row r="296" spans="1:7">
      <c r="A296" s="68"/>
      <c r="B296" s="68"/>
      <c r="C296" s="40"/>
      <c r="D296" s="68"/>
      <c r="E296" s="40"/>
      <c r="G296" s="69"/>
    </row>
    <row r="297" spans="1:7">
      <c r="A297" s="68"/>
      <c r="B297" s="68"/>
      <c r="C297" s="40"/>
      <c r="D297" s="68"/>
      <c r="E297" s="40"/>
      <c r="G297" s="69"/>
    </row>
    <row r="298" spans="1:7">
      <c r="A298" s="68"/>
      <c r="B298" s="68"/>
      <c r="C298" s="40"/>
      <c r="D298" s="68"/>
      <c r="E298" s="40"/>
      <c r="G298" s="69"/>
    </row>
    <row r="299" spans="1:7">
      <c r="A299" s="68"/>
      <c r="B299" s="68"/>
      <c r="C299" s="40"/>
      <c r="D299" s="68"/>
      <c r="E299" s="40"/>
      <c r="G299" s="69"/>
    </row>
    <row r="300" spans="1:7">
      <c r="A300" s="68"/>
      <c r="B300" s="68"/>
      <c r="C300" s="40"/>
      <c r="D300" s="68"/>
      <c r="E300" s="40"/>
      <c r="G300" s="69"/>
    </row>
    <row r="301" spans="1:7">
      <c r="A301" s="68"/>
      <c r="B301" s="68"/>
      <c r="C301" s="40"/>
      <c r="D301" s="68"/>
      <c r="E301" s="40"/>
      <c r="G301" s="69"/>
    </row>
    <row r="302" spans="1:7">
      <c r="A302" s="68"/>
      <c r="B302" s="68"/>
      <c r="C302" s="40"/>
      <c r="D302" s="68"/>
      <c r="E302" s="40"/>
      <c r="G302" s="69"/>
    </row>
    <row r="303" spans="1:7">
      <c r="A303" s="68"/>
      <c r="B303" s="68"/>
      <c r="C303" s="40"/>
      <c r="D303" s="68"/>
      <c r="E303" s="40"/>
      <c r="G303" s="69"/>
    </row>
    <row r="304" spans="1:7">
      <c r="A304" s="68"/>
      <c r="B304" s="68"/>
      <c r="C304" s="40"/>
      <c r="D304" s="68"/>
      <c r="E304" s="40"/>
      <c r="G304" s="69"/>
    </row>
    <row r="305" spans="1:7">
      <c r="A305" s="68"/>
      <c r="B305" s="68"/>
      <c r="C305" s="40"/>
      <c r="D305" s="68"/>
      <c r="E305" s="40"/>
      <c r="G305" s="69"/>
    </row>
    <row r="306" spans="1:7">
      <c r="A306" s="68"/>
      <c r="B306" s="68"/>
      <c r="C306" s="40"/>
      <c r="D306" s="68"/>
      <c r="E306" s="40"/>
      <c r="G306" s="69"/>
    </row>
    <row r="307" spans="1:7">
      <c r="A307" s="68"/>
      <c r="B307" s="68"/>
      <c r="C307" s="40"/>
      <c r="D307" s="68"/>
      <c r="E307" s="40"/>
      <c r="G307" s="69"/>
    </row>
    <row r="308" spans="1:7">
      <c r="A308" s="68"/>
      <c r="B308" s="68"/>
      <c r="C308" s="40"/>
      <c r="D308" s="68"/>
      <c r="E308" s="40"/>
      <c r="G308" s="69"/>
    </row>
    <row r="309" spans="1:7">
      <c r="A309" s="68"/>
      <c r="B309" s="68"/>
      <c r="C309" s="40"/>
      <c r="D309" s="68"/>
      <c r="E309" s="40"/>
      <c r="G309" s="69"/>
    </row>
    <row r="310" spans="1:7">
      <c r="A310" s="68"/>
      <c r="B310" s="68"/>
      <c r="C310" s="40"/>
      <c r="D310" s="68"/>
      <c r="E310" s="40"/>
      <c r="G310" s="69"/>
    </row>
    <row r="311" spans="1:7">
      <c r="A311" s="68"/>
      <c r="B311" s="68"/>
      <c r="C311" s="40"/>
      <c r="D311" s="68"/>
      <c r="E311" s="40"/>
      <c r="G311" s="69"/>
    </row>
    <row r="312" spans="1:7">
      <c r="A312" s="68"/>
      <c r="B312" s="68"/>
      <c r="C312" s="40"/>
      <c r="D312" s="68"/>
      <c r="E312" s="40"/>
      <c r="G312" s="69"/>
    </row>
    <row r="313" spans="1:7">
      <c r="A313" s="68"/>
      <c r="B313" s="68"/>
      <c r="C313" s="40"/>
      <c r="D313" s="68"/>
      <c r="E313" s="40"/>
      <c r="G313" s="69"/>
    </row>
    <row r="314" spans="1:7">
      <c r="A314" s="68"/>
      <c r="B314" s="68"/>
      <c r="C314" s="40"/>
      <c r="D314" s="68"/>
      <c r="E314" s="40"/>
      <c r="G314" s="69"/>
    </row>
    <row r="315" spans="1:7">
      <c r="A315" s="68"/>
      <c r="B315" s="68"/>
      <c r="C315" s="40"/>
      <c r="D315" s="68"/>
      <c r="E315" s="40"/>
      <c r="G315" s="69"/>
    </row>
    <row r="316" spans="1:7">
      <c r="A316" s="68"/>
      <c r="B316" s="68"/>
      <c r="C316" s="40"/>
      <c r="D316" s="68"/>
      <c r="E316" s="40"/>
      <c r="G316" s="69"/>
    </row>
    <row r="317" spans="1:7">
      <c r="A317" s="68"/>
      <c r="B317" s="68"/>
      <c r="C317" s="40"/>
      <c r="D317" s="68"/>
      <c r="E317" s="40"/>
      <c r="G317" s="69"/>
    </row>
    <row r="318" spans="1:7">
      <c r="A318" s="68"/>
      <c r="B318" s="68"/>
      <c r="C318" s="40"/>
      <c r="D318" s="68"/>
      <c r="E318" s="40"/>
      <c r="G318" s="69"/>
    </row>
    <row r="319" spans="1:7">
      <c r="A319" s="68"/>
      <c r="B319" s="68"/>
      <c r="C319" s="40"/>
      <c r="D319" s="68"/>
      <c r="E319" s="40"/>
      <c r="G319" s="69"/>
    </row>
    <row r="320" spans="1:7">
      <c r="A320" s="68"/>
      <c r="B320" s="68"/>
      <c r="C320" s="40"/>
      <c r="D320" s="68"/>
      <c r="E320" s="40"/>
      <c r="G320" s="69"/>
    </row>
    <row r="321" spans="1:7">
      <c r="A321" s="68"/>
      <c r="B321" s="68"/>
      <c r="C321" s="40"/>
      <c r="D321" s="68"/>
      <c r="E321" s="40"/>
      <c r="G321" s="69"/>
    </row>
    <row r="322" spans="1:7">
      <c r="A322" s="68"/>
      <c r="B322" s="68"/>
      <c r="C322" s="40"/>
      <c r="D322" s="68"/>
      <c r="E322" s="40"/>
      <c r="G322" s="69"/>
    </row>
    <row r="323" spans="1:7">
      <c r="A323" s="68"/>
      <c r="B323" s="68"/>
      <c r="C323" s="40"/>
      <c r="D323" s="68"/>
      <c r="E323" s="40"/>
      <c r="G323" s="69"/>
    </row>
    <row r="324" spans="1:7">
      <c r="A324" s="68"/>
      <c r="B324" s="68"/>
      <c r="C324" s="40"/>
      <c r="D324" s="68"/>
      <c r="E324" s="40"/>
      <c r="G324" s="69"/>
    </row>
    <row r="325" spans="1:7">
      <c r="A325" s="68"/>
      <c r="B325" s="68"/>
      <c r="C325" s="40"/>
      <c r="D325" s="68"/>
      <c r="E325" s="40"/>
      <c r="G325" s="69"/>
    </row>
    <row r="326" spans="1:7">
      <c r="A326" s="68"/>
      <c r="B326" s="68"/>
      <c r="C326" s="40"/>
      <c r="D326" s="68"/>
      <c r="E326" s="40"/>
      <c r="G326" s="69"/>
    </row>
    <row r="327" spans="1:7">
      <c r="A327" s="68"/>
      <c r="B327" s="68"/>
      <c r="C327" s="40"/>
      <c r="D327" s="68"/>
      <c r="E327" s="40"/>
      <c r="G327" s="69"/>
    </row>
    <row r="328" spans="1:7">
      <c r="A328" s="68"/>
      <c r="B328" s="68"/>
      <c r="C328" s="40"/>
      <c r="D328" s="68"/>
      <c r="E328" s="40"/>
      <c r="G328" s="69"/>
    </row>
    <row r="329" spans="1:7">
      <c r="A329" s="68"/>
      <c r="B329" s="68"/>
      <c r="C329" s="40"/>
      <c r="D329" s="68"/>
      <c r="E329" s="40"/>
      <c r="G329" s="69"/>
    </row>
    <row r="330" spans="1:7">
      <c r="A330" s="68"/>
      <c r="B330" s="68"/>
      <c r="C330" s="40"/>
      <c r="D330" s="68"/>
      <c r="E330" s="40"/>
      <c r="G330" s="69"/>
    </row>
    <row r="331" spans="1:7">
      <c r="A331" s="68"/>
      <c r="B331" s="68"/>
      <c r="C331" s="40"/>
      <c r="D331" s="68"/>
      <c r="E331" s="40"/>
      <c r="G331" s="69"/>
    </row>
    <row r="332" spans="1:7">
      <c r="A332" s="68"/>
      <c r="B332" s="68"/>
      <c r="C332" s="40"/>
      <c r="D332" s="68"/>
      <c r="E332" s="40"/>
      <c r="G332" s="69"/>
    </row>
    <row r="333" spans="1:7">
      <c r="A333" s="68"/>
      <c r="B333" s="68"/>
      <c r="C333" s="40"/>
      <c r="D333" s="68"/>
      <c r="E333" s="40"/>
      <c r="G333" s="69"/>
    </row>
    <row r="334" spans="1:7">
      <c r="A334" s="68"/>
      <c r="B334" s="68"/>
      <c r="C334" s="40"/>
      <c r="D334" s="68"/>
      <c r="E334" s="40"/>
      <c r="G334" s="69"/>
    </row>
    <row r="335" spans="1:7">
      <c r="A335" s="68"/>
      <c r="B335" s="68"/>
      <c r="C335" s="40"/>
      <c r="D335" s="68"/>
      <c r="E335" s="40"/>
      <c r="G335" s="69"/>
    </row>
    <row r="336" spans="1:7">
      <c r="A336" s="68"/>
      <c r="B336" s="68"/>
      <c r="C336" s="40"/>
      <c r="D336" s="68"/>
      <c r="E336" s="40"/>
      <c r="G336" s="69"/>
    </row>
    <row r="337" spans="1:7">
      <c r="A337" s="68"/>
      <c r="B337" s="68"/>
      <c r="C337" s="40"/>
      <c r="D337" s="68"/>
      <c r="E337" s="40"/>
      <c r="G337" s="69"/>
    </row>
    <row r="338" spans="1:7">
      <c r="A338" s="68"/>
      <c r="B338" s="68"/>
      <c r="C338" s="40"/>
      <c r="D338" s="68"/>
      <c r="E338" s="40"/>
      <c r="G338" s="69"/>
    </row>
    <row r="339" spans="1:7">
      <c r="A339" s="68"/>
      <c r="B339" s="68"/>
      <c r="C339" s="40"/>
      <c r="D339" s="68"/>
      <c r="E339" s="40"/>
      <c r="G339" s="69"/>
    </row>
    <row r="340" spans="1:7">
      <c r="A340" s="68"/>
      <c r="B340" s="68"/>
      <c r="C340" s="40"/>
      <c r="D340" s="68"/>
      <c r="E340" s="40"/>
      <c r="G340" s="69"/>
    </row>
    <row r="341" spans="1:7">
      <c r="A341" s="68"/>
      <c r="B341" s="68"/>
      <c r="C341" s="40"/>
      <c r="D341" s="68"/>
      <c r="E341" s="40"/>
      <c r="G341" s="69"/>
    </row>
    <row r="342" spans="1:7">
      <c r="A342" s="68"/>
      <c r="B342" s="68"/>
      <c r="C342" s="40"/>
      <c r="D342" s="68"/>
      <c r="E342" s="40"/>
      <c r="G342" s="69"/>
    </row>
    <row r="343" spans="1:7">
      <c r="A343" s="68"/>
      <c r="B343" s="68"/>
      <c r="C343" s="40"/>
      <c r="D343" s="68"/>
      <c r="E343" s="40"/>
      <c r="G343" s="69"/>
    </row>
    <row r="344" spans="1:7">
      <c r="A344" s="68"/>
      <c r="B344" s="68"/>
      <c r="C344" s="40"/>
      <c r="D344" s="68"/>
      <c r="E344" s="40"/>
      <c r="G344" s="69"/>
    </row>
    <row r="345" spans="1:7">
      <c r="A345" s="68"/>
      <c r="B345" s="68"/>
      <c r="C345" s="40"/>
      <c r="D345" s="68"/>
      <c r="E345" s="40"/>
      <c r="G345" s="69"/>
    </row>
    <row r="346" spans="1:7">
      <c r="A346" s="68"/>
      <c r="B346" s="68"/>
      <c r="C346" s="40"/>
      <c r="D346" s="68"/>
      <c r="E346" s="40"/>
      <c r="G346" s="69"/>
    </row>
    <row r="347" spans="1:7">
      <c r="A347" s="68"/>
      <c r="B347" s="68"/>
      <c r="C347" s="40"/>
      <c r="D347" s="68"/>
      <c r="E347" s="40"/>
      <c r="G347" s="69"/>
    </row>
    <row r="348" spans="1:7">
      <c r="A348" s="68"/>
      <c r="B348" s="68"/>
      <c r="C348" s="40"/>
      <c r="D348" s="68"/>
      <c r="E348" s="40"/>
      <c r="G348" s="69"/>
    </row>
    <row r="349" spans="1:7">
      <c r="A349" s="68"/>
      <c r="B349" s="68"/>
      <c r="C349" s="40"/>
      <c r="D349" s="68"/>
      <c r="E349" s="40"/>
      <c r="G349" s="69"/>
    </row>
    <row r="350" spans="1:7">
      <c r="A350" s="68"/>
      <c r="B350" s="68"/>
      <c r="C350" s="40"/>
      <c r="D350" s="68"/>
      <c r="E350" s="40"/>
      <c r="G350" s="69"/>
    </row>
    <row r="351" spans="1:7">
      <c r="A351" s="68"/>
      <c r="B351" s="68"/>
      <c r="C351" s="40"/>
      <c r="D351" s="68"/>
      <c r="E351" s="40"/>
      <c r="G351" s="69"/>
    </row>
    <row r="352" spans="1:7">
      <c r="A352" s="68"/>
      <c r="B352" s="68"/>
      <c r="C352" s="40"/>
      <c r="D352" s="68"/>
      <c r="E352" s="40"/>
      <c r="G352" s="69"/>
    </row>
    <row r="353" spans="1:7">
      <c r="A353" s="68"/>
      <c r="B353" s="68"/>
      <c r="C353" s="40"/>
      <c r="D353" s="68"/>
      <c r="E353" s="40"/>
      <c r="G353" s="69"/>
    </row>
    <row r="354" spans="1:7">
      <c r="A354" s="68"/>
      <c r="B354" s="68"/>
      <c r="C354" s="40"/>
      <c r="D354" s="68"/>
      <c r="E354" s="40"/>
      <c r="G354" s="69"/>
    </row>
    <row r="355" spans="1:7">
      <c r="A355" s="68"/>
      <c r="B355" s="68"/>
      <c r="C355" s="40"/>
      <c r="D355" s="68"/>
      <c r="E355" s="40"/>
      <c r="G355" s="69"/>
    </row>
    <row r="356" spans="1:7">
      <c r="A356" s="68"/>
      <c r="B356" s="68"/>
      <c r="C356" s="40"/>
      <c r="D356" s="68"/>
      <c r="E356" s="40"/>
      <c r="G356" s="69"/>
    </row>
    <row r="357" spans="1:7">
      <c r="A357" s="68"/>
      <c r="B357" s="68"/>
      <c r="C357" s="40"/>
      <c r="D357" s="68"/>
      <c r="E357" s="40"/>
      <c r="G357" s="69"/>
    </row>
    <row r="358" spans="1:7">
      <c r="A358" s="68"/>
      <c r="B358" s="68"/>
      <c r="C358" s="40"/>
      <c r="D358" s="68"/>
      <c r="E358" s="40"/>
      <c r="G358" s="69"/>
    </row>
    <row r="359" spans="1:7">
      <c r="A359" s="68"/>
      <c r="B359" s="68"/>
      <c r="C359" s="40"/>
      <c r="D359" s="68"/>
      <c r="E359" s="40"/>
      <c r="G359" s="69"/>
    </row>
    <row r="360" spans="1:7">
      <c r="A360" s="68"/>
      <c r="B360" s="68"/>
      <c r="C360" s="40"/>
      <c r="D360" s="68"/>
      <c r="E360" s="40"/>
      <c r="G360" s="69"/>
    </row>
    <row r="361" spans="1:7">
      <c r="A361" s="68"/>
      <c r="B361" s="68"/>
      <c r="C361" s="40"/>
      <c r="D361" s="68"/>
      <c r="E361" s="40"/>
      <c r="G361" s="69"/>
    </row>
    <row r="362" spans="1:7">
      <c r="A362" s="68"/>
      <c r="B362" s="68"/>
      <c r="C362" s="40"/>
      <c r="D362" s="68"/>
      <c r="E362" s="40"/>
      <c r="G362" s="69"/>
    </row>
    <row r="363" spans="1:7">
      <c r="A363" s="68"/>
      <c r="B363" s="68"/>
      <c r="C363" s="40"/>
      <c r="D363" s="68"/>
      <c r="E363" s="40"/>
      <c r="G363" s="69"/>
    </row>
    <row r="364" spans="1:7">
      <c r="A364" s="68"/>
      <c r="B364" s="68"/>
      <c r="C364" s="40"/>
      <c r="D364" s="68"/>
      <c r="E364" s="40"/>
      <c r="G364" s="69"/>
    </row>
    <row r="365" spans="1:7">
      <c r="A365" s="68"/>
      <c r="B365" s="68"/>
      <c r="C365" s="40"/>
      <c r="D365" s="68"/>
      <c r="E365" s="40"/>
      <c r="G365" s="69"/>
    </row>
    <row r="366" spans="1:7">
      <c r="A366" s="68"/>
      <c r="B366" s="68"/>
      <c r="C366" s="40"/>
      <c r="D366" s="68"/>
      <c r="E366" s="40"/>
      <c r="G366" s="69"/>
    </row>
    <row r="367" spans="1:7">
      <c r="A367" s="68"/>
      <c r="B367" s="68"/>
      <c r="C367" s="40"/>
      <c r="D367" s="68"/>
      <c r="E367" s="40"/>
      <c r="G367" s="69"/>
    </row>
    <row r="368" spans="1:7">
      <c r="A368" s="68"/>
      <c r="B368" s="68"/>
      <c r="C368" s="40"/>
      <c r="D368" s="68"/>
      <c r="E368" s="40"/>
      <c r="G368" s="69"/>
    </row>
    <row r="369" spans="1:7">
      <c r="A369" s="68"/>
      <c r="B369" s="68"/>
      <c r="C369" s="40"/>
      <c r="D369" s="68"/>
      <c r="E369" s="40"/>
      <c r="G369" s="69"/>
    </row>
    <row r="370" spans="1:7">
      <c r="A370" s="68"/>
      <c r="B370" s="68"/>
      <c r="C370" s="40"/>
      <c r="D370" s="68"/>
      <c r="E370" s="40"/>
      <c r="G370" s="69"/>
    </row>
    <row r="371" spans="1:7">
      <c r="A371" s="68"/>
      <c r="B371" s="68"/>
      <c r="C371" s="40"/>
      <c r="D371" s="68"/>
      <c r="E371" s="40"/>
      <c r="G371" s="69"/>
    </row>
    <row r="372" spans="1:7">
      <c r="A372" s="68"/>
      <c r="B372" s="68"/>
      <c r="C372" s="40"/>
      <c r="D372" s="68"/>
      <c r="E372" s="40"/>
      <c r="G372" s="69"/>
    </row>
    <row r="373" spans="1:7">
      <c r="A373" s="68"/>
      <c r="B373" s="68"/>
      <c r="C373" s="40"/>
      <c r="D373" s="68"/>
      <c r="E373" s="40"/>
      <c r="G373" s="69"/>
    </row>
    <row r="374" spans="1:7">
      <c r="A374" s="68"/>
      <c r="B374" s="68"/>
      <c r="C374" s="40"/>
      <c r="D374" s="68"/>
      <c r="E374" s="40"/>
      <c r="G374" s="69"/>
    </row>
    <row r="375" spans="1:7">
      <c r="A375" s="68"/>
      <c r="B375" s="68"/>
      <c r="C375" s="40"/>
      <c r="D375" s="68"/>
      <c r="E375" s="40"/>
      <c r="G375" s="69"/>
    </row>
    <row r="376" spans="1:7">
      <c r="A376" s="68"/>
      <c r="B376" s="68"/>
      <c r="C376" s="40"/>
      <c r="D376" s="68"/>
      <c r="E376" s="40"/>
      <c r="G376" s="69"/>
    </row>
    <row r="377" spans="1:7">
      <c r="A377" s="68"/>
      <c r="B377" s="68"/>
      <c r="C377" s="40"/>
      <c r="D377" s="68"/>
      <c r="E377" s="40"/>
      <c r="G377" s="69"/>
    </row>
    <row r="378" spans="1:7">
      <c r="A378" s="68"/>
      <c r="B378" s="68"/>
      <c r="C378" s="40"/>
      <c r="D378" s="68"/>
      <c r="E378" s="40"/>
      <c r="G378" s="69"/>
    </row>
    <row r="379" spans="1:7">
      <c r="A379" s="68"/>
      <c r="B379" s="68"/>
      <c r="C379" s="40"/>
      <c r="D379" s="68"/>
      <c r="E379" s="40"/>
      <c r="G379" s="69"/>
    </row>
    <row r="380" spans="1:7">
      <c r="A380" s="68"/>
      <c r="B380" s="68"/>
      <c r="C380" s="40"/>
      <c r="D380" s="68"/>
      <c r="E380" s="40"/>
      <c r="G380" s="69"/>
    </row>
    <row r="381" spans="1:7">
      <c r="A381" s="68"/>
      <c r="B381" s="68"/>
      <c r="C381" s="40"/>
      <c r="D381" s="68"/>
      <c r="E381" s="40"/>
      <c r="G381" s="69"/>
    </row>
    <row r="382" spans="1:7">
      <c r="A382" s="68"/>
      <c r="B382" s="68"/>
      <c r="C382" s="40"/>
      <c r="D382" s="68"/>
      <c r="E382" s="40"/>
      <c r="G382" s="69"/>
    </row>
    <row r="383" spans="1:7">
      <c r="A383" s="68"/>
      <c r="B383" s="68"/>
      <c r="C383" s="40"/>
      <c r="D383" s="68"/>
      <c r="E383" s="40"/>
      <c r="G383" s="69"/>
    </row>
    <row r="384" spans="1:7">
      <c r="A384" s="68"/>
      <c r="B384" s="68"/>
      <c r="C384" s="40"/>
      <c r="D384" s="68"/>
      <c r="E384" s="40"/>
      <c r="G384" s="69"/>
    </row>
    <row r="385" spans="1:7">
      <c r="A385" s="68"/>
      <c r="B385" s="68"/>
      <c r="C385" s="40"/>
      <c r="D385" s="68"/>
      <c r="E385" s="40"/>
      <c r="G385" s="69"/>
    </row>
    <row r="386" spans="1:7">
      <c r="A386" s="68"/>
      <c r="B386" s="68"/>
      <c r="C386" s="40"/>
      <c r="D386" s="68"/>
      <c r="E386" s="40"/>
      <c r="G386" s="69"/>
    </row>
    <row r="387" spans="1:7">
      <c r="A387" s="68"/>
      <c r="B387" s="68"/>
      <c r="C387" s="40"/>
      <c r="D387" s="68"/>
      <c r="E387" s="40"/>
      <c r="G387" s="69"/>
    </row>
    <row r="388" spans="1:7">
      <c r="A388" s="68"/>
      <c r="B388" s="68"/>
      <c r="C388" s="40"/>
      <c r="D388" s="68"/>
      <c r="E388" s="40"/>
      <c r="G388" s="69"/>
    </row>
    <row r="389" spans="1:7">
      <c r="A389" s="68"/>
      <c r="B389" s="68"/>
      <c r="C389" s="40"/>
      <c r="D389" s="68"/>
      <c r="E389" s="40"/>
      <c r="G389" s="69"/>
    </row>
    <row r="390" spans="1:7">
      <c r="A390" s="68"/>
      <c r="B390" s="68"/>
      <c r="C390" s="40"/>
      <c r="D390" s="68"/>
      <c r="E390" s="40"/>
      <c r="G390" s="69"/>
    </row>
    <row r="391" spans="1:7">
      <c r="A391" s="68"/>
      <c r="B391" s="68"/>
      <c r="C391" s="40"/>
      <c r="D391" s="68"/>
      <c r="E391" s="40"/>
      <c r="G391" s="69"/>
    </row>
    <row r="392" spans="1:7">
      <c r="A392" s="68"/>
      <c r="B392" s="68"/>
      <c r="C392" s="40"/>
      <c r="D392" s="68"/>
      <c r="E392" s="40"/>
      <c r="G392" s="69"/>
    </row>
    <row r="393" spans="1:7">
      <c r="A393" s="68"/>
      <c r="B393" s="68"/>
      <c r="C393" s="40"/>
      <c r="D393" s="68"/>
      <c r="E393" s="40"/>
      <c r="G393" s="69"/>
    </row>
    <row r="394" spans="1:7">
      <c r="A394" s="68"/>
      <c r="B394" s="68"/>
      <c r="C394" s="40"/>
      <c r="D394" s="68"/>
      <c r="E394" s="40"/>
      <c r="G394" s="69"/>
    </row>
    <row r="395" spans="1:7">
      <c r="A395" s="68"/>
      <c r="B395" s="68"/>
      <c r="C395" s="40"/>
      <c r="D395" s="68"/>
      <c r="E395" s="40"/>
      <c r="G395" s="69"/>
    </row>
    <row r="396" spans="1:7">
      <c r="A396" s="68"/>
      <c r="B396" s="68"/>
      <c r="C396" s="40"/>
      <c r="D396" s="68"/>
      <c r="E396" s="40"/>
      <c r="G396" s="69"/>
    </row>
    <row r="397" spans="1:7">
      <c r="A397" s="68"/>
      <c r="B397" s="68"/>
      <c r="C397" s="40"/>
      <c r="D397" s="68"/>
      <c r="E397" s="40"/>
      <c r="G397" s="69"/>
    </row>
    <row r="398" spans="1:7">
      <c r="A398" s="68"/>
      <c r="B398" s="68"/>
      <c r="C398" s="40"/>
      <c r="D398" s="68"/>
      <c r="E398" s="40"/>
      <c r="G398" s="69"/>
    </row>
    <row r="399" spans="1:7">
      <c r="A399" s="68"/>
      <c r="B399" s="68"/>
      <c r="C399" s="40"/>
      <c r="D399" s="68"/>
      <c r="E399" s="40"/>
      <c r="G399" s="69"/>
    </row>
    <row r="400" spans="1:7">
      <c r="A400" s="68"/>
      <c r="B400" s="68"/>
      <c r="C400" s="40"/>
      <c r="D400" s="68"/>
      <c r="E400" s="40"/>
      <c r="G400" s="69"/>
    </row>
    <row r="401" spans="1:7">
      <c r="A401" s="68"/>
      <c r="B401" s="68"/>
      <c r="C401" s="40"/>
      <c r="D401" s="68"/>
      <c r="E401" s="40"/>
      <c r="G401" s="69"/>
    </row>
    <row r="402" spans="1:7">
      <c r="A402" s="68"/>
      <c r="B402" s="68"/>
      <c r="C402" s="40"/>
      <c r="D402" s="68"/>
      <c r="E402" s="40"/>
      <c r="G402" s="69"/>
    </row>
    <row r="403" spans="1:7">
      <c r="A403" s="68"/>
      <c r="B403" s="68"/>
      <c r="C403" s="40"/>
      <c r="D403" s="68"/>
      <c r="E403" s="40"/>
      <c r="G403" s="69"/>
    </row>
    <row r="404" spans="1:7">
      <c r="A404" s="68"/>
      <c r="B404" s="68"/>
      <c r="C404" s="40"/>
      <c r="D404" s="68"/>
      <c r="E404" s="40"/>
      <c r="G404" s="69"/>
    </row>
    <row r="405" spans="1:7">
      <c r="A405" s="68"/>
      <c r="B405" s="68"/>
      <c r="C405" s="40"/>
      <c r="D405" s="68"/>
      <c r="E405" s="40"/>
      <c r="G405" s="69"/>
    </row>
    <row r="406" spans="1:7">
      <c r="A406" s="68"/>
      <c r="B406" s="68"/>
      <c r="C406" s="40"/>
      <c r="D406" s="68"/>
      <c r="E406" s="40"/>
      <c r="G406" s="69"/>
    </row>
    <row r="407" spans="1:7">
      <c r="A407" s="68"/>
      <c r="B407" s="68"/>
      <c r="C407" s="40"/>
      <c r="D407" s="68"/>
      <c r="E407" s="40"/>
      <c r="G407" s="69"/>
    </row>
    <row r="408" spans="1:7">
      <c r="A408" s="68"/>
      <c r="B408" s="68"/>
      <c r="C408" s="40"/>
      <c r="D408" s="68"/>
      <c r="E408" s="40"/>
      <c r="G408" s="69"/>
    </row>
    <row r="409" spans="1:7">
      <c r="A409" s="68"/>
      <c r="B409" s="68"/>
      <c r="C409" s="40"/>
      <c r="D409" s="68"/>
      <c r="E409" s="40"/>
      <c r="G409" s="69"/>
    </row>
    <row r="410" spans="1:7">
      <c r="A410" s="68"/>
      <c r="B410" s="68"/>
      <c r="C410" s="40"/>
      <c r="D410" s="68"/>
      <c r="E410" s="40"/>
      <c r="G410" s="69"/>
    </row>
    <row r="411" spans="1:7">
      <c r="A411" s="68"/>
      <c r="B411" s="68"/>
      <c r="C411" s="40"/>
      <c r="D411" s="68"/>
      <c r="E411" s="40"/>
      <c r="G411" s="69"/>
    </row>
    <row r="412" spans="1:7">
      <c r="A412" s="68"/>
      <c r="B412" s="68"/>
      <c r="C412" s="40"/>
      <c r="D412" s="68"/>
      <c r="E412" s="40"/>
      <c r="G412" s="69"/>
    </row>
    <row r="413" spans="1:7">
      <c r="A413" s="68"/>
      <c r="B413" s="68"/>
      <c r="C413" s="40"/>
      <c r="D413" s="68"/>
      <c r="E413" s="40"/>
      <c r="G413" s="69"/>
    </row>
    <row r="414" spans="1:7">
      <c r="A414" s="68"/>
      <c r="B414" s="68"/>
      <c r="C414" s="40"/>
      <c r="D414" s="68"/>
      <c r="E414" s="40"/>
      <c r="G414" s="69"/>
    </row>
    <row r="415" spans="1:7">
      <c r="A415" s="68"/>
      <c r="B415" s="68"/>
      <c r="C415" s="40"/>
      <c r="D415" s="68"/>
      <c r="E415" s="40"/>
      <c r="G415" s="69"/>
    </row>
    <row r="416" spans="1:7">
      <c r="A416" s="68"/>
      <c r="B416" s="68"/>
      <c r="C416" s="40"/>
      <c r="D416" s="68"/>
      <c r="E416" s="40"/>
      <c r="G416" s="69"/>
    </row>
    <row r="417" spans="1:7">
      <c r="A417" s="68"/>
      <c r="B417" s="68"/>
      <c r="C417" s="40"/>
      <c r="D417" s="68"/>
      <c r="E417" s="40"/>
      <c r="G417" s="69"/>
    </row>
    <row r="418" spans="1:7">
      <c r="A418" s="68"/>
      <c r="B418" s="68"/>
      <c r="C418" s="40"/>
      <c r="D418" s="68"/>
      <c r="E418" s="40"/>
      <c r="G418" s="69"/>
    </row>
    <row r="419" spans="1:7">
      <c r="A419" s="68"/>
      <c r="B419" s="68"/>
      <c r="C419" s="40"/>
      <c r="D419" s="68"/>
      <c r="E419" s="40"/>
      <c r="G419" s="69"/>
    </row>
    <row r="420" spans="1:7">
      <c r="A420" s="68"/>
      <c r="B420" s="68"/>
      <c r="C420" s="40"/>
      <c r="D420" s="68"/>
      <c r="E420" s="40"/>
      <c r="G420" s="69"/>
    </row>
    <row r="421" spans="1:7">
      <c r="A421" s="68"/>
      <c r="B421" s="68"/>
      <c r="C421" s="40"/>
      <c r="D421" s="68"/>
      <c r="E421" s="40"/>
      <c r="G421" s="69"/>
    </row>
    <row r="422" spans="1:7">
      <c r="A422" s="68"/>
      <c r="B422" s="68"/>
      <c r="C422" s="40"/>
      <c r="D422" s="68"/>
      <c r="E422" s="40"/>
      <c r="G422" s="69"/>
    </row>
    <row r="423" spans="1:7">
      <c r="A423" s="68"/>
      <c r="B423" s="68"/>
      <c r="C423" s="40"/>
      <c r="D423" s="68"/>
      <c r="E423" s="40"/>
      <c r="G423" s="69"/>
    </row>
    <row r="424" spans="1:7">
      <c r="A424" s="68"/>
      <c r="B424" s="68"/>
      <c r="C424" s="40"/>
      <c r="D424" s="68"/>
      <c r="E424" s="40"/>
      <c r="G424" s="69"/>
    </row>
    <row r="425" spans="1:7">
      <c r="A425" s="68"/>
      <c r="B425" s="68"/>
      <c r="C425" s="40"/>
      <c r="D425" s="68"/>
      <c r="E425" s="40"/>
      <c r="G425" s="69"/>
    </row>
    <row r="426" spans="1:7">
      <c r="A426" s="68"/>
      <c r="B426" s="68"/>
      <c r="C426" s="40"/>
      <c r="D426" s="68"/>
      <c r="E426" s="40"/>
      <c r="G426" s="69"/>
    </row>
    <row r="427" spans="1:7">
      <c r="A427" s="68"/>
      <c r="B427" s="68"/>
      <c r="C427" s="40"/>
      <c r="D427" s="68"/>
      <c r="E427" s="40"/>
      <c r="G427" s="69"/>
    </row>
    <row r="428" spans="1:7">
      <c r="A428" s="68"/>
      <c r="B428" s="68"/>
      <c r="C428" s="40"/>
      <c r="D428" s="68"/>
      <c r="E428" s="40"/>
      <c r="G428" s="69"/>
    </row>
    <row r="429" spans="1:7">
      <c r="A429" s="68"/>
      <c r="B429" s="68"/>
      <c r="C429" s="40"/>
      <c r="D429" s="68"/>
      <c r="E429" s="40"/>
      <c r="G429" s="69"/>
    </row>
    <row r="430" spans="1:7">
      <c r="A430" s="68"/>
      <c r="B430" s="68"/>
      <c r="C430" s="40"/>
      <c r="D430" s="68"/>
      <c r="E430" s="40"/>
      <c r="G430" s="69"/>
    </row>
    <row r="431" spans="1:7">
      <c r="A431" s="68"/>
      <c r="B431" s="68"/>
      <c r="C431" s="40"/>
      <c r="D431" s="68"/>
      <c r="E431" s="40"/>
      <c r="G431" s="69"/>
    </row>
    <row r="432" spans="1:7">
      <c r="A432" s="68"/>
      <c r="B432" s="68"/>
      <c r="C432" s="40"/>
      <c r="D432" s="68"/>
      <c r="E432" s="40"/>
      <c r="G432" s="69"/>
    </row>
    <row r="433" spans="1:7">
      <c r="A433" s="68"/>
      <c r="B433" s="68"/>
      <c r="C433" s="40"/>
      <c r="D433" s="68"/>
      <c r="E433" s="40"/>
      <c r="G433" s="69"/>
    </row>
    <row r="434" spans="1:7">
      <c r="A434" s="68"/>
      <c r="B434" s="68"/>
      <c r="C434" s="40"/>
      <c r="D434" s="68"/>
      <c r="E434" s="40"/>
      <c r="G434" s="69"/>
    </row>
    <row r="435" spans="1:7">
      <c r="A435" s="68"/>
      <c r="B435" s="68"/>
      <c r="C435" s="40"/>
      <c r="D435" s="68"/>
      <c r="E435" s="40"/>
      <c r="G435" s="69"/>
    </row>
    <row r="436" spans="1:7">
      <c r="A436" s="68"/>
      <c r="B436" s="68"/>
      <c r="C436" s="40"/>
      <c r="D436" s="68"/>
      <c r="E436" s="40"/>
      <c r="G436" s="69"/>
    </row>
    <row r="437" spans="1:7">
      <c r="A437" s="68"/>
      <c r="B437" s="68"/>
      <c r="C437" s="40"/>
      <c r="D437" s="68"/>
      <c r="E437" s="40"/>
      <c r="G437" s="69"/>
    </row>
    <row r="438" spans="1:7">
      <c r="A438" s="68"/>
      <c r="B438" s="68"/>
      <c r="C438" s="40"/>
      <c r="D438" s="68"/>
      <c r="E438" s="40"/>
      <c r="G438" s="69"/>
    </row>
    <row r="439" spans="1:7">
      <c r="A439" s="68"/>
      <c r="B439" s="68"/>
      <c r="C439" s="40"/>
      <c r="D439" s="68"/>
      <c r="E439" s="40"/>
      <c r="G439" s="69"/>
    </row>
    <row r="440" spans="1:7">
      <c r="A440" s="68"/>
      <c r="B440" s="68"/>
      <c r="C440" s="40"/>
      <c r="D440" s="68"/>
      <c r="E440" s="40"/>
      <c r="G440" s="69"/>
    </row>
    <row r="441" spans="1:7">
      <c r="A441" s="68"/>
      <c r="B441" s="68"/>
      <c r="C441" s="40"/>
      <c r="D441" s="68"/>
      <c r="E441" s="40"/>
      <c r="G441" s="69"/>
    </row>
    <row r="442" spans="1:7">
      <c r="A442" s="68"/>
      <c r="B442" s="68"/>
      <c r="C442" s="40"/>
      <c r="D442" s="68"/>
      <c r="E442" s="40"/>
      <c r="G442" s="69"/>
    </row>
    <row r="443" spans="1:7">
      <c r="A443" s="68"/>
      <c r="B443" s="68"/>
      <c r="C443" s="40"/>
      <c r="D443" s="68"/>
      <c r="E443" s="40"/>
      <c r="G443" s="69"/>
    </row>
    <row r="444" spans="1:7">
      <c r="A444" s="68"/>
      <c r="B444" s="68"/>
      <c r="C444" s="40"/>
      <c r="D444" s="68"/>
      <c r="E444" s="40"/>
      <c r="G444" s="69"/>
    </row>
    <row r="445" spans="1:7">
      <c r="A445" s="68"/>
      <c r="B445" s="68"/>
      <c r="C445" s="40"/>
      <c r="D445" s="68"/>
      <c r="E445" s="40"/>
      <c r="G445" s="69"/>
    </row>
    <row r="446" spans="1:7">
      <c r="A446" s="68"/>
      <c r="B446" s="68"/>
      <c r="C446" s="40"/>
      <c r="D446" s="68"/>
      <c r="E446" s="40"/>
      <c r="G446" s="69"/>
    </row>
    <row r="447" spans="1:7">
      <c r="A447" s="68"/>
      <c r="B447" s="68"/>
      <c r="C447" s="40"/>
      <c r="D447" s="68"/>
      <c r="E447" s="40"/>
      <c r="G447" s="69"/>
    </row>
    <row r="448" spans="1:7">
      <c r="A448" s="68"/>
      <c r="B448" s="68"/>
      <c r="C448" s="40"/>
      <c r="D448" s="68"/>
      <c r="E448" s="40"/>
      <c r="G448" s="69"/>
    </row>
    <row r="449" spans="1:7">
      <c r="A449" s="68"/>
      <c r="B449" s="68"/>
      <c r="C449" s="40"/>
      <c r="D449" s="68"/>
      <c r="E449" s="40"/>
      <c r="G449" s="69"/>
    </row>
    <row r="450" spans="1:7">
      <c r="A450" s="68"/>
      <c r="B450" s="68"/>
      <c r="C450" s="40"/>
      <c r="D450" s="68"/>
      <c r="E450" s="40"/>
      <c r="G450" s="69"/>
    </row>
    <row r="451" spans="1:7">
      <c r="A451" s="68"/>
      <c r="B451" s="68"/>
      <c r="C451" s="40"/>
      <c r="D451" s="68"/>
      <c r="E451" s="40"/>
      <c r="G451" s="69"/>
    </row>
    <row r="452" spans="1:7">
      <c r="A452" s="68"/>
      <c r="B452" s="68"/>
      <c r="C452" s="40"/>
      <c r="D452" s="68"/>
      <c r="E452" s="40"/>
      <c r="G452" s="69"/>
    </row>
    <row r="453" spans="1:7">
      <c r="A453" s="68"/>
      <c r="B453" s="68"/>
      <c r="C453" s="40"/>
      <c r="D453" s="68"/>
      <c r="E453" s="40"/>
      <c r="G453" s="69"/>
    </row>
    <row r="454" spans="1:7">
      <c r="A454" s="68"/>
      <c r="B454" s="68"/>
      <c r="C454" s="40"/>
      <c r="D454" s="68"/>
      <c r="E454" s="40"/>
      <c r="G454" s="69"/>
    </row>
    <row r="455" spans="1:7">
      <c r="A455" s="68"/>
      <c r="B455" s="68"/>
      <c r="C455" s="40"/>
      <c r="D455" s="68"/>
      <c r="E455" s="40"/>
      <c r="G455" s="69"/>
    </row>
    <row r="456" spans="1:7">
      <c r="A456" s="68"/>
      <c r="B456" s="68"/>
      <c r="C456" s="40"/>
      <c r="D456" s="68"/>
      <c r="E456" s="40"/>
      <c r="G456" s="69"/>
    </row>
    <row r="457" spans="1:7">
      <c r="A457" s="68"/>
      <c r="B457" s="68"/>
      <c r="C457" s="40"/>
      <c r="D457" s="68"/>
      <c r="E457" s="40"/>
      <c r="G457" s="69"/>
    </row>
    <row r="458" spans="1:7">
      <c r="A458" s="68"/>
      <c r="B458" s="68"/>
      <c r="C458" s="40"/>
      <c r="D458" s="68"/>
      <c r="E458" s="40"/>
      <c r="G458" s="69"/>
    </row>
    <row r="459" spans="1:7">
      <c r="A459" s="68"/>
      <c r="B459" s="68"/>
      <c r="C459" s="40"/>
      <c r="D459" s="68"/>
      <c r="E459" s="40"/>
      <c r="G459" s="69"/>
    </row>
    <row r="460" spans="1:7">
      <c r="A460" s="68"/>
      <c r="B460" s="68"/>
      <c r="C460" s="40"/>
      <c r="D460" s="68"/>
      <c r="E460" s="40"/>
      <c r="G460" s="69"/>
    </row>
    <row r="461" spans="1:7">
      <c r="A461" s="68"/>
      <c r="B461" s="68"/>
      <c r="C461" s="40"/>
      <c r="D461" s="68"/>
      <c r="E461" s="40"/>
      <c r="G461" s="69"/>
    </row>
    <row r="462" spans="1:7">
      <c r="A462" s="68"/>
      <c r="B462" s="68"/>
      <c r="C462" s="40"/>
      <c r="D462" s="68"/>
      <c r="E462" s="40"/>
      <c r="G462" s="69"/>
    </row>
    <row r="463" spans="1:7">
      <c r="A463" s="68"/>
      <c r="B463" s="68"/>
      <c r="C463" s="40"/>
      <c r="D463" s="68"/>
      <c r="E463" s="40"/>
      <c r="G463" s="69"/>
    </row>
    <row r="464" spans="1:7">
      <c r="A464" s="68"/>
      <c r="B464" s="68"/>
      <c r="C464" s="40"/>
      <c r="D464" s="68"/>
      <c r="E464" s="40"/>
      <c r="G464" s="69"/>
    </row>
    <row r="465" spans="1:7">
      <c r="A465" s="68"/>
      <c r="B465" s="68"/>
      <c r="C465" s="40"/>
      <c r="D465" s="68"/>
      <c r="E465" s="40"/>
      <c r="G465" s="69"/>
    </row>
    <row r="466" spans="1:7">
      <c r="A466" s="68"/>
      <c r="B466" s="68"/>
      <c r="C466" s="40"/>
      <c r="D466" s="68"/>
      <c r="E466" s="40"/>
      <c r="G466" s="69"/>
    </row>
    <row r="467" spans="1:7">
      <c r="A467" s="68"/>
      <c r="B467" s="68"/>
      <c r="C467" s="40"/>
      <c r="D467" s="68"/>
      <c r="E467" s="40"/>
      <c r="G467" s="69"/>
    </row>
    <row r="468" spans="1:7">
      <c r="A468" s="68"/>
      <c r="B468" s="68"/>
      <c r="C468" s="40"/>
      <c r="D468" s="68"/>
      <c r="E468" s="40"/>
      <c r="G468" s="69"/>
    </row>
    <row r="469" spans="1:7">
      <c r="A469" s="68"/>
      <c r="B469" s="68"/>
      <c r="C469" s="40"/>
      <c r="D469" s="68"/>
      <c r="E469" s="40"/>
      <c r="G469" s="69"/>
    </row>
    <row r="470" spans="1:7">
      <c r="A470" s="68"/>
      <c r="B470" s="68"/>
      <c r="C470" s="40"/>
      <c r="D470" s="68"/>
      <c r="E470" s="40"/>
      <c r="G470" s="69"/>
    </row>
    <row r="471" spans="1:7">
      <c r="A471" s="68"/>
      <c r="B471" s="68"/>
      <c r="C471" s="40"/>
      <c r="D471" s="68"/>
      <c r="E471" s="40"/>
      <c r="G471" s="69"/>
    </row>
    <row r="472" spans="1:7">
      <c r="A472" s="68"/>
      <c r="B472" s="68"/>
      <c r="C472" s="40"/>
      <c r="D472" s="68"/>
      <c r="E472" s="40"/>
      <c r="G472" s="69"/>
    </row>
    <row r="473" spans="1:7">
      <c r="A473" s="68"/>
      <c r="B473" s="68"/>
      <c r="C473" s="40"/>
      <c r="D473" s="68"/>
      <c r="E473" s="40"/>
      <c r="G473" s="69"/>
    </row>
    <row r="474" spans="1:7">
      <c r="A474" s="68"/>
      <c r="B474" s="68"/>
      <c r="C474" s="40"/>
      <c r="D474" s="68"/>
      <c r="E474" s="40"/>
      <c r="G474" s="69"/>
    </row>
    <row r="475" spans="1:7">
      <c r="A475" s="68"/>
      <c r="B475" s="68"/>
      <c r="C475" s="40"/>
      <c r="D475" s="68"/>
      <c r="E475" s="40"/>
      <c r="G475" s="69"/>
    </row>
    <row r="476" spans="1:7">
      <c r="A476" s="68"/>
      <c r="B476" s="68"/>
      <c r="C476" s="40"/>
      <c r="D476" s="68"/>
      <c r="E476" s="40"/>
      <c r="G476" s="69"/>
    </row>
    <row r="477" spans="1:7">
      <c r="A477" s="68"/>
      <c r="B477" s="68"/>
      <c r="C477" s="40"/>
      <c r="D477" s="68"/>
      <c r="E477" s="40"/>
      <c r="G477" s="69"/>
    </row>
    <row r="478" spans="1:7">
      <c r="A478" s="68"/>
      <c r="B478" s="68"/>
      <c r="C478" s="40"/>
      <c r="D478" s="68"/>
      <c r="E478" s="40"/>
      <c r="G478" s="69"/>
    </row>
    <row r="479" spans="1:7">
      <c r="A479" s="68"/>
      <c r="B479" s="68"/>
      <c r="C479" s="40"/>
      <c r="D479" s="68"/>
      <c r="E479" s="40"/>
      <c r="G479" s="69"/>
    </row>
    <row r="480" spans="1:7">
      <c r="A480" s="68"/>
      <c r="B480" s="68"/>
      <c r="C480" s="40"/>
      <c r="D480" s="68"/>
      <c r="E480" s="40"/>
      <c r="G480" s="69"/>
    </row>
    <row r="481" spans="1:7">
      <c r="A481" s="68"/>
      <c r="B481" s="68"/>
      <c r="C481" s="40"/>
      <c r="D481" s="68"/>
      <c r="E481" s="40"/>
      <c r="G481" s="69"/>
    </row>
    <row r="482" spans="1:7">
      <c r="A482" s="68"/>
      <c r="B482" s="68"/>
      <c r="C482" s="40"/>
      <c r="D482" s="68"/>
      <c r="E482" s="40"/>
      <c r="G482" s="69"/>
    </row>
    <row r="483" spans="1:7">
      <c r="A483" s="68"/>
      <c r="B483" s="68"/>
      <c r="C483" s="40"/>
      <c r="D483" s="68"/>
      <c r="E483" s="40"/>
      <c r="G483" s="69"/>
    </row>
    <row r="484" spans="1:7">
      <c r="A484" s="68"/>
      <c r="B484" s="68"/>
      <c r="C484" s="40"/>
      <c r="D484" s="68"/>
      <c r="E484" s="40"/>
      <c r="G484" s="69"/>
    </row>
    <row r="485" spans="1:7">
      <c r="A485" s="68"/>
      <c r="B485" s="68"/>
      <c r="C485" s="40"/>
      <c r="D485" s="68"/>
      <c r="E485" s="40"/>
      <c r="G485" s="69"/>
    </row>
    <row r="486" spans="1:7">
      <c r="A486" s="68"/>
      <c r="B486" s="68"/>
      <c r="C486" s="40"/>
      <c r="D486" s="68"/>
      <c r="E486" s="40"/>
      <c r="G486" s="69"/>
    </row>
    <row r="487" spans="1:7">
      <c r="A487" s="68"/>
      <c r="B487" s="68"/>
      <c r="C487" s="40"/>
      <c r="D487" s="68"/>
      <c r="E487" s="40"/>
      <c r="G487" s="69"/>
    </row>
    <row r="488" spans="1:7">
      <c r="A488" s="68"/>
      <c r="B488" s="68"/>
      <c r="C488" s="40"/>
      <c r="D488" s="68"/>
      <c r="E488" s="40"/>
      <c r="G488" s="69"/>
    </row>
    <row r="489" spans="1:7">
      <c r="A489" s="68"/>
      <c r="B489" s="68"/>
      <c r="C489" s="40"/>
      <c r="D489" s="68"/>
      <c r="E489" s="40"/>
      <c r="G489" s="69"/>
    </row>
    <row r="490" spans="1:7">
      <c r="A490" s="68"/>
      <c r="B490" s="68"/>
      <c r="C490" s="40"/>
      <c r="D490" s="68"/>
      <c r="E490" s="40"/>
      <c r="G490" s="69"/>
    </row>
    <row r="491" spans="1:7">
      <c r="A491" s="68"/>
      <c r="B491" s="68"/>
      <c r="C491" s="40"/>
      <c r="D491" s="68"/>
      <c r="E491" s="40"/>
      <c r="G491" s="69"/>
    </row>
    <row r="492" spans="1:7">
      <c r="A492" s="68"/>
      <c r="B492" s="68"/>
      <c r="C492" s="40"/>
      <c r="D492" s="68"/>
      <c r="E492" s="40"/>
      <c r="G492" s="69"/>
    </row>
    <row r="493" spans="1:7">
      <c r="A493" s="68"/>
      <c r="B493" s="68"/>
      <c r="C493" s="40"/>
      <c r="D493" s="68"/>
      <c r="E493" s="40"/>
      <c r="G493" s="69"/>
    </row>
    <row r="494" spans="1:7">
      <c r="A494" s="68"/>
      <c r="B494" s="68"/>
      <c r="C494" s="40"/>
      <c r="D494" s="68"/>
      <c r="E494" s="40"/>
      <c r="G494" s="69"/>
    </row>
    <row r="495" spans="1:7">
      <c r="A495" s="68"/>
      <c r="B495" s="68"/>
      <c r="C495" s="40"/>
      <c r="D495" s="68"/>
      <c r="E495" s="40"/>
      <c r="G495" s="69"/>
    </row>
    <row r="496" spans="1:7">
      <c r="A496" s="68"/>
      <c r="B496" s="68"/>
      <c r="C496" s="40"/>
      <c r="D496" s="68"/>
      <c r="E496" s="40"/>
      <c r="G496" s="69"/>
    </row>
    <row r="497" spans="1:7">
      <c r="A497" s="68"/>
      <c r="B497" s="68"/>
      <c r="C497" s="40"/>
      <c r="D497" s="68"/>
      <c r="E497" s="40"/>
      <c r="G497" s="69"/>
    </row>
    <row r="498" spans="1:7">
      <c r="A498" s="68"/>
      <c r="B498" s="68"/>
      <c r="C498" s="40"/>
      <c r="D498" s="68"/>
      <c r="E498" s="40"/>
      <c r="G498" s="69"/>
    </row>
    <row r="499" spans="1:7">
      <c r="A499" s="68"/>
      <c r="B499" s="68"/>
      <c r="C499" s="40"/>
      <c r="D499" s="68"/>
      <c r="E499" s="40"/>
      <c r="G499" s="69"/>
    </row>
    <row r="500" spans="1:7">
      <c r="A500" s="68"/>
      <c r="B500" s="68"/>
      <c r="C500" s="40"/>
      <c r="D500" s="68"/>
      <c r="E500" s="40"/>
      <c r="G500" s="69"/>
    </row>
    <row r="501" spans="1:7">
      <c r="A501" s="68"/>
      <c r="B501" s="68"/>
      <c r="C501" s="40"/>
      <c r="D501" s="68"/>
      <c r="E501" s="40"/>
      <c r="G501" s="69"/>
    </row>
    <row r="502" spans="1:7">
      <c r="A502" s="68"/>
      <c r="B502" s="68"/>
      <c r="C502" s="40"/>
      <c r="D502" s="68"/>
      <c r="E502" s="40"/>
      <c r="G502" s="69"/>
    </row>
    <row r="503" spans="1:7">
      <c r="A503" s="68"/>
      <c r="B503" s="68"/>
      <c r="C503" s="40"/>
      <c r="D503" s="68"/>
      <c r="E503" s="40"/>
      <c r="G503" s="69"/>
    </row>
    <row r="504" spans="1:7">
      <c r="A504" s="68"/>
      <c r="B504" s="68"/>
      <c r="C504" s="40"/>
      <c r="D504" s="68"/>
      <c r="E504" s="40"/>
      <c r="G504" s="69"/>
    </row>
    <row r="505" spans="1:7">
      <c r="A505" s="68"/>
      <c r="B505" s="68"/>
      <c r="C505" s="40"/>
      <c r="D505" s="68"/>
      <c r="E505" s="40"/>
      <c r="G505" s="69"/>
    </row>
    <row r="506" spans="1:7">
      <c r="A506" s="68"/>
      <c r="B506" s="68"/>
      <c r="C506" s="40"/>
      <c r="D506" s="68"/>
      <c r="E506" s="40"/>
      <c r="G506" s="69"/>
    </row>
    <row r="507" spans="1:7">
      <c r="A507" s="68"/>
      <c r="B507" s="68"/>
      <c r="C507" s="40"/>
      <c r="D507" s="68"/>
      <c r="E507" s="40"/>
      <c r="G507" s="69"/>
    </row>
    <row r="508" spans="1:7">
      <c r="A508" s="68"/>
      <c r="B508" s="68"/>
      <c r="C508" s="40"/>
      <c r="D508" s="68"/>
      <c r="E508" s="40"/>
      <c r="G508" s="69"/>
    </row>
    <row r="509" spans="1:7">
      <c r="A509" s="68"/>
      <c r="B509" s="68"/>
      <c r="C509" s="40"/>
      <c r="D509" s="68"/>
      <c r="E509" s="40"/>
      <c r="G509" s="69"/>
    </row>
    <row r="510" spans="1:7">
      <c r="A510" s="68"/>
      <c r="B510" s="68"/>
      <c r="C510" s="40"/>
      <c r="D510" s="68"/>
      <c r="E510" s="40"/>
      <c r="G510" s="69"/>
    </row>
    <row r="511" spans="1:7">
      <c r="A511" s="68"/>
      <c r="B511" s="68"/>
      <c r="C511" s="40"/>
      <c r="D511" s="68"/>
      <c r="E511" s="40"/>
      <c r="G511" s="69"/>
    </row>
    <row r="512" spans="1:7">
      <c r="A512" s="68"/>
      <c r="B512" s="68"/>
      <c r="C512" s="40"/>
      <c r="D512" s="68"/>
      <c r="E512" s="40"/>
      <c r="G512" s="69"/>
    </row>
    <row r="513" spans="1:7">
      <c r="A513" s="68"/>
      <c r="B513" s="68"/>
      <c r="C513" s="40"/>
      <c r="D513" s="68"/>
      <c r="E513" s="40"/>
      <c r="G513" s="69"/>
    </row>
    <row r="514" spans="1:7">
      <c r="A514" s="68"/>
      <c r="B514" s="68"/>
      <c r="C514" s="40"/>
      <c r="D514" s="68"/>
      <c r="E514" s="40"/>
      <c r="G514" s="69"/>
    </row>
    <row r="515" spans="1:7">
      <c r="A515" s="68"/>
      <c r="B515" s="68"/>
      <c r="C515" s="40"/>
      <c r="D515" s="68"/>
      <c r="E515" s="40"/>
      <c r="G515" s="69"/>
    </row>
    <row r="516" spans="1:7">
      <c r="A516" s="68"/>
      <c r="B516" s="68"/>
      <c r="C516" s="40"/>
      <c r="D516" s="68"/>
      <c r="E516" s="40"/>
      <c r="G516" s="69"/>
    </row>
    <row r="517" spans="1:7">
      <c r="A517" s="68"/>
      <c r="B517" s="68"/>
      <c r="C517" s="40"/>
      <c r="D517" s="68"/>
      <c r="E517" s="40"/>
      <c r="G517" s="69"/>
    </row>
    <row r="518" spans="1:7">
      <c r="A518" s="68"/>
      <c r="B518" s="68"/>
      <c r="C518" s="40"/>
      <c r="D518" s="68"/>
      <c r="E518" s="40"/>
      <c r="G518" s="69"/>
    </row>
    <row r="519" spans="1:7">
      <c r="A519" s="68"/>
      <c r="B519" s="68"/>
      <c r="C519" s="40"/>
      <c r="D519" s="68"/>
      <c r="E519" s="40"/>
      <c r="G519" s="69"/>
    </row>
    <row r="520" spans="1:7">
      <c r="A520" s="68"/>
      <c r="B520" s="68"/>
      <c r="C520" s="40"/>
      <c r="D520" s="68"/>
      <c r="E520" s="40"/>
      <c r="G520" s="69"/>
    </row>
    <row r="521" spans="1:7">
      <c r="A521" s="68"/>
      <c r="B521" s="68"/>
      <c r="C521" s="40"/>
      <c r="D521" s="68"/>
      <c r="E521" s="40"/>
      <c r="G521" s="69"/>
    </row>
    <row r="522" spans="1:7">
      <c r="A522" s="68"/>
      <c r="B522" s="68"/>
      <c r="C522" s="40"/>
      <c r="D522" s="68"/>
      <c r="E522" s="40"/>
      <c r="G522" s="69"/>
    </row>
    <row r="523" spans="1:7">
      <c r="A523" s="68"/>
      <c r="B523" s="68"/>
      <c r="C523" s="40"/>
      <c r="D523" s="68"/>
      <c r="E523" s="40"/>
      <c r="G523" s="69"/>
    </row>
    <row r="524" spans="1:7">
      <c r="A524" s="68"/>
      <c r="B524" s="68"/>
      <c r="C524" s="40"/>
      <c r="D524" s="68"/>
      <c r="E524" s="40"/>
      <c r="G524" s="69"/>
    </row>
    <row r="525" spans="1:7">
      <c r="A525" s="68"/>
      <c r="B525" s="68"/>
      <c r="C525" s="40"/>
      <c r="D525" s="68"/>
      <c r="E525" s="40"/>
      <c r="G525" s="69"/>
    </row>
    <row r="526" spans="1:7">
      <c r="A526" s="68"/>
      <c r="B526" s="68"/>
      <c r="C526" s="40"/>
      <c r="D526" s="68"/>
      <c r="E526" s="40"/>
      <c r="G526" s="69"/>
    </row>
    <row r="527" spans="1:7">
      <c r="A527" s="68"/>
      <c r="B527" s="68"/>
      <c r="C527" s="40"/>
      <c r="D527" s="68"/>
      <c r="E527" s="40"/>
      <c r="G527" s="69"/>
    </row>
    <row r="528" spans="1:7">
      <c r="A528" s="68"/>
      <c r="B528" s="68"/>
      <c r="C528" s="40"/>
      <c r="D528" s="68"/>
      <c r="E528" s="40"/>
      <c r="G528" s="69"/>
    </row>
    <row r="529" spans="1:7">
      <c r="A529" s="68"/>
      <c r="B529" s="68"/>
      <c r="C529" s="40"/>
      <c r="D529" s="68"/>
      <c r="E529" s="40"/>
      <c r="G529" s="69"/>
    </row>
    <row r="530" spans="1:7">
      <c r="A530" s="68"/>
      <c r="B530" s="68"/>
      <c r="C530" s="40"/>
      <c r="D530" s="68"/>
      <c r="E530" s="40"/>
      <c r="G530" s="69"/>
    </row>
    <row r="531" spans="1:7">
      <c r="A531" s="68"/>
      <c r="B531" s="68"/>
      <c r="C531" s="40"/>
      <c r="D531" s="68"/>
      <c r="E531" s="40"/>
      <c r="G531" s="69"/>
    </row>
    <row r="532" spans="1:7">
      <c r="A532" s="68"/>
      <c r="B532" s="68"/>
      <c r="C532" s="40"/>
      <c r="D532" s="68"/>
      <c r="E532" s="40"/>
      <c r="G532" s="69"/>
    </row>
    <row r="533" spans="1:7">
      <c r="A533" s="68"/>
      <c r="B533" s="68"/>
      <c r="C533" s="40"/>
      <c r="D533" s="68"/>
      <c r="E533" s="40"/>
      <c r="G533" s="69"/>
    </row>
    <row r="534" spans="1:7">
      <c r="A534" s="68"/>
      <c r="B534" s="68"/>
      <c r="C534" s="40"/>
      <c r="D534" s="68"/>
      <c r="E534" s="40"/>
      <c r="G534" s="69"/>
    </row>
    <row r="535" spans="1:7">
      <c r="A535" s="68"/>
      <c r="B535" s="68"/>
      <c r="C535" s="40"/>
      <c r="D535" s="68"/>
      <c r="E535" s="40"/>
      <c r="G535" s="69"/>
    </row>
    <row r="536" spans="1:7">
      <c r="A536" s="68"/>
      <c r="B536" s="68"/>
      <c r="C536" s="40"/>
      <c r="D536" s="68"/>
      <c r="E536" s="40"/>
      <c r="G536" s="69"/>
    </row>
    <row r="537" spans="1:7">
      <c r="A537" s="68"/>
      <c r="B537" s="68"/>
      <c r="C537" s="40"/>
      <c r="D537" s="68"/>
      <c r="E537" s="40"/>
      <c r="G537" s="69"/>
    </row>
    <row r="538" spans="1:7">
      <c r="A538" s="68"/>
      <c r="B538" s="68"/>
      <c r="C538" s="40"/>
      <c r="D538" s="68"/>
      <c r="E538" s="40"/>
      <c r="G538" s="69"/>
    </row>
    <row r="539" spans="1:7">
      <c r="A539" s="68"/>
      <c r="B539" s="68"/>
      <c r="C539" s="40"/>
      <c r="D539" s="68"/>
      <c r="E539" s="40"/>
      <c r="G539" s="69"/>
    </row>
    <row r="540" spans="1:7">
      <c r="A540" s="68"/>
      <c r="B540" s="68"/>
      <c r="C540" s="40"/>
      <c r="D540" s="68"/>
      <c r="E540" s="40"/>
      <c r="G540" s="69"/>
    </row>
    <row r="541" spans="1:7">
      <c r="A541" s="68"/>
      <c r="B541" s="68"/>
      <c r="C541" s="40"/>
      <c r="D541" s="68"/>
      <c r="E541" s="40"/>
      <c r="G541" s="69"/>
    </row>
    <row r="542" spans="1:7">
      <c r="A542" s="68"/>
      <c r="B542" s="68"/>
      <c r="C542" s="40"/>
      <c r="D542" s="68"/>
      <c r="E542" s="40"/>
      <c r="G542" s="69"/>
    </row>
    <row r="543" spans="1:7">
      <c r="A543" s="68"/>
      <c r="B543" s="68"/>
      <c r="C543" s="40"/>
      <c r="D543" s="68"/>
      <c r="E543" s="40"/>
      <c r="G543" s="69"/>
    </row>
    <row r="544" spans="1:7">
      <c r="A544" s="68"/>
      <c r="B544" s="68"/>
      <c r="C544" s="40"/>
      <c r="D544" s="68"/>
      <c r="E544" s="40"/>
      <c r="G544" s="69"/>
    </row>
    <row r="545" spans="1:7">
      <c r="A545" s="68"/>
      <c r="B545" s="68"/>
      <c r="C545" s="40"/>
      <c r="D545" s="68"/>
      <c r="E545" s="40"/>
      <c r="G545" s="69"/>
    </row>
    <row r="546" spans="1:7">
      <c r="A546" s="68"/>
      <c r="B546" s="68"/>
      <c r="C546" s="40"/>
      <c r="D546" s="68"/>
      <c r="E546" s="40"/>
      <c r="G546" s="69"/>
    </row>
    <row r="547" spans="1:7">
      <c r="A547" s="68"/>
      <c r="B547" s="68"/>
      <c r="C547" s="40"/>
      <c r="D547" s="68"/>
      <c r="E547" s="40"/>
      <c r="G547" s="69"/>
    </row>
    <row r="548" spans="1:7">
      <c r="A548" s="68"/>
      <c r="B548" s="68"/>
      <c r="C548" s="40"/>
      <c r="D548" s="68"/>
      <c r="E548" s="40"/>
      <c r="G548" s="69"/>
    </row>
    <row r="549" spans="1:7">
      <c r="A549" s="68"/>
      <c r="B549" s="68"/>
      <c r="C549" s="40"/>
      <c r="D549" s="68"/>
      <c r="E549" s="40"/>
      <c r="G549" s="69"/>
    </row>
    <row r="550" spans="1:7">
      <c r="A550" s="68"/>
      <c r="B550" s="68"/>
      <c r="C550" s="40"/>
      <c r="D550" s="68"/>
      <c r="E550" s="40"/>
      <c r="G550" s="69"/>
    </row>
    <row r="551" spans="1:7">
      <c r="A551" s="68"/>
      <c r="B551" s="68"/>
      <c r="C551" s="40"/>
      <c r="D551" s="68"/>
      <c r="E551" s="40"/>
      <c r="G551" s="69"/>
    </row>
    <row r="552" spans="1:7">
      <c r="A552" s="68"/>
      <c r="B552" s="68"/>
      <c r="C552" s="40"/>
      <c r="D552" s="68"/>
      <c r="E552" s="40"/>
      <c r="G552" s="69"/>
    </row>
    <row r="553" spans="1:7">
      <c r="A553" s="68"/>
      <c r="B553" s="68"/>
      <c r="C553" s="40"/>
      <c r="D553" s="68"/>
      <c r="E553" s="40"/>
      <c r="G553" s="69"/>
    </row>
    <row r="554" spans="1:7">
      <c r="A554" s="68"/>
      <c r="B554" s="68"/>
      <c r="C554" s="40"/>
      <c r="D554" s="68"/>
      <c r="E554" s="40"/>
      <c r="G554" s="69"/>
    </row>
    <row r="555" spans="1:7">
      <c r="A555" s="68"/>
      <c r="B555" s="68"/>
      <c r="C555" s="40"/>
      <c r="D555" s="68"/>
      <c r="E555" s="40"/>
      <c r="G555" s="69"/>
    </row>
    <row r="556" spans="1:7">
      <c r="A556" s="68"/>
      <c r="B556" s="68"/>
      <c r="C556" s="40"/>
      <c r="D556" s="68"/>
      <c r="E556" s="40"/>
      <c r="G556" s="69"/>
    </row>
    <row r="557" spans="1:7">
      <c r="A557" s="68"/>
      <c r="B557" s="68"/>
      <c r="C557" s="40"/>
      <c r="D557" s="68"/>
      <c r="E557" s="40"/>
      <c r="G557" s="69"/>
    </row>
    <row r="558" spans="1:7">
      <c r="A558" s="68"/>
      <c r="B558" s="68"/>
      <c r="C558" s="40"/>
      <c r="D558" s="68"/>
      <c r="E558" s="40"/>
      <c r="G558" s="69"/>
    </row>
    <row r="559" spans="1:7">
      <c r="A559" s="68"/>
      <c r="B559" s="68"/>
      <c r="C559" s="40"/>
      <c r="D559" s="68"/>
      <c r="E559" s="40"/>
      <c r="G559" s="69"/>
    </row>
    <row r="560" spans="1:7">
      <c r="A560" s="68"/>
      <c r="B560" s="68"/>
      <c r="C560" s="40"/>
      <c r="D560" s="68"/>
      <c r="E560" s="40"/>
      <c r="G560" s="69"/>
    </row>
    <row r="561" spans="1:7">
      <c r="A561" s="68"/>
      <c r="B561" s="68"/>
      <c r="C561" s="40"/>
      <c r="D561" s="68"/>
      <c r="E561" s="40"/>
      <c r="G561" s="69"/>
    </row>
    <row r="562" spans="1:7">
      <c r="A562" s="68"/>
      <c r="B562" s="68"/>
      <c r="C562" s="40"/>
      <c r="D562" s="68"/>
      <c r="E562" s="40"/>
      <c r="G562" s="69"/>
    </row>
    <row r="563" spans="1:7">
      <c r="A563" s="68"/>
      <c r="B563" s="68"/>
      <c r="C563" s="40"/>
      <c r="D563" s="68"/>
      <c r="E563" s="40"/>
      <c r="G563" s="69"/>
    </row>
    <row r="564" spans="1:7">
      <c r="A564" s="68"/>
      <c r="B564" s="68"/>
      <c r="C564" s="40"/>
      <c r="D564" s="68"/>
      <c r="E564" s="40"/>
      <c r="G564" s="69"/>
    </row>
    <row r="565" spans="1:7">
      <c r="A565" s="68"/>
      <c r="B565" s="68"/>
      <c r="C565" s="40"/>
      <c r="D565" s="68"/>
      <c r="E565" s="40"/>
      <c r="G565" s="69"/>
    </row>
    <row r="566" spans="1:7">
      <c r="A566" s="68"/>
      <c r="B566" s="68"/>
      <c r="C566" s="40"/>
      <c r="D566" s="68"/>
      <c r="E566" s="40"/>
      <c r="G566" s="69"/>
    </row>
    <row r="567" spans="1:7">
      <c r="A567" s="68"/>
      <c r="B567" s="68"/>
      <c r="C567" s="40"/>
      <c r="D567" s="68"/>
      <c r="E567" s="40"/>
      <c r="G567" s="69"/>
    </row>
    <row r="568" spans="1:7">
      <c r="A568" s="68"/>
      <c r="B568" s="68"/>
      <c r="C568" s="40"/>
      <c r="D568" s="68"/>
      <c r="E568" s="40"/>
      <c r="G568" s="69"/>
    </row>
    <row r="569" spans="1:7">
      <c r="A569" s="68"/>
      <c r="B569" s="68"/>
      <c r="C569" s="40"/>
      <c r="D569" s="68"/>
      <c r="E569" s="40"/>
      <c r="G569" s="69"/>
    </row>
    <row r="570" spans="1:7">
      <c r="A570" s="68"/>
      <c r="B570" s="68"/>
      <c r="C570" s="40"/>
      <c r="D570" s="68"/>
      <c r="E570" s="40"/>
      <c r="G570" s="69"/>
    </row>
    <row r="571" spans="1:7">
      <c r="A571" s="68"/>
      <c r="B571" s="68"/>
      <c r="C571" s="40"/>
      <c r="D571" s="68"/>
      <c r="E571" s="40"/>
      <c r="G571" s="69"/>
    </row>
    <row r="572" spans="1:7">
      <c r="A572" s="68"/>
      <c r="B572" s="68"/>
      <c r="C572" s="40"/>
      <c r="D572" s="68"/>
      <c r="E572" s="40"/>
      <c r="G572" s="69"/>
    </row>
    <row r="573" spans="1:7">
      <c r="A573" s="68"/>
      <c r="B573" s="68"/>
      <c r="C573" s="40"/>
      <c r="D573" s="68"/>
      <c r="E573" s="40"/>
      <c r="G573" s="69"/>
    </row>
    <row r="574" spans="1:7">
      <c r="A574" s="68"/>
      <c r="B574" s="68"/>
      <c r="C574" s="40"/>
      <c r="D574" s="68"/>
      <c r="E574" s="40"/>
      <c r="G574" s="69"/>
    </row>
    <row r="575" spans="1:7">
      <c r="A575" s="68"/>
      <c r="B575" s="68"/>
      <c r="C575" s="40"/>
      <c r="D575" s="68"/>
      <c r="E575" s="40"/>
      <c r="G575" s="69"/>
    </row>
    <row r="576" spans="1:7">
      <c r="A576" s="68"/>
      <c r="B576" s="68"/>
      <c r="C576" s="40"/>
      <c r="D576" s="68"/>
      <c r="E576" s="40"/>
      <c r="G576" s="69"/>
    </row>
    <row r="577" spans="1:7">
      <c r="A577" s="68"/>
      <c r="B577" s="68"/>
      <c r="C577" s="40"/>
      <c r="D577" s="68"/>
      <c r="E577" s="40"/>
      <c r="G577" s="69"/>
    </row>
    <row r="578" spans="1:7">
      <c r="A578" s="68"/>
      <c r="B578" s="68"/>
      <c r="C578" s="40"/>
      <c r="D578" s="68"/>
      <c r="E578" s="40"/>
      <c r="G578" s="69"/>
    </row>
    <row r="579" spans="1:7">
      <c r="A579" s="68"/>
      <c r="B579" s="68"/>
      <c r="C579" s="40"/>
      <c r="D579" s="68"/>
      <c r="E579" s="40"/>
      <c r="G579" s="69"/>
    </row>
    <row r="580" spans="1:7">
      <c r="A580" s="68"/>
      <c r="B580" s="68"/>
      <c r="C580" s="40"/>
      <c r="D580" s="68"/>
      <c r="E580" s="40"/>
      <c r="G580" s="69"/>
    </row>
    <row r="581" spans="1:7">
      <c r="A581" s="68"/>
      <c r="B581" s="68"/>
      <c r="C581" s="40"/>
      <c r="D581" s="68"/>
      <c r="E581" s="40"/>
      <c r="G581" s="69"/>
    </row>
    <row r="582" spans="1:7">
      <c r="A582" s="68"/>
      <c r="B582" s="68"/>
      <c r="C582" s="40"/>
      <c r="D582" s="68"/>
      <c r="E582" s="40"/>
      <c r="G582" s="69"/>
    </row>
    <row r="583" spans="1:7">
      <c r="A583" s="68"/>
      <c r="B583" s="68"/>
      <c r="C583" s="40"/>
      <c r="D583" s="68"/>
      <c r="E583" s="40"/>
      <c r="G583" s="69"/>
    </row>
    <row r="584" spans="1:7">
      <c r="A584" s="68"/>
      <c r="B584" s="68"/>
      <c r="C584" s="40"/>
      <c r="D584" s="68"/>
      <c r="E584" s="40"/>
      <c r="G584" s="69"/>
    </row>
    <row r="585" spans="1:7">
      <c r="A585" s="68"/>
      <c r="B585" s="68"/>
      <c r="C585" s="40"/>
      <c r="D585" s="68"/>
      <c r="E585" s="40"/>
      <c r="G585" s="69"/>
    </row>
    <row r="586" spans="1:7">
      <c r="A586" s="68"/>
      <c r="B586" s="68"/>
      <c r="C586" s="40"/>
      <c r="D586" s="68"/>
      <c r="E586" s="40"/>
      <c r="G586" s="69"/>
    </row>
    <row r="587" spans="1:7">
      <c r="A587" s="68"/>
      <c r="B587" s="68"/>
      <c r="C587" s="40"/>
      <c r="D587" s="68"/>
      <c r="E587" s="40"/>
      <c r="G587" s="69"/>
    </row>
    <row r="588" spans="1:7">
      <c r="A588" s="68"/>
      <c r="B588" s="68"/>
      <c r="C588" s="40"/>
      <c r="D588" s="68"/>
      <c r="E588" s="40"/>
      <c r="G588" s="69"/>
    </row>
    <row r="589" spans="1:7">
      <c r="A589" s="68"/>
      <c r="B589" s="68"/>
      <c r="C589" s="40"/>
      <c r="D589" s="68"/>
      <c r="E589" s="40"/>
      <c r="G589" s="69"/>
    </row>
    <row r="590" spans="1:7">
      <c r="A590" s="68"/>
      <c r="B590" s="68"/>
      <c r="C590" s="40"/>
      <c r="D590" s="68"/>
      <c r="E590" s="40"/>
      <c r="G590" s="69"/>
    </row>
    <row r="591" spans="1:7">
      <c r="A591" s="68"/>
      <c r="B591" s="68"/>
      <c r="C591" s="40"/>
      <c r="D591" s="68"/>
      <c r="E591" s="40"/>
      <c r="G591" s="69"/>
    </row>
    <row r="592" spans="1:7">
      <c r="A592" s="68"/>
      <c r="B592" s="68"/>
      <c r="C592" s="40"/>
      <c r="D592" s="68"/>
      <c r="E592" s="40"/>
      <c r="G592" s="69"/>
    </row>
    <row r="593" spans="1:7">
      <c r="A593" s="68"/>
      <c r="B593" s="68"/>
      <c r="C593" s="40"/>
      <c r="D593" s="68"/>
      <c r="E593" s="40"/>
      <c r="G593" s="69"/>
    </row>
    <row r="594" spans="1:7">
      <c r="A594" s="68"/>
      <c r="B594" s="68"/>
      <c r="C594" s="40"/>
      <c r="D594" s="68"/>
      <c r="E594" s="40"/>
      <c r="G594" s="69"/>
    </row>
    <row r="595" spans="1:7">
      <c r="A595" s="68"/>
      <c r="B595" s="68"/>
      <c r="C595" s="40"/>
      <c r="D595" s="68"/>
      <c r="E595" s="40"/>
      <c r="G595" s="69"/>
    </row>
    <row r="596" spans="1:7">
      <c r="A596" s="68"/>
      <c r="B596" s="68"/>
      <c r="C596" s="40"/>
      <c r="D596" s="68"/>
      <c r="E596" s="40"/>
      <c r="G596" s="69"/>
    </row>
    <row r="597" spans="1:7">
      <c r="A597" s="68"/>
      <c r="B597" s="68"/>
      <c r="C597" s="40"/>
      <c r="D597" s="68"/>
      <c r="E597" s="40"/>
      <c r="G597" s="69"/>
    </row>
    <row r="598" spans="1:7">
      <c r="A598" s="68"/>
      <c r="B598" s="68"/>
      <c r="C598" s="40"/>
      <c r="D598" s="68"/>
      <c r="E598" s="40"/>
      <c r="G598" s="69"/>
    </row>
    <row r="599" spans="1:7">
      <c r="A599" s="68"/>
      <c r="B599" s="68"/>
      <c r="C599" s="40"/>
      <c r="D599" s="68"/>
      <c r="E599" s="40"/>
      <c r="G599" s="69"/>
    </row>
    <row r="600" spans="1:7">
      <c r="A600" s="68"/>
      <c r="B600" s="68"/>
      <c r="C600" s="40"/>
      <c r="D600" s="68"/>
      <c r="E600" s="40"/>
      <c r="G600" s="69"/>
    </row>
    <row r="601" spans="1:7">
      <c r="A601" s="68"/>
      <c r="B601" s="68"/>
      <c r="C601" s="40"/>
      <c r="D601" s="68"/>
      <c r="E601" s="40"/>
      <c r="G601" s="69"/>
    </row>
    <row r="602" spans="1:7">
      <c r="A602" s="68"/>
      <c r="B602" s="68"/>
      <c r="C602" s="40"/>
      <c r="D602" s="68"/>
      <c r="E602" s="40"/>
      <c r="G602" s="69"/>
    </row>
    <row r="603" spans="1:7">
      <c r="A603" s="68"/>
      <c r="B603" s="68"/>
      <c r="C603" s="40"/>
      <c r="D603" s="68"/>
      <c r="E603" s="40"/>
      <c r="G603" s="69"/>
    </row>
    <row r="604" spans="1:7">
      <c r="A604" s="68"/>
      <c r="B604" s="68"/>
      <c r="C604" s="40"/>
      <c r="D604" s="68"/>
      <c r="E604" s="40"/>
      <c r="G604" s="69"/>
    </row>
    <row r="605" spans="1:7">
      <c r="A605" s="68"/>
      <c r="B605" s="68"/>
      <c r="C605" s="40"/>
      <c r="D605" s="68"/>
      <c r="E605" s="40"/>
      <c r="G605" s="69"/>
    </row>
    <row r="606" spans="1:7">
      <c r="A606" s="68"/>
      <c r="B606" s="68"/>
      <c r="C606" s="40"/>
      <c r="D606" s="68"/>
      <c r="E606" s="40"/>
      <c r="G606" s="69"/>
    </row>
    <row r="607" spans="1:7">
      <c r="A607" s="68"/>
      <c r="B607" s="68"/>
      <c r="C607" s="40"/>
      <c r="D607" s="68"/>
      <c r="E607" s="40"/>
      <c r="G607" s="69"/>
    </row>
    <row r="608" spans="1:7">
      <c r="A608" s="68"/>
      <c r="B608" s="68"/>
      <c r="C608" s="40"/>
      <c r="D608" s="68"/>
      <c r="E608" s="40"/>
      <c r="G608" s="69"/>
    </row>
    <row r="609" spans="1:7">
      <c r="A609" s="68"/>
      <c r="B609" s="68"/>
      <c r="C609" s="40"/>
      <c r="D609" s="68"/>
      <c r="E609" s="40"/>
      <c r="G609" s="69"/>
    </row>
    <row r="610" spans="1:7">
      <c r="A610" s="68"/>
      <c r="B610" s="68"/>
      <c r="C610" s="40"/>
      <c r="D610" s="68"/>
      <c r="E610" s="40"/>
      <c r="G610" s="69"/>
    </row>
    <row r="611" spans="1:7">
      <c r="A611" s="68"/>
      <c r="B611" s="68"/>
      <c r="C611" s="40"/>
      <c r="D611" s="68"/>
      <c r="E611" s="40"/>
      <c r="G611" s="69"/>
    </row>
    <row r="612" spans="1:7">
      <c r="A612" s="68"/>
      <c r="B612" s="68"/>
      <c r="C612" s="40"/>
      <c r="D612" s="68"/>
      <c r="E612" s="40"/>
      <c r="G612" s="69"/>
    </row>
    <row r="613" spans="1:7">
      <c r="A613" s="68"/>
      <c r="B613" s="68"/>
      <c r="C613" s="40"/>
      <c r="D613" s="68"/>
      <c r="E613" s="40"/>
      <c r="G613" s="69"/>
    </row>
    <row r="614" spans="1:7">
      <c r="A614" s="68"/>
      <c r="B614" s="68"/>
      <c r="C614" s="40"/>
      <c r="D614" s="68"/>
      <c r="E614" s="40"/>
      <c r="G614" s="69"/>
    </row>
    <row r="615" spans="1:7">
      <c r="A615" s="68"/>
      <c r="B615" s="68"/>
      <c r="C615" s="40"/>
      <c r="D615" s="68"/>
      <c r="E615" s="40"/>
      <c r="G615" s="69"/>
    </row>
    <row r="616" spans="1:7">
      <c r="A616" s="68"/>
      <c r="B616" s="68"/>
      <c r="C616" s="40"/>
      <c r="D616" s="68"/>
      <c r="E616" s="40"/>
      <c r="G616" s="69"/>
    </row>
    <row r="617" spans="1:7">
      <c r="A617" s="68"/>
      <c r="B617" s="68"/>
      <c r="C617" s="40"/>
      <c r="D617" s="68"/>
      <c r="E617" s="40"/>
      <c r="G617" s="69"/>
    </row>
    <row r="618" spans="1:7">
      <c r="A618" s="68"/>
      <c r="B618" s="68"/>
      <c r="C618" s="40"/>
      <c r="D618" s="68"/>
      <c r="E618" s="40"/>
      <c r="G618" s="69"/>
    </row>
    <row r="619" spans="1:7">
      <c r="A619" s="68"/>
      <c r="B619" s="68"/>
      <c r="C619" s="40"/>
      <c r="D619" s="68"/>
      <c r="E619" s="40"/>
      <c r="G619" s="69"/>
    </row>
    <row r="620" spans="1:7">
      <c r="A620" s="68"/>
      <c r="B620" s="68"/>
      <c r="C620" s="40"/>
      <c r="D620" s="68"/>
      <c r="E620" s="40"/>
      <c r="G620" s="69"/>
    </row>
    <row r="621" spans="1:7">
      <c r="A621" s="68"/>
      <c r="B621" s="68"/>
      <c r="C621" s="40"/>
      <c r="D621" s="68"/>
      <c r="E621" s="40"/>
      <c r="G621" s="69"/>
    </row>
    <row r="622" spans="1:7">
      <c r="A622" s="68"/>
      <c r="B622" s="68"/>
      <c r="C622" s="40"/>
      <c r="D622" s="68"/>
      <c r="E622" s="40"/>
      <c r="G622" s="69"/>
    </row>
  </sheetData>
  <mergeCells count="14">
    <mergeCell ref="A100:N100"/>
    <mergeCell ref="D10:E10"/>
    <mergeCell ref="F10:G10"/>
    <mergeCell ref="A96:N96"/>
    <mergeCell ref="A1:N1"/>
    <mergeCell ref="B7:C10"/>
    <mergeCell ref="D7:G7"/>
    <mergeCell ref="I7:J10"/>
    <mergeCell ref="K7:N7"/>
    <mergeCell ref="K10:L10"/>
    <mergeCell ref="M10:N10"/>
    <mergeCell ref="A4:A10"/>
    <mergeCell ref="B4:G4"/>
    <mergeCell ref="I4:N4"/>
  </mergeCells>
  <printOptions horizontalCentered="1"/>
  <pageMargins left="0.78740157480314965" right="0.78740157480314965" top="0.78740157480314965" bottom="0.78740157480314965" header="0.39370078740157483" footer="0.39370078740157483"/>
  <pageSetup scale="56" orientation="portrait" r:id="rId1"/>
  <headerFooter alignWithMargins="0">
    <oddFooter>&amp;R&amp;P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sqref="A1:N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299" t="s">
        <v>209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1" t="s">
        <v>144</v>
      </c>
      <c r="B4" s="300" t="s">
        <v>78</v>
      </c>
      <c r="C4" s="300"/>
      <c r="D4" s="300"/>
      <c r="E4" s="300"/>
      <c r="F4" s="300"/>
      <c r="G4" s="300"/>
      <c r="H4" s="210"/>
      <c r="I4" s="300" t="s">
        <v>87</v>
      </c>
      <c r="J4" s="300"/>
      <c r="K4" s="300"/>
      <c r="L4" s="300"/>
      <c r="M4" s="300"/>
      <c r="N4" s="300"/>
    </row>
    <row r="5" spans="1:14" s="132" customFormat="1" ht="6.6" customHeight="1">
      <c r="A5" s="301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1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1"/>
      <c r="B7" s="310" t="s">
        <v>82</v>
      </c>
      <c r="C7" s="310"/>
      <c r="D7" s="305" t="s">
        <v>152</v>
      </c>
      <c r="E7" s="305"/>
      <c r="F7" s="305"/>
      <c r="G7" s="305"/>
      <c r="H7" s="236"/>
      <c r="I7" s="310" t="s">
        <v>82</v>
      </c>
      <c r="J7" s="310"/>
      <c r="K7" s="305" t="s">
        <v>152</v>
      </c>
      <c r="L7" s="305"/>
      <c r="M7" s="305"/>
      <c r="N7" s="305"/>
    </row>
    <row r="8" spans="1:14" s="132" customFormat="1" ht="6.6" customHeight="1">
      <c r="A8" s="301"/>
      <c r="B8" s="310"/>
      <c r="C8" s="310"/>
      <c r="D8" s="211"/>
      <c r="E8" s="211"/>
      <c r="F8" s="211"/>
      <c r="G8" s="211"/>
      <c r="H8" s="210"/>
      <c r="I8" s="310"/>
      <c r="J8" s="310"/>
      <c r="K8" s="211"/>
      <c r="L8" s="211"/>
      <c r="M8" s="211"/>
      <c r="N8" s="211"/>
    </row>
    <row r="9" spans="1:14" s="132" customFormat="1" ht="6.6" customHeight="1">
      <c r="A9" s="301"/>
      <c r="B9" s="310"/>
      <c r="C9" s="310"/>
      <c r="D9" s="212"/>
      <c r="E9" s="212"/>
      <c r="F9" s="212"/>
      <c r="G9" s="212"/>
      <c r="H9" s="210"/>
      <c r="I9" s="310"/>
      <c r="J9" s="310"/>
      <c r="K9" s="212"/>
      <c r="L9" s="212"/>
      <c r="M9" s="212"/>
      <c r="N9" s="212"/>
    </row>
    <row r="10" spans="1:14" s="132" customFormat="1" ht="24" customHeight="1">
      <c r="A10" s="301"/>
      <c r="B10" s="310"/>
      <c r="C10" s="310"/>
      <c r="D10" s="310" t="s">
        <v>147</v>
      </c>
      <c r="E10" s="310"/>
      <c r="F10" s="311" t="s">
        <v>148</v>
      </c>
      <c r="G10" s="311"/>
      <c r="H10" s="213"/>
      <c r="I10" s="310"/>
      <c r="J10" s="310"/>
      <c r="K10" s="310" t="s">
        <v>147</v>
      </c>
      <c r="L10" s="310"/>
      <c r="M10" s="311" t="s">
        <v>148</v>
      </c>
      <c r="N10" s="311"/>
    </row>
    <row r="11" spans="1:14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6"/>
      <c r="K11" s="215"/>
      <c r="L11" s="216"/>
      <c r="M11" s="215"/>
      <c r="N11" s="216"/>
    </row>
    <row r="12" spans="1:14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6"/>
      <c r="J12" s="136"/>
      <c r="K12" s="136"/>
      <c r="L12" s="136"/>
      <c r="M12" s="136"/>
      <c r="N12" s="136"/>
    </row>
    <row r="13" spans="1:14" s="30" customFormat="1" ht="12">
      <c r="A13" s="226" t="s">
        <v>79</v>
      </c>
      <c r="B13" s="219">
        <f>SUM(D13,F13)</f>
        <v>83252</v>
      </c>
      <c r="C13" s="220"/>
      <c r="D13" s="219">
        <f>D15</f>
        <v>24549</v>
      </c>
      <c r="E13" s="220"/>
      <c r="F13" s="219">
        <f>F15</f>
        <v>58703</v>
      </c>
      <c r="G13" s="220"/>
      <c r="H13" s="222"/>
      <c r="I13" s="223">
        <f>SUM(K13,M13)</f>
        <v>100</v>
      </c>
      <c r="J13" s="224"/>
      <c r="K13" s="223">
        <f>+D13*100/B13</f>
        <v>29.48757987796089</v>
      </c>
      <c r="L13" s="225"/>
      <c r="M13" s="223">
        <f>F13*100/B13</f>
        <v>70.512420122039117</v>
      </c>
      <c r="N13" s="224"/>
    </row>
    <row r="14" spans="1:14" s="35" customFormat="1" ht="6.6" customHeight="1">
      <c r="A14" s="31"/>
      <c r="B14" s="65"/>
      <c r="C14" s="64"/>
      <c r="D14" s="65"/>
      <c r="E14" s="17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12">
      <c r="A15" s="45" t="s">
        <v>0</v>
      </c>
      <c r="B15" s="95">
        <f>SUM(D15,F15)</f>
        <v>83252</v>
      </c>
      <c r="C15" s="40"/>
      <c r="D15" s="95">
        <f>SUM(D16:D17)</f>
        <v>24549</v>
      </c>
      <c r="E15" s="17"/>
      <c r="F15" s="95">
        <f>SUM(F16:F17)</f>
        <v>58703</v>
      </c>
      <c r="G15" s="40"/>
      <c r="H15" s="6"/>
      <c r="I15" s="96">
        <f>SUM(I16:I17)</f>
        <v>100</v>
      </c>
      <c r="J15" s="96"/>
      <c r="K15" s="96">
        <f>SUM(K16:K17)</f>
        <v>100</v>
      </c>
      <c r="L15" s="96"/>
      <c r="M15" s="96">
        <f>SUM(M16:M17)</f>
        <v>100</v>
      </c>
      <c r="N15" s="96"/>
    </row>
    <row r="16" spans="1:14" s="27" customFormat="1" ht="11.4">
      <c r="A16" s="38" t="s">
        <v>1</v>
      </c>
      <c r="B16" s="39">
        <f>SUM(D16,F16)</f>
        <v>65782</v>
      </c>
      <c r="C16" s="40"/>
      <c r="D16" s="39">
        <v>19009</v>
      </c>
      <c r="E16" s="39"/>
      <c r="F16" s="39">
        <v>46773</v>
      </c>
      <c r="G16" s="17"/>
      <c r="H16" s="81"/>
      <c r="I16" s="99">
        <f>B16*100/SUM(B16:B17)</f>
        <v>79.015519146687168</v>
      </c>
      <c r="J16" s="99"/>
      <c r="K16" s="99">
        <f>D16*100/SUM(D16:D17)</f>
        <v>77.432889323394022</v>
      </c>
      <c r="L16" s="99"/>
      <c r="M16" s="99">
        <f>F16*100/SUM(F16:F17)</f>
        <v>79.67735890840332</v>
      </c>
      <c r="N16" s="99"/>
    </row>
    <row r="17" spans="1:14" s="27" customFormat="1" ht="11.4">
      <c r="A17" s="38" t="s">
        <v>2</v>
      </c>
      <c r="B17" s="39">
        <f>SUM(D17,F17)</f>
        <v>17470</v>
      </c>
      <c r="C17" s="40"/>
      <c r="D17" s="39">
        <v>5540</v>
      </c>
      <c r="E17" s="39"/>
      <c r="F17" s="39">
        <v>11930</v>
      </c>
      <c r="G17" s="17"/>
      <c r="H17" s="81"/>
      <c r="I17" s="99">
        <f>B17*100/SUM(B16:B17)</f>
        <v>20.984480853312835</v>
      </c>
      <c r="J17" s="99"/>
      <c r="K17" s="99">
        <f>D17*100/SUM(D16:D17)</f>
        <v>22.567110676605971</v>
      </c>
      <c r="L17" s="99"/>
      <c r="M17" s="99">
        <f>F17*100/SUM(F16:F17)</f>
        <v>20.322641091596683</v>
      </c>
      <c r="N17" s="99"/>
    </row>
    <row r="18" spans="1:14" s="27" customFormat="1" ht="6.6" customHeight="1">
      <c r="A18" s="29"/>
      <c r="B18" s="39"/>
      <c r="C18" s="40"/>
      <c r="D18" s="41"/>
      <c r="E18" s="40"/>
      <c r="F18" s="39"/>
      <c r="G18" s="40"/>
      <c r="H18" s="55"/>
      <c r="I18" s="99"/>
      <c r="J18" s="99"/>
      <c r="K18" s="99"/>
      <c r="L18" s="99"/>
      <c r="M18" s="99"/>
      <c r="N18" s="99"/>
    </row>
    <row r="19" spans="1:14" s="30" customFormat="1" ht="12">
      <c r="A19" s="200" t="s">
        <v>40</v>
      </c>
      <c r="B19" s="95">
        <f t="shared" ref="B19:B26" si="0">SUM(D19,F19)</f>
        <v>83253</v>
      </c>
      <c r="C19" s="40"/>
      <c r="D19" s="95">
        <f>SUM(D20:D26)</f>
        <v>24550</v>
      </c>
      <c r="E19" s="17"/>
      <c r="F19" s="95">
        <f>SUM(F20:F26)</f>
        <v>58703</v>
      </c>
      <c r="G19" s="40"/>
      <c r="H19" s="6"/>
      <c r="I19" s="96">
        <f>SUM(I20:I25)</f>
        <v>99.999999999999986</v>
      </c>
      <c r="J19" s="96"/>
      <c r="K19" s="96">
        <f>SUM(K20:K25)</f>
        <v>99.999999999999986</v>
      </c>
      <c r="L19" s="96"/>
      <c r="M19" s="96">
        <f>SUM(M20:M25)</f>
        <v>100</v>
      </c>
      <c r="N19" s="96"/>
    </row>
    <row r="20" spans="1:14" s="27" customFormat="1" ht="11.4">
      <c r="A20" s="12" t="s">
        <v>202</v>
      </c>
      <c r="B20" s="39">
        <f t="shared" si="0"/>
        <v>8923</v>
      </c>
      <c r="C20" s="40"/>
      <c r="D20" s="39">
        <v>2483</v>
      </c>
      <c r="E20" s="39"/>
      <c r="F20" s="39">
        <v>6440</v>
      </c>
      <c r="G20" s="17"/>
      <c r="H20" s="81"/>
      <c r="I20" s="99">
        <f>B20*100/SUM($B$20:$B$25)</f>
        <v>10.72630667884791</v>
      </c>
      <c r="J20" s="99"/>
      <c r="K20" s="99">
        <f>D20*100/SUM($D$20:$D$25)</f>
        <v>10.123950093778031</v>
      </c>
      <c r="L20" s="99"/>
      <c r="M20" s="99">
        <f>F20*100/SUM($F$20:$F$25)</f>
        <v>10.97814598888548</v>
      </c>
      <c r="N20" s="99"/>
    </row>
    <row r="21" spans="1:14" s="27" customFormat="1" ht="11.4">
      <c r="A21" s="12" t="s">
        <v>42</v>
      </c>
      <c r="B21" s="39">
        <f t="shared" si="0"/>
        <v>45175</v>
      </c>
      <c r="C21" s="40"/>
      <c r="D21" s="39">
        <v>13827</v>
      </c>
      <c r="E21" s="39"/>
      <c r="F21" s="39">
        <v>31348</v>
      </c>
      <c r="G21" s="17"/>
      <c r="H21" s="81"/>
      <c r="I21" s="99">
        <f t="shared" ref="I21:I25" si="1">B21*100/SUM($B$20:$B$25)</f>
        <v>54.304707409722553</v>
      </c>
      <c r="J21" s="99"/>
      <c r="K21" s="99">
        <f t="shared" ref="K21:K25" si="2">D21*100/SUM($D$20:$D$25)</f>
        <v>56.376906140422406</v>
      </c>
      <c r="L21" s="99"/>
      <c r="M21" s="99">
        <f t="shared" ref="M21:M24" si="3">F21*100/SUM($F$20:$F$25)</f>
        <v>53.438341686270498</v>
      </c>
      <c r="N21" s="99"/>
    </row>
    <row r="22" spans="1:14" s="27" customFormat="1" ht="11.4">
      <c r="A22" s="12" t="s">
        <v>43</v>
      </c>
      <c r="B22" s="39">
        <f t="shared" si="0"/>
        <v>21577</v>
      </c>
      <c r="C22" s="40"/>
      <c r="D22" s="39">
        <v>6007</v>
      </c>
      <c r="E22" s="39"/>
      <c r="F22" s="39">
        <v>15570</v>
      </c>
      <c r="G22" s="17"/>
      <c r="H22" s="81"/>
      <c r="I22" s="99">
        <f t="shared" si="1"/>
        <v>25.937635235851324</v>
      </c>
      <c r="J22" s="99"/>
      <c r="K22" s="99">
        <f t="shared" si="2"/>
        <v>24.492375438310365</v>
      </c>
      <c r="L22" s="99"/>
      <c r="M22" s="99">
        <f t="shared" si="3"/>
        <v>26.541884013501075</v>
      </c>
      <c r="N22" s="99"/>
    </row>
    <row r="23" spans="1:14" s="27" customFormat="1" ht="11.4">
      <c r="A23" s="12" t="s">
        <v>44</v>
      </c>
      <c r="B23" s="39">
        <f t="shared" si="0"/>
        <v>6160</v>
      </c>
      <c r="C23" s="40"/>
      <c r="D23" s="39">
        <v>1698</v>
      </c>
      <c r="E23" s="39"/>
      <c r="F23" s="39">
        <v>4462</v>
      </c>
      <c r="G23" s="40"/>
      <c r="H23" s="81"/>
      <c r="I23" s="99">
        <f>B23*100/SUM($B$20:$B$25)</f>
        <v>7.4049141703130257</v>
      </c>
      <c r="J23" s="99"/>
      <c r="K23" s="99">
        <f t="shared" si="2"/>
        <v>6.9232651064176789</v>
      </c>
      <c r="L23" s="99"/>
      <c r="M23" s="99">
        <f t="shared" si="3"/>
        <v>7.6062868637277967</v>
      </c>
      <c r="N23" s="99"/>
    </row>
    <row r="24" spans="1:14" s="27" customFormat="1" ht="11.4">
      <c r="A24" s="12" t="s">
        <v>45</v>
      </c>
      <c r="B24" s="39">
        <f t="shared" si="0"/>
        <v>1224</v>
      </c>
      <c r="C24" s="17"/>
      <c r="D24" s="39">
        <v>463</v>
      </c>
      <c r="E24" s="39" t="s">
        <v>194</v>
      </c>
      <c r="F24" s="39">
        <v>761</v>
      </c>
      <c r="G24" s="17"/>
      <c r="H24" s="81"/>
      <c r="I24" s="99">
        <f t="shared" si="1"/>
        <v>1.471366062412848</v>
      </c>
      <c r="J24" s="99"/>
      <c r="K24" s="99">
        <f>D24*100/SUM($D$20:$D$25)</f>
        <v>1.8877925466851504</v>
      </c>
      <c r="L24" s="99"/>
      <c r="M24" s="99">
        <f t="shared" si="3"/>
        <v>1.2972622822269952</v>
      </c>
      <c r="N24" s="99"/>
    </row>
    <row r="25" spans="1:14" s="27" customFormat="1" ht="11.4">
      <c r="A25" s="12" t="s">
        <v>46</v>
      </c>
      <c r="B25" s="39">
        <f t="shared" si="0"/>
        <v>129</v>
      </c>
      <c r="C25" s="39" t="s">
        <v>194</v>
      </c>
      <c r="D25" s="39">
        <v>48</v>
      </c>
      <c r="E25" s="39" t="s">
        <v>194</v>
      </c>
      <c r="F25" s="39">
        <v>81</v>
      </c>
      <c r="G25" s="39" t="s">
        <v>194</v>
      </c>
      <c r="H25" s="81"/>
      <c r="I25" s="99">
        <f t="shared" si="1"/>
        <v>0.15507044285233448</v>
      </c>
      <c r="J25" s="99"/>
      <c r="K25" s="99">
        <f t="shared" si="2"/>
        <v>0.1957106743863655</v>
      </c>
      <c r="L25" s="99"/>
      <c r="M25" s="99">
        <f>F25*100/SUM($F$20:$F$25)</f>
        <v>0.13807916538815587</v>
      </c>
      <c r="N25" s="99"/>
    </row>
    <row r="26" spans="1:14" s="27" customFormat="1" ht="11.4">
      <c r="A26" s="183" t="s">
        <v>3</v>
      </c>
      <c r="B26" s="39">
        <f t="shared" si="0"/>
        <v>65</v>
      </c>
      <c r="C26" s="39" t="s">
        <v>194</v>
      </c>
      <c r="D26" s="39">
        <v>24</v>
      </c>
      <c r="E26" s="39" t="s">
        <v>194</v>
      </c>
      <c r="F26" s="39">
        <v>41</v>
      </c>
      <c r="G26" s="39" t="s">
        <v>194</v>
      </c>
      <c r="H26" s="81"/>
      <c r="I26" s="42" t="str">
        <f>IF(B26&gt;0,"NC",0)</f>
        <v>NC</v>
      </c>
      <c r="J26" s="108"/>
      <c r="K26" s="42" t="str">
        <f>IF(D26&gt;0,"NC",0)</f>
        <v>NC</v>
      </c>
      <c r="L26" s="118"/>
      <c r="M26" s="42" t="str">
        <f>IF(F26&gt;0,"NC",0)</f>
        <v>NC</v>
      </c>
      <c r="N26" s="99"/>
    </row>
    <row r="27" spans="1:14" s="27" customFormat="1" ht="6.6" customHeight="1">
      <c r="A27" s="58"/>
      <c r="B27" s="44"/>
      <c r="C27" s="40"/>
      <c r="D27" s="44"/>
      <c r="E27" s="40"/>
      <c r="F27" s="44"/>
      <c r="G27" s="64"/>
      <c r="H27" s="55"/>
      <c r="I27" s="99"/>
      <c r="J27" s="99"/>
      <c r="K27" s="99"/>
      <c r="L27" s="99"/>
      <c r="M27" s="99"/>
      <c r="N27" s="99"/>
    </row>
    <row r="28" spans="1:14" s="30" customFormat="1" ht="12">
      <c r="A28" s="7" t="s">
        <v>48</v>
      </c>
      <c r="B28" s="95">
        <f>SUM(D28,F28)</f>
        <v>83252</v>
      </c>
      <c r="C28" s="40"/>
      <c r="D28" s="95">
        <f>SUM(D29:D31)</f>
        <v>24549</v>
      </c>
      <c r="E28" s="17"/>
      <c r="F28" s="95">
        <f>SUM(F29:F31)</f>
        <v>58703</v>
      </c>
      <c r="G28" s="17"/>
      <c r="H28" s="6"/>
      <c r="I28" s="96">
        <f>SUM(I29:I30)</f>
        <v>100</v>
      </c>
      <c r="J28" s="96"/>
      <c r="K28" s="96">
        <f>SUM(K29:K30)</f>
        <v>100</v>
      </c>
      <c r="L28" s="96"/>
      <c r="M28" s="96">
        <f>SUM(M29:M30)</f>
        <v>100</v>
      </c>
      <c r="N28" s="96"/>
    </row>
    <row r="29" spans="1:14" s="27" customFormat="1" ht="11.4">
      <c r="A29" s="13" t="s">
        <v>20</v>
      </c>
      <c r="B29" s="39">
        <f>SUM(D29,F29)</f>
        <v>77709</v>
      </c>
      <c r="C29" s="40"/>
      <c r="D29" s="39">
        <v>22590</v>
      </c>
      <c r="E29" s="39"/>
      <c r="F29" s="39">
        <v>55119</v>
      </c>
      <c r="G29" s="17"/>
      <c r="H29" s="84"/>
      <c r="I29" s="99">
        <f>B29*100/SUM(B29:B30)</f>
        <v>93.341901696055345</v>
      </c>
      <c r="J29" s="99"/>
      <c r="K29" s="99">
        <f>D29*100/SUM(D29:D30)</f>
        <v>92.020041549553952</v>
      </c>
      <c r="L29" s="99"/>
      <c r="M29" s="99">
        <f>F29*100/SUM(F29:F30)</f>
        <v>93.89469022026131</v>
      </c>
      <c r="N29" s="99"/>
    </row>
    <row r="30" spans="1:14" s="27" customFormat="1" ht="11.4">
      <c r="A30" s="13" t="s">
        <v>21</v>
      </c>
      <c r="B30" s="39">
        <f>SUM(D30,F30)</f>
        <v>5543</v>
      </c>
      <c r="C30" s="40"/>
      <c r="D30" s="39">
        <v>1959</v>
      </c>
      <c r="E30" s="39"/>
      <c r="F30" s="39">
        <v>3584</v>
      </c>
      <c r="G30" s="17"/>
      <c r="H30" s="84"/>
      <c r="I30" s="99">
        <f>B30*100/SUM(B29:B30)</f>
        <v>6.6580983039446497</v>
      </c>
      <c r="J30" s="99"/>
      <c r="K30" s="99">
        <f>D30*100/SUM(D29:D30)</f>
        <v>7.9799584504460466</v>
      </c>
      <c r="L30" s="99"/>
      <c r="M30" s="99">
        <f>F30*100/SUM(F29:F30)</f>
        <v>6.1053097797386844</v>
      </c>
      <c r="N30" s="99"/>
    </row>
    <row r="31" spans="1:14" s="27" customFormat="1" ht="11.4">
      <c r="A31" s="183" t="s">
        <v>3</v>
      </c>
      <c r="B31" s="39">
        <f>SUM(D31,F31)</f>
        <v>0</v>
      </c>
      <c r="C31" s="39"/>
      <c r="D31" s="39">
        <v>0</v>
      </c>
      <c r="E31" s="39"/>
      <c r="F31" s="39">
        <v>0</v>
      </c>
      <c r="G31" s="17"/>
      <c r="H31" s="84"/>
      <c r="I31" s="42">
        <f>IF(B31&gt;0,"NC",0)</f>
        <v>0</v>
      </c>
      <c r="J31" s="108"/>
      <c r="K31" s="42">
        <f>IF(D31&gt;0,"NC",0)</f>
        <v>0</v>
      </c>
      <c r="L31" s="118"/>
      <c r="M31" s="42">
        <f>IF(F31&gt;0,"NC",0)</f>
        <v>0</v>
      </c>
      <c r="N31" s="99"/>
    </row>
    <row r="32" spans="1:14" s="27" customFormat="1" ht="6.6" customHeight="1">
      <c r="A32" s="8"/>
      <c r="B32" s="93"/>
      <c r="C32" s="40"/>
      <c r="D32" s="41"/>
      <c r="E32" s="17"/>
      <c r="F32" s="20"/>
      <c r="G32" s="17"/>
      <c r="H32" s="84"/>
      <c r="I32" s="99"/>
      <c r="J32" s="99"/>
      <c r="K32" s="99"/>
      <c r="L32" s="99"/>
      <c r="M32" s="99"/>
      <c r="N32" s="99"/>
    </row>
    <row r="33" spans="1:16" s="30" customFormat="1" ht="12">
      <c r="A33" s="7" t="s">
        <v>142</v>
      </c>
      <c r="B33" s="95">
        <f t="shared" ref="B33:B40" si="4">SUM(D33,F33)</f>
        <v>83252</v>
      </c>
      <c r="C33" s="40"/>
      <c r="D33" s="95">
        <f>SUM(D34:D40)</f>
        <v>24549</v>
      </c>
      <c r="E33" s="17"/>
      <c r="F33" s="95">
        <f>SUM(F34:F40)</f>
        <v>58703</v>
      </c>
      <c r="G33" s="40"/>
      <c r="H33" s="6"/>
      <c r="I33" s="96">
        <f>SUM(I34:I39)</f>
        <v>100</v>
      </c>
      <c r="J33" s="96"/>
      <c r="K33" s="96">
        <f>SUM(K34:K39)</f>
        <v>100</v>
      </c>
      <c r="L33" s="96"/>
      <c r="M33" s="96">
        <f>SUM(M34:M39)</f>
        <v>100</v>
      </c>
      <c r="N33" s="96"/>
    </row>
    <row r="34" spans="1:16" s="27" customFormat="1" ht="11.4">
      <c r="A34" s="182" t="s">
        <v>132</v>
      </c>
      <c r="B34" s="39">
        <f t="shared" si="4"/>
        <v>4977</v>
      </c>
      <c r="C34" s="40"/>
      <c r="D34" s="39">
        <v>1934</v>
      </c>
      <c r="E34" s="39"/>
      <c r="F34" s="39">
        <v>3043</v>
      </c>
      <c r="G34" s="17"/>
      <c r="H34" s="81"/>
      <c r="I34" s="99">
        <f>B34*100/SUM($B$34:$B$39)</f>
        <v>5.9873684210526319</v>
      </c>
      <c r="J34" s="99"/>
      <c r="K34" s="99">
        <f>D34*100/SUM($D$34:$D$39)</f>
        <v>7.9190893456719351</v>
      </c>
      <c r="L34" s="99"/>
      <c r="M34" s="99">
        <f>F34*100/SUM($F$34:$F$39)</f>
        <v>5.1837214452412992</v>
      </c>
      <c r="N34" s="99"/>
    </row>
    <row r="35" spans="1:16" s="27" customFormat="1" ht="11.4">
      <c r="A35" s="182" t="s">
        <v>133</v>
      </c>
      <c r="B35" s="39">
        <f t="shared" si="4"/>
        <v>16224</v>
      </c>
      <c r="C35" s="40"/>
      <c r="D35" s="39">
        <v>3716</v>
      </c>
      <c r="E35" s="39"/>
      <c r="F35" s="39">
        <v>12508</v>
      </c>
      <c r="G35" s="17"/>
      <c r="H35" s="81"/>
      <c r="I35" s="99">
        <f t="shared" ref="I35:I39" si="5">B35*100/SUM($B$34:$B$39)</f>
        <v>19.517593984962406</v>
      </c>
      <c r="J35" s="99"/>
      <c r="K35" s="99">
        <f t="shared" ref="K35:K39" si="6">D35*100/SUM($D$34:$D$39)</f>
        <v>15.215789042666449</v>
      </c>
      <c r="L35" s="99"/>
      <c r="M35" s="99">
        <f t="shared" ref="M35:M39" si="7">F35*100/SUM($F$34:$F$39)</f>
        <v>21.307258572815698</v>
      </c>
      <c r="N35" s="99"/>
    </row>
    <row r="36" spans="1:16" s="27" customFormat="1" ht="11.4">
      <c r="A36" s="184" t="s">
        <v>134</v>
      </c>
      <c r="B36" s="39">
        <f t="shared" si="4"/>
        <v>30628</v>
      </c>
      <c r="C36" s="40"/>
      <c r="D36" s="39">
        <v>9327</v>
      </c>
      <c r="E36" s="39"/>
      <c r="F36" s="39">
        <v>21301</v>
      </c>
      <c r="G36" s="17"/>
      <c r="H36" s="81"/>
      <c r="I36" s="99">
        <f t="shared" si="5"/>
        <v>36.845714285714287</v>
      </c>
      <c r="J36" s="99"/>
      <c r="K36" s="99">
        <f t="shared" si="6"/>
        <v>38.190975350094178</v>
      </c>
      <c r="L36" s="99"/>
      <c r="M36" s="99">
        <f t="shared" si="7"/>
        <v>36.286050116689097</v>
      </c>
      <c r="N36" s="99"/>
    </row>
    <row r="37" spans="1:16" s="27" customFormat="1" ht="11.4">
      <c r="A37" s="184" t="s">
        <v>135</v>
      </c>
      <c r="B37" s="39">
        <f t="shared" si="4"/>
        <v>9058</v>
      </c>
      <c r="C37" s="40"/>
      <c r="D37" s="39">
        <v>2311</v>
      </c>
      <c r="E37" s="39"/>
      <c r="F37" s="39">
        <v>6747</v>
      </c>
      <c r="G37" s="17"/>
      <c r="H37" s="81"/>
      <c r="I37" s="99">
        <f t="shared" si="5"/>
        <v>10.896842105263158</v>
      </c>
      <c r="J37" s="99"/>
      <c r="K37" s="99">
        <f t="shared" si="6"/>
        <v>9.4627794611415936</v>
      </c>
      <c r="L37" s="99"/>
      <c r="M37" s="99">
        <f t="shared" si="7"/>
        <v>11.493450079212305</v>
      </c>
      <c r="N37" s="99"/>
    </row>
    <row r="38" spans="1:16" s="27" customFormat="1" ht="11.4">
      <c r="A38" s="182" t="s">
        <v>136</v>
      </c>
      <c r="B38" s="39">
        <f t="shared" si="4"/>
        <v>13046</v>
      </c>
      <c r="C38" s="40"/>
      <c r="D38" s="39">
        <v>4442</v>
      </c>
      <c r="E38" s="39"/>
      <c r="F38" s="39">
        <v>8604</v>
      </c>
      <c r="G38" s="17"/>
      <c r="H38" s="81"/>
      <c r="I38" s="99">
        <f t="shared" si="5"/>
        <v>15.694436090225564</v>
      </c>
      <c r="J38" s="99"/>
      <c r="K38" s="99">
        <f t="shared" si="6"/>
        <v>18.188518548849398</v>
      </c>
      <c r="L38" s="99"/>
      <c r="M38" s="99">
        <f t="shared" si="7"/>
        <v>14.65683184845749</v>
      </c>
      <c r="N38" s="99"/>
    </row>
    <row r="39" spans="1:16" s="27" customFormat="1" ht="11.4">
      <c r="A39" s="183" t="s">
        <v>137</v>
      </c>
      <c r="B39" s="39">
        <f t="shared" si="4"/>
        <v>9192</v>
      </c>
      <c r="C39" s="17"/>
      <c r="D39" s="39">
        <v>2692</v>
      </c>
      <c r="E39" s="39"/>
      <c r="F39" s="39">
        <v>6500</v>
      </c>
      <c r="G39" s="40"/>
      <c r="H39" s="81"/>
      <c r="I39" s="99">
        <f t="shared" si="5"/>
        <v>11.058045112781954</v>
      </c>
      <c r="J39" s="99"/>
      <c r="K39" s="99">
        <f t="shared" si="6"/>
        <v>11.022848251576448</v>
      </c>
      <c r="L39" s="99"/>
      <c r="M39" s="99">
        <f t="shared" si="7"/>
        <v>11.07268793758411</v>
      </c>
      <c r="N39" s="99"/>
      <c r="P39" s="268"/>
    </row>
    <row r="40" spans="1:16" s="27" customFormat="1" ht="11.4">
      <c r="A40" s="183" t="s">
        <v>3</v>
      </c>
      <c r="B40" s="39">
        <f t="shared" si="4"/>
        <v>127</v>
      </c>
      <c r="C40" s="39" t="s">
        <v>194</v>
      </c>
      <c r="D40" s="39">
        <v>127</v>
      </c>
      <c r="E40" s="39" t="s">
        <v>194</v>
      </c>
      <c r="F40" s="39">
        <v>0</v>
      </c>
      <c r="G40" s="17"/>
      <c r="H40" s="81"/>
      <c r="I40" s="42" t="str">
        <f>IF(B40&gt;0,"NC",0)</f>
        <v>NC</v>
      </c>
      <c r="J40" s="99"/>
      <c r="K40" s="42" t="str">
        <f>IF(D40&gt;0,"NC",0)</f>
        <v>NC</v>
      </c>
      <c r="L40" s="99"/>
      <c r="M40" s="42">
        <f>IF(F40&gt;0,"NC",0)</f>
        <v>0</v>
      </c>
      <c r="N40" s="99"/>
    </row>
    <row r="41" spans="1:16" s="27" customFormat="1" ht="6.6" customHeight="1">
      <c r="A41" s="2"/>
      <c r="B41" s="66"/>
      <c r="C41" s="64"/>
      <c r="D41" s="41"/>
      <c r="E41" s="17"/>
      <c r="F41" s="20"/>
      <c r="G41" s="17"/>
      <c r="H41" s="84"/>
      <c r="I41" s="99"/>
      <c r="J41" s="99"/>
      <c r="K41" s="99"/>
      <c r="L41" s="99"/>
      <c r="M41" s="99"/>
      <c r="N41" s="99"/>
    </row>
    <row r="42" spans="1:16" s="30" customFormat="1" ht="12">
      <c r="A42" s="7" t="s">
        <v>41</v>
      </c>
      <c r="B42" s="65">
        <f>SUM(D42,F42)</f>
        <v>83250</v>
      </c>
      <c r="C42" s="40"/>
      <c r="D42" s="95">
        <f>SUM(D43:D44)</f>
        <v>24548</v>
      </c>
      <c r="E42" s="17"/>
      <c r="F42" s="95">
        <f>SUM(F43:F44)</f>
        <v>58702</v>
      </c>
      <c r="G42" s="40"/>
      <c r="H42" s="6"/>
      <c r="I42" s="96">
        <f>SUM(I43:I44)</f>
        <v>100</v>
      </c>
      <c r="J42" s="96"/>
      <c r="K42" s="96">
        <f>SUM(K43:K44)</f>
        <v>100</v>
      </c>
      <c r="L42" s="96"/>
      <c r="M42" s="96">
        <f>SUM(M43:M44)</f>
        <v>100</v>
      </c>
      <c r="N42" s="96"/>
    </row>
    <row r="43" spans="1:16" s="27" customFormat="1">
      <c r="A43" s="201" t="s">
        <v>104</v>
      </c>
      <c r="B43" s="39">
        <f>SUM(D43,F43)</f>
        <v>42132</v>
      </c>
      <c r="C43" s="64"/>
      <c r="D43" s="39">
        <v>11295</v>
      </c>
      <c r="E43" s="39"/>
      <c r="F43" s="39">
        <v>30837</v>
      </c>
      <c r="G43" s="17"/>
      <c r="H43" s="83"/>
      <c r="I43" s="99">
        <f>B43*100/SUM($B$43:$B$44)</f>
        <v>50.609009009009007</v>
      </c>
      <c r="J43" s="99"/>
      <c r="K43" s="99">
        <f>D43*100/SUM($D$43:$D$44)</f>
        <v>46.011895062734233</v>
      </c>
      <c r="L43" s="99"/>
      <c r="M43" s="99">
        <f>F43*100/SUM($F$43:$F$44)</f>
        <v>52.531429934244152</v>
      </c>
      <c r="N43" s="99"/>
    </row>
    <row r="44" spans="1:16" s="27" customFormat="1">
      <c r="A44" s="201" t="s">
        <v>63</v>
      </c>
      <c r="B44" s="39">
        <f>SUM(D44,F44)</f>
        <v>41118</v>
      </c>
      <c r="C44" s="64"/>
      <c r="D44" s="39">
        <v>13253</v>
      </c>
      <c r="E44" s="39"/>
      <c r="F44" s="39">
        <v>27865</v>
      </c>
      <c r="G44" s="17"/>
      <c r="H44" s="81"/>
      <c r="I44" s="99">
        <f>B44*100/SUM($B$43:$B$44)</f>
        <v>49.390990990990993</v>
      </c>
      <c r="J44" s="99"/>
      <c r="K44" s="99">
        <f>D44*100/SUM($D$43:$D$44)</f>
        <v>53.988104937265767</v>
      </c>
      <c r="L44" s="99"/>
      <c r="M44" s="99">
        <f>F44*100/SUM($F$43:$F$44)</f>
        <v>47.468570065755848</v>
      </c>
      <c r="N44" s="99"/>
    </row>
    <row r="45" spans="1:16" s="27" customFormat="1" ht="6.6" customHeight="1">
      <c r="A45" s="82"/>
      <c r="B45" s="44"/>
      <c r="C45" s="40"/>
      <c r="D45" s="44"/>
      <c r="E45" s="40"/>
      <c r="F45" s="44"/>
      <c r="G45" s="64"/>
      <c r="H45" s="55"/>
      <c r="I45" s="99"/>
      <c r="J45" s="99"/>
      <c r="K45" s="99"/>
      <c r="L45" s="99"/>
      <c r="M45" s="99"/>
      <c r="N45" s="99"/>
    </row>
    <row r="46" spans="1:16" s="30" customFormat="1" ht="12">
      <c r="A46" s="202" t="s">
        <v>47</v>
      </c>
      <c r="B46" s="95">
        <f t="shared" ref="B46:B51" si="8">SUM(D46,F46)</f>
        <v>83251</v>
      </c>
      <c r="C46" s="40"/>
      <c r="D46" s="95">
        <f>SUM(D47:D51)</f>
        <v>24549</v>
      </c>
      <c r="E46" s="17"/>
      <c r="F46" s="95">
        <f>SUM(F47:F51)</f>
        <v>58702</v>
      </c>
      <c r="G46" s="64"/>
      <c r="H46" s="6"/>
      <c r="I46" s="96">
        <f>SUM(I47:I50)</f>
        <v>100</v>
      </c>
      <c r="J46" s="96"/>
      <c r="K46" s="96">
        <f>SUM(K47:K50)</f>
        <v>100</v>
      </c>
      <c r="L46" s="96"/>
      <c r="M46" s="96">
        <f>SUM(M47:M50)</f>
        <v>100.00000000000001</v>
      </c>
      <c r="N46" s="96"/>
    </row>
    <row r="47" spans="1:16" s="27" customFormat="1" ht="11.4">
      <c r="A47" s="13" t="s">
        <v>107</v>
      </c>
      <c r="B47" s="39">
        <f t="shared" si="8"/>
        <v>40326</v>
      </c>
      <c r="C47" s="40"/>
      <c r="D47" s="39">
        <v>10472</v>
      </c>
      <c r="E47" s="39"/>
      <c r="F47" s="39">
        <v>29854</v>
      </c>
      <c r="G47" s="17"/>
      <c r="H47" s="81"/>
      <c r="I47" s="99">
        <f>B47*100/SUM($B$47:$B$50)</f>
        <v>48.439057789095628</v>
      </c>
      <c r="J47" s="99"/>
      <c r="K47" s="99">
        <f>D47*100/SUM($D$47:$D$50)</f>
        <v>42.657542058739665</v>
      </c>
      <c r="L47" s="99"/>
      <c r="M47" s="99">
        <f>F47*100/SUM($F$47:$F$50)</f>
        <v>50.856870294027459</v>
      </c>
      <c r="N47" s="99"/>
    </row>
    <row r="48" spans="1:16" s="27" customFormat="1" ht="11.4">
      <c r="A48" s="13" t="s">
        <v>108</v>
      </c>
      <c r="B48" s="39">
        <f t="shared" si="8"/>
        <v>7771</v>
      </c>
      <c r="C48" s="40"/>
      <c r="D48" s="39">
        <v>2383</v>
      </c>
      <c r="E48" s="39"/>
      <c r="F48" s="39">
        <v>5388</v>
      </c>
      <c r="G48" s="40"/>
      <c r="H48" s="81"/>
      <c r="I48" s="99">
        <f>B48*100/SUM($B$47:$B$50)</f>
        <v>9.3344224093404282</v>
      </c>
      <c r="J48" s="99"/>
      <c r="K48" s="99">
        <f>D48*100/SUM($D$47:$D$50)</f>
        <v>9.7071163794859263</v>
      </c>
      <c r="L48" s="99"/>
      <c r="M48" s="99">
        <f>F48*100/SUM($F$47:$F$50)</f>
        <v>9.1785629109740725</v>
      </c>
      <c r="N48" s="99"/>
    </row>
    <row r="49" spans="1:14" s="27" customFormat="1" ht="11.4">
      <c r="A49" s="13" t="s">
        <v>109</v>
      </c>
      <c r="B49" s="39">
        <f t="shared" si="8"/>
        <v>33827</v>
      </c>
      <c r="C49" s="40"/>
      <c r="D49" s="39">
        <v>11274</v>
      </c>
      <c r="E49" s="39"/>
      <c r="F49" s="39">
        <v>22553</v>
      </c>
      <c r="G49" s="17"/>
      <c r="H49" s="81"/>
      <c r="I49" s="99">
        <f>B49*100/SUM($B$47:$B$50)</f>
        <v>40.632544954414961</v>
      </c>
      <c r="J49" s="99"/>
      <c r="K49" s="99">
        <f>D49*100/SUM($D$47:$D$50)</f>
        <v>45.924477575461324</v>
      </c>
      <c r="L49" s="99"/>
      <c r="M49" s="99">
        <f>F49*100/SUM($F$47:$F$50)</f>
        <v>38.419474634595076</v>
      </c>
      <c r="N49" s="99"/>
    </row>
    <row r="50" spans="1:14" s="158" customFormat="1">
      <c r="A50" s="156" t="s">
        <v>101</v>
      </c>
      <c r="B50" s="44">
        <f t="shared" si="8"/>
        <v>1327</v>
      </c>
      <c r="C50" s="17"/>
      <c r="D50" s="39">
        <v>420</v>
      </c>
      <c r="E50" s="39" t="s">
        <v>194</v>
      </c>
      <c r="F50" s="39">
        <v>907</v>
      </c>
      <c r="G50" s="17"/>
      <c r="H50" s="92"/>
      <c r="I50" s="99">
        <f>B50*100/SUM($B$47:$B$50)</f>
        <v>1.5939748471489832</v>
      </c>
      <c r="J50" s="108"/>
      <c r="K50" s="99">
        <f>D50*100/SUM($D$47:$D$50)</f>
        <v>1.7108639863130881</v>
      </c>
      <c r="L50" s="108"/>
      <c r="M50" s="99">
        <f>F50*100/SUM($F$47:$F$50)</f>
        <v>1.5450921604033934</v>
      </c>
      <c r="N50" s="108"/>
    </row>
    <row r="51" spans="1:14" s="158" customFormat="1" ht="11.4">
      <c r="A51" s="183" t="s">
        <v>3</v>
      </c>
      <c r="B51" s="44">
        <f t="shared" si="8"/>
        <v>0</v>
      </c>
      <c r="C51" s="39"/>
      <c r="D51" s="39">
        <v>0</v>
      </c>
      <c r="E51" s="39"/>
      <c r="F51" s="39">
        <v>0</v>
      </c>
      <c r="G51" s="39"/>
      <c r="H51" s="92"/>
      <c r="I51" s="42">
        <f>IF(B51&gt;0,"NC",0)</f>
        <v>0</v>
      </c>
      <c r="J51" s="108"/>
      <c r="K51" s="42">
        <f>IF(D51&gt;0,"NC",0)</f>
        <v>0</v>
      </c>
      <c r="L51" s="118"/>
      <c r="M51" s="42">
        <f>IF(F51&gt;0,"NC",0)</f>
        <v>0</v>
      </c>
      <c r="N51" s="108"/>
    </row>
    <row r="52" spans="1:14" ht="6.6" customHeight="1" thickBot="1">
      <c r="A52" s="120"/>
      <c r="B52" s="121"/>
      <c r="C52" s="112"/>
      <c r="D52" s="120"/>
      <c r="E52" s="112"/>
      <c r="F52" s="120"/>
      <c r="G52" s="112"/>
      <c r="H52" s="121"/>
      <c r="I52" s="123"/>
      <c r="J52" s="123"/>
      <c r="K52" s="123"/>
      <c r="L52" s="123"/>
      <c r="M52" s="123"/>
      <c r="N52" s="123"/>
    </row>
    <row r="53" spans="1:14" ht="6.6" customHeight="1">
      <c r="A53" s="29"/>
      <c r="B53" s="67"/>
      <c r="C53" s="40"/>
      <c r="D53" s="29"/>
      <c r="E53" s="64"/>
      <c r="F53" s="29"/>
      <c r="G53" s="40"/>
      <c r="H53" s="36"/>
    </row>
    <row r="54" spans="1:14" s="71" customFormat="1" ht="11.4">
      <c r="A54" s="70" t="s">
        <v>74</v>
      </c>
      <c r="B54" s="145"/>
      <c r="C54" s="77"/>
      <c r="D54" s="145"/>
      <c r="E54" s="77"/>
      <c r="F54" s="145"/>
      <c r="G54" s="77"/>
      <c r="H54" s="145"/>
    </row>
    <row r="55" spans="1:14" s="71" customFormat="1" ht="11.4">
      <c r="A55" s="70" t="s">
        <v>155</v>
      </c>
      <c r="B55" s="145"/>
      <c r="C55" s="77"/>
      <c r="D55" s="145"/>
      <c r="E55" s="77"/>
      <c r="F55" s="145"/>
      <c r="G55" s="77"/>
      <c r="H55" s="145"/>
    </row>
    <row r="56" spans="1:14" s="71" customFormat="1" ht="11.4">
      <c r="A56" s="79" t="s">
        <v>105</v>
      </c>
      <c r="B56" s="145"/>
      <c r="C56" s="77"/>
      <c r="D56" s="145"/>
      <c r="E56" s="77"/>
      <c r="F56" s="145"/>
      <c r="G56" s="77"/>
      <c r="H56" s="145"/>
    </row>
    <row r="57" spans="1:14" s="71" customFormat="1" ht="22.5" customHeight="1">
      <c r="A57" s="309" t="s">
        <v>163</v>
      </c>
      <c r="B57" s="309"/>
      <c r="C57" s="309"/>
      <c r="D57" s="309"/>
      <c r="E57" s="309"/>
      <c r="F57" s="309"/>
      <c r="G57" s="309"/>
      <c r="H57" s="309"/>
      <c r="I57" s="309"/>
      <c r="J57" s="309"/>
      <c r="K57" s="309"/>
      <c r="L57" s="309"/>
      <c r="M57" s="309"/>
      <c r="N57" s="309"/>
    </row>
    <row r="58" spans="1:14" s="71" customFormat="1" ht="11.25" customHeight="1">
      <c r="A58" s="186" t="s">
        <v>66</v>
      </c>
      <c r="C58" s="77"/>
      <c r="E58" s="77"/>
      <c r="F58" s="76"/>
      <c r="G58" s="77"/>
    </row>
    <row r="59" spans="1:14" s="71" customFormat="1" ht="10.199999999999999">
      <c r="A59" s="187" t="s">
        <v>89</v>
      </c>
      <c r="B59" s="73"/>
      <c r="C59" s="74"/>
      <c r="D59" s="73"/>
      <c r="E59" s="74"/>
      <c r="F59" s="73"/>
      <c r="G59" s="74"/>
      <c r="H59" s="73"/>
      <c r="I59" s="73"/>
      <c r="J59" s="73"/>
      <c r="K59" s="73"/>
      <c r="L59" s="73"/>
      <c r="M59" s="73"/>
      <c r="N59" s="73"/>
    </row>
    <row r="60" spans="1:14" s="71" customFormat="1" ht="10.199999999999999">
      <c r="A60" s="4" t="s">
        <v>203</v>
      </c>
      <c r="B60" s="75"/>
      <c r="C60" s="77"/>
      <c r="E60" s="77"/>
      <c r="F60" s="76"/>
      <c r="G60" s="77"/>
    </row>
    <row r="61" spans="1:14">
      <c r="A61" s="71"/>
    </row>
  </sheetData>
  <mergeCells count="13">
    <mergeCell ref="A57:N57"/>
    <mergeCell ref="K7:N7"/>
    <mergeCell ref="K10:L10"/>
    <mergeCell ref="M10:N10"/>
    <mergeCell ref="A1:N1"/>
    <mergeCell ref="A4:A10"/>
    <mergeCell ref="B4:G4"/>
    <mergeCell ref="I4:N4"/>
    <mergeCell ref="F10:G10"/>
    <mergeCell ref="D10:E10"/>
    <mergeCell ref="B7:C10"/>
    <mergeCell ref="D7:G7"/>
    <mergeCell ref="I7:J10"/>
  </mergeCells>
  <printOptions horizontalCentered="1"/>
  <pageMargins left="0.78740157480314965" right="0.78740157480314965" top="0.78740157480314965" bottom="0.78740157480314965" header="0.39370078740157483" footer="0.39370078740157483"/>
  <pageSetup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sqref="A1:N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299" t="s">
        <v>210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s="27" customFormat="1" ht="6.6" customHeight="1" thickBot="1">
      <c r="A2" s="158"/>
      <c r="B2" s="159"/>
      <c r="C2" s="161"/>
      <c r="D2" s="159"/>
      <c r="E2" s="161"/>
      <c r="F2" s="159"/>
      <c r="G2" s="161"/>
      <c r="H2" s="160"/>
      <c r="I2" s="159"/>
      <c r="J2" s="159"/>
      <c r="K2" s="159"/>
      <c r="L2" s="159"/>
      <c r="M2" s="159"/>
      <c r="N2" s="159"/>
    </row>
    <row r="3" spans="1:14" s="132" customFormat="1" ht="6.6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8" t="s">
        <v>145</v>
      </c>
      <c r="B4" s="300" t="s">
        <v>78</v>
      </c>
      <c r="C4" s="300"/>
      <c r="D4" s="300"/>
      <c r="E4" s="300"/>
      <c r="F4" s="300"/>
      <c r="G4" s="300"/>
      <c r="H4" s="210"/>
      <c r="I4" s="300" t="s">
        <v>87</v>
      </c>
      <c r="J4" s="300"/>
      <c r="K4" s="300"/>
      <c r="L4" s="300"/>
      <c r="M4" s="300"/>
      <c r="N4" s="300"/>
    </row>
    <row r="5" spans="1:14" s="132" customFormat="1" ht="6.6" customHeight="1">
      <c r="A5" s="308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8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8"/>
      <c r="B7" s="310" t="s">
        <v>82</v>
      </c>
      <c r="C7" s="310"/>
      <c r="D7" s="305" t="s">
        <v>152</v>
      </c>
      <c r="E7" s="305"/>
      <c r="F7" s="305"/>
      <c r="G7" s="305"/>
      <c r="H7" s="236"/>
      <c r="I7" s="310" t="s">
        <v>82</v>
      </c>
      <c r="J7" s="310"/>
      <c r="K7" s="305" t="s">
        <v>152</v>
      </c>
      <c r="L7" s="305"/>
      <c r="M7" s="305"/>
      <c r="N7" s="305"/>
    </row>
    <row r="8" spans="1:14" s="132" customFormat="1" ht="6.6" customHeight="1">
      <c r="A8" s="308"/>
      <c r="B8" s="310"/>
      <c r="C8" s="310"/>
      <c r="D8" s="211"/>
      <c r="E8" s="211"/>
      <c r="F8" s="211"/>
      <c r="G8" s="211"/>
      <c r="H8" s="210"/>
      <c r="I8" s="310"/>
      <c r="J8" s="310"/>
      <c r="K8" s="211"/>
      <c r="L8" s="211"/>
      <c r="M8" s="211"/>
      <c r="N8" s="211"/>
    </row>
    <row r="9" spans="1:14" s="132" customFormat="1" ht="6.6" customHeight="1">
      <c r="A9" s="308"/>
      <c r="B9" s="310"/>
      <c r="C9" s="310"/>
      <c r="D9" s="212"/>
      <c r="E9" s="212"/>
      <c r="F9" s="212"/>
      <c r="G9" s="212"/>
      <c r="H9" s="210"/>
      <c r="I9" s="310"/>
      <c r="J9" s="310"/>
      <c r="K9" s="212"/>
      <c r="L9" s="212"/>
      <c r="M9" s="212"/>
      <c r="N9" s="212"/>
    </row>
    <row r="10" spans="1:14" s="132" customFormat="1" ht="24.75" customHeight="1">
      <c r="A10" s="308"/>
      <c r="B10" s="310"/>
      <c r="C10" s="310"/>
      <c r="D10" s="310" t="s">
        <v>147</v>
      </c>
      <c r="E10" s="310"/>
      <c r="F10" s="311" t="s">
        <v>148</v>
      </c>
      <c r="G10" s="311"/>
      <c r="H10" s="213"/>
      <c r="I10" s="310"/>
      <c r="J10" s="310"/>
      <c r="K10" s="310" t="s">
        <v>147</v>
      </c>
      <c r="L10" s="310"/>
      <c r="M10" s="311" t="s">
        <v>148</v>
      </c>
      <c r="N10" s="311"/>
    </row>
    <row r="11" spans="1:14" s="27" customFormat="1" ht="6.6" customHeight="1">
      <c r="A11" s="229"/>
      <c r="B11" s="230"/>
      <c r="C11" s="231"/>
      <c r="D11" s="230"/>
      <c r="E11" s="231"/>
      <c r="F11" s="230"/>
      <c r="G11" s="231"/>
      <c r="H11" s="230"/>
      <c r="I11" s="230"/>
      <c r="J11" s="230"/>
      <c r="K11" s="230"/>
      <c r="L11" s="230"/>
      <c r="M11" s="230"/>
      <c r="N11" s="230"/>
    </row>
    <row r="12" spans="1:14" s="29" customFormat="1" ht="6.6" customHeight="1">
      <c r="A12" s="28"/>
      <c r="B12" s="85"/>
      <c r="C12" s="110"/>
      <c r="D12" s="85"/>
      <c r="E12" s="110"/>
      <c r="F12" s="85"/>
      <c r="G12" s="110"/>
      <c r="H12" s="85"/>
      <c r="I12" s="85"/>
      <c r="J12" s="85"/>
      <c r="K12" s="85"/>
      <c r="L12" s="85"/>
      <c r="M12" s="85"/>
      <c r="N12" s="85"/>
    </row>
    <row r="13" spans="1:14" s="30" customFormat="1" ht="12">
      <c r="A13" s="226" t="s">
        <v>79</v>
      </c>
      <c r="B13" s="219">
        <f>SUM(D13,F13)</f>
        <v>83253</v>
      </c>
      <c r="C13" s="220"/>
      <c r="D13" s="219">
        <f>D15</f>
        <v>24550</v>
      </c>
      <c r="E13" s="220"/>
      <c r="F13" s="219">
        <f>F15</f>
        <v>58703</v>
      </c>
      <c r="G13" s="220"/>
      <c r="H13" s="222"/>
      <c r="I13" s="223">
        <f>SUM(K13,M13)</f>
        <v>100</v>
      </c>
      <c r="J13" s="224"/>
      <c r="K13" s="223">
        <f>+D13*100/B13</f>
        <v>29.488426843477111</v>
      </c>
      <c r="L13" s="225"/>
      <c r="M13" s="223">
        <f>F13*100/B13</f>
        <v>70.511573156522886</v>
      </c>
      <c r="N13" s="224"/>
    </row>
    <row r="14" spans="1:14" s="35" customFormat="1" ht="6.6" customHeight="1">
      <c r="A14" s="31"/>
      <c r="B14" s="65"/>
      <c r="C14" s="64"/>
      <c r="D14" s="65"/>
      <c r="E14" s="64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24">
      <c r="A15" s="61" t="s">
        <v>86</v>
      </c>
      <c r="B15" s="95">
        <f>SUM(D15,F15)</f>
        <v>83253</v>
      </c>
      <c r="C15" s="40"/>
      <c r="D15" s="95">
        <f>SUM($D$16:$D$18)</f>
        <v>24550</v>
      </c>
      <c r="E15" s="40"/>
      <c r="F15" s="95">
        <f>SUM($F$16:$F$18)</f>
        <v>58703</v>
      </c>
      <c r="G15" s="40"/>
      <c r="H15" s="100"/>
      <c r="I15" s="96">
        <f>SUM(I16:I17)</f>
        <v>100</v>
      </c>
      <c r="J15" s="96"/>
      <c r="K15" s="96">
        <f>SUM(K16:K17)</f>
        <v>100</v>
      </c>
      <c r="L15" s="96"/>
      <c r="M15" s="96">
        <f>SUM(M16:M17)</f>
        <v>100</v>
      </c>
      <c r="N15" s="96"/>
    </row>
    <row r="16" spans="1:14" s="27" customFormat="1" ht="11.4">
      <c r="A16" s="115" t="s">
        <v>164</v>
      </c>
      <c r="B16" s="39">
        <f>SUM(D16,F16)</f>
        <v>7358</v>
      </c>
      <c r="C16" s="40"/>
      <c r="D16" s="39">
        <v>2612</v>
      </c>
      <c r="E16" s="39"/>
      <c r="F16" s="39">
        <v>4746</v>
      </c>
      <c r="G16" s="40"/>
      <c r="H16" s="98"/>
      <c r="I16" s="99">
        <f>B16*100/SUM(B16:B17)</f>
        <v>9.6741960083094476</v>
      </c>
      <c r="J16" s="99"/>
      <c r="K16" s="99">
        <f>D16*100/SUM($D$16:$D$17)</f>
        <v>11.496984902504511</v>
      </c>
      <c r="L16" s="99"/>
      <c r="M16" s="99">
        <f>F16*100/SUM($F$16:$F$17)</f>
        <v>8.8978046082603726</v>
      </c>
      <c r="N16" s="99"/>
    </row>
    <row r="17" spans="1:14" s="27" customFormat="1" ht="11.4">
      <c r="A17" s="115" t="s">
        <v>4</v>
      </c>
      <c r="B17" s="39">
        <f>SUM(D17,F17)</f>
        <v>68700</v>
      </c>
      <c r="C17" s="40"/>
      <c r="D17" s="39">
        <v>20107</v>
      </c>
      <c r="E17" s="39"/>
      <c r="F17" s="39">
        <v>48593</v>
      </c>
      <c r="G17" s="40"/>
      <c r="H17" s="98"/>
      <c r="I17" s="99">
        <f>B17*100/SUM(B16:B17)</f>
        <v>90.325803991690549</v>
      </c>
      <c r="J17" s="99"/>
      <c r="K17" s="99">
        <f>D17*100/SUM($D$16:$D$17)</f>
        <v>88.503015097495492</v>
      </c>
      <c r="L17" s="99"/>
      <c r="M17" s="99">
        <f>F17*100/SUM($F$16:$F$17)</f>
        <v>91.102195391739627</v>
      </c>
      <c r="N17" s="99"/>
    </row>
    <row r="18" spans="1:14" s="27" customFormat="1" ht="11.4">
      <c r="A18" s="115" t="s">
        <v>3</v>
      </c>
      <c r="B18" s="39">
        <f>SUM(D18,F18)</f>
        <v>7195</v>
      </c>
      <c r="C18" s="40"/>
      <c r="D18" s="39">
        <v>1831</v>
      </c>
      <c r="E18" s="39"/>
      <c r="F18" s="39">
        <v>5364</v>
      </c>
      <c r="G18" s="40"/>
      <c r="H18" s="98"/>
      <c r="I18" s="262" t="s">
        <v>193</v>
      </c>
      <c r="J18" s="262"/>
      <c r="K18" s="262" t="s">
        <v>193</v>
      </c>
      <c r="L18" s="262"/>
      <c r="M18" s="262" t="s">
        <v>193</v>
      </c>
      <c r="N18" s="99"/>
    </row>
    <row r="19" spans="1:14" s="27" customFormat="1" ht="6.6" customHeight="1">
      <c r="A19" s="29"/>
      <c r="B19" s="39"/>
      <c r="C19" s="40"/>
      <c r="D19" s="39"/>
      <c r="E19" s="40"/>
      <c r="F19" s="39"/>
      <c r="G19" s="40"/>
      <c r="H19" s="98"/>
      <c r="I19" s="99"/>
      <c r="J19" s="99"/>
      <c r="K19" s="99"/>
      <c r="L19" s="99"/>
      <c r="M19" s="99"/>
      <c r="N19" s="99"/>
    </row>
    <row r="20" spans="1:14" s="30" customFormat="1" ht="36">
      <c r="A20" s="61" t="s">
        <v>103</v>
      </c>
      <c r="B20" s="95">
        <f>SUM(D20,F20)</f>
        <v>83252</v>
      </c>
      <c r="C20" s="40"/>
      <c r="D20" s="95">
        <f>SUM(D21:D22)</f>
        <v>24549</v>
      </c>
      <c r="E20" s="40"/>
      <c r="F20" s="95">
        <f>SUM(F21:F22)</f>
        <v>58703</v>
      </c>
      <c r="G20" s="40"/>
      <c r="H20" s="95"/>
      <c r="I20" s="96">
        <f>SUM(I21:I22)</f>
        <v>100</v>
      </c>
      <c r="J20" s="96"/>
      <c r="K20" s="96">
        <f>SUM(K21:K22)</f>
        <v>100</v>
      </c>
      <c r="L20" s="96"/>
      <c r="M20" s="96">
        <f>SUM(M21:M22)</f>
        <v>100</v>
      </c>
      <c r="N20" s="96"/>
    </row>
    <row r="21" spans="1:14" s="27" customFormat="1" ht="11.4">
      <c r="A21" s="115" t="s">
        <v>164</v>
      </c>
      <c r="B21" s="39">
        <f>SUM(D21,F21)</f>
        <v>34821</v>
      </c>
      <c r="C21" s="40"/>
      <c r="D21" s="39">
        <v>7787</v>
      </c>
      <c r="E21" s="39"/>
      <c r="F21" s="39">
        <v>27034</v>
      </c>
      <c r="G21" s="39"/>
      <c r="H21" s="98"/>
      <c r="I21" s="99">
        <f>B21*100/SUM(B21:B22)</f>
        <v>41.826022197664919</v>
      </c>
      <c r="J21" s="99"/>
      <c r="K21" s="99">
        <f>D21*100/SUM(D21:D22)</f>
        <v>31.720233003380994</v>
      </c>
      <c r="L21" s="99"/>
      <c r="M21" s="99">
        <f>F21*100/SUM(F21:F22)</f>
        <v>46.052160877638279</v>
      </c>
      <c r="N21" s="99"/>
    </row>
    <row r="22" spans="1:14" s="27" customFormat="1" ht="11.4">
      <c r="A22" s="115" t="s">
        <v>4</v>
      </c>
      <c r="B22" s="39">
        <f>SUM(D22,F22)</f>
        <v>48431</v>
      </c>
      <c r="C22" s="40"/>
      <c r="D22" s="39">
        <v>16762</v>
      </c>
      <c r="E22" s="39"/>
      <c r="F22" s="39">
        <v>31669</v>
      </c>
      <c r="G22" s="40"/>
      <c r="H22" s="98"/>
      <c r="I22" s="99">
        <f>B22*100/SUM(B21:B22)</f>
        <v>58.173977802335081</v>
      </c>
      <c r="J22" s="99"/>
      <c r="K22" s="99">
        <f>D22*100/SUM(D21:D22)</f>
        <v>68.279766996619003</v>
      </c>
      <c r="L22" s="99"/>
      <c r="M22" s="99">
        <f>F22*100/SUM(F21:F22)</f>
        <v>53.947839122361721</v>
      </c>
      <c r="N22" s="99"/>
    </row>
    <row r="23" spans="1:14" s="27" customFormat="1" ht="6.6" customHeight="1">
      <c r="A23" s="29"/>
      <c r="B23" s="39"/>
      <c r="C23" s="40"/>
      <c r="D23" s="39"/>
      <c r="E23" s="40"/>
      <c r="F23" s="39"/>
      <c r="G23" s="40"/>
      <c r="H23" s="98"/>
      <c r="I23" s="99"/>
      <c r="J23" s="99"/>
      <c r="K23" s="99"/>
      <c r="L23" s="99"/>
      <c r="M23" s="99"/>
      <c r="N23" s="99"/>
    </row>
    <row r="24" spans="1:14" s="27" customFormat="1" ht="24">
      <c r="A24" s="232" t="s">
        <v>90</v>
      </c>
      <c r="B24" s="219">
        <f>SUM(D24,F24)</f>
        <v>34821</v>
      </c>
      <c r="C24" s="220"/>
      <c r="D24" s="219">
        <f>D21</f>
        <v>7787</v>
      </c>
      <c r="E24" s="220"/>
      <c r="F24" s="219">
        <f>F21</f>
        <v>27034</v>
      </c>
      <c r="G24" s="220"/>
      <c r="H24" s="224"/>
      <c r="I24" s="223">
        <f>SUM(K24,M24)</f>
        <v>100</v>
      </c>
      <c r="J24" s="224"/>
      <c r="K24" s="223">
        <f>+D24*100/B24</f>
        <v>22.362941902874702</v>
      </c>
      <c r="L24" s="225"/>
      <c r="M24" s="223">
        <f>F24*100/B24</f>
        <v>77.637058097125305</v>
      </c>
      <c r="N24" s="224"/>
    </row>
    <row r="25" spans="1:14" s="29" customFormat="1" ht="6.6" customHeight="1">
      <c r="A25" s="15"/>
      <c r="B25" s="65"/>
      <c r="C25" s="64"/>
      <c r="D25" s="65"/>
      <c r="E25" s="64"/>
      <c r="F25" s="65"/>
      <c r="G25" s="64"/>
      <c r="H25" s="34"/>
      <c r="I25" s="101"/>
      <c r="J25" s="48"/>
      <c r="K25" s="101"/>
      <c r="L25" s="48"/>
      <c r="M25" s="101"/>
      <c r="N25" s="48"/>
    </row>
    <row r="26" spans="1:14" s="30" customFormat="1" ht="24">
      <c r="A26" s="61" t="s">
        <v>110</v>
      </c>
      <c r="B26" s="95">
        <f>SUM(D26,F26)</f>
        <v>34821</v>
      </c>
      <c r="C26" s="40"/>
      <c r="D26" s="95">
        <f>SUM(D27:D35)</f>
        <v>7787</v>
      </c>
      <c r="E26" s="40"/>
      <c r="F26" s="95">
        <f>SUM(F27:F35)</f>
        <v>27034</v>
      </c>
      <c r="G26" s="40"/>
      <c r="H26" s="100"/>
      <c r="I26" s="96">
        <f>SUM(I27:I34)</f>
        <v>100</v>
      </c>
      <c r="J26" s="96"/>
      <c r="K26" s="96">
        <f>SUM(K27:K34)</f>
        <v>99.999999999999986</v>
      </c>
      <c r="L26" s="96"/>
      <c r="M26" s="96">
        <f>SUM(M27:M34)</f>
        <v>100.00000000000001</v>
      </c>
      <c r="N26" s="96"/>
    </row>
    <row r="27" spans="1:14" s="27" customFormat="1" ht="11.4">
      <c r="A27" s="115" t="s">
        <v>11</v>
      </c>
      <c r="B27" s="39">
        <f t="shared" ref="B27:B35" si="0">SUM(D27,F27)</f>
        <v>16057</v>
      </c>
      <c r="C27" s="40"/>
      <c r="D27" s="39">
        <v>3648</v>
      </c>
      <c r="E27" s="39"/>
      <c r="F27" s="39">
        <v>12409</v>
      </c>
      <c r="G27" s="40"/>
      <c r="H27" s="98"/>
      <c r="I27" s="99">
        <f>B27*100/($B$26-$B$35)</f>
        <v>47.03556154432011</v>
      </c>
      <c r="J27" s="99"/>
      <c r="K27" s="99">
        <f>D27*100/($D$26-$D$35)</f>
        <v>47.748691099476439</v>
      </c>
      <c r="L27" s="99"/>
      <c r="M27" s="99">
        <f t="shared" ref="M27:M34" si="1">F27*100/($F$26-$F$35)</f>
        <v>46.829949430145675</v>
      </c>
      <c r="N27" s="99"/>
    </row>
    <row r="28" spans="1:14" s="27" customFormat="1" ht="11.4">
      <c r="A28" s="115" t="s">
        <v>12</v>
      </c>
      <c r="B28" s="39">
        <f t="shared" si="0"/>
        <v>2644</v>
      </c>
      <c r="C28" s="40"/>
      <c r="D28" s="39">
        <v>433</v>
      </c>
      <c r="E28" s="39" t="s">
        <v>194</v>
      </c>
      <c r="F28" s="39">
        <v>2211</v>
      </c>
      <c r="G28" s="40"/>
      <c r="H28" s="98"/>
      <c r="I28" s="99">
        <f t="shared" ref="I28:I34" si="2">B28*100/($B$26-$B$35)</f>
        <v>7.7450348585154369</v>
      </c>
      <c r="J28" s="99"/>
      <c r="K28" s="99">
        <f>D28*100/($D$26-$D$35)</f>
        <v>5.667539267015707</v>
      </c>
      <c r="L28" s="99"/>
      <c r="M28" s="99">
        <f t="shared" si="1"/>
        <v>8.3440259642237145</v>
      </c>
      <c r="N28" s="99"/>
    </row>
    <row r="29" spans="1:14" s="27" customFormat="1" ht="11.4">
      <c r="A29" s="115" t="s">
        <v>13</v>
      </c>
      <c r="B29" s="39">
        <f t="shared" si="0"/>
        <v>5408</v>
      </c>
      <c r="C29" s="40"/>
      <c r="D29" s="39">
        <v>1108</v>
      </c>
      <c r="E29" s="39"/>
      <c r="F29" s="39">
        <v>4300</v>
      </c>
      <c r="G29" s="40"/>
      <c r="H29" s="98"/>
      <c r="I29" s="99">
        <f>B29*100/($B$26-$B$35)</f>
        <v>15.841584158415841</v>
      </c>
      <c r="J29" s="99"/>
      <c r="K29" s="99">
        <f t="shared" ref="K29:K33" si="3">D29*100/($D$26-$D$35)</f>
        <v>14.502617801047121</v>
      </c>
      <c r="L29" s="99"/>
      <c r="M29" s="99">
        <f t="shared" si="1"/>
        <v>16.22763982187335</v>
      </c>
      <c r="N29" s="99"/>
    </row>
    <row r="30" spans="1:14" s="27" customFormat="1" ht="11.4">
      <c r="A30" s="115" t="s">
        <v>14</v>
      </c>
      <c r="B30" s="39">
        <f t="shared" si="0"/>
        <v>2942</v>
      </c>
      <c r="C30" s="40"/>
      <c r="D30" s="39">
        <v>639</v>
      </c>
      <c r="E30" s="39" t="s">
        <v>194</v>
      </c>
      <c r="F30" s="39">
        <v>2303</v>
      </c>
      <c r="G30" s="40"/>
      <c r="H30" s="98"/>
      <c r="I30" s="99">
        <f t="shared" si="2"/>
        <v>8.6179623879547727</v>
      </c>
      <c r="J30" s="99"/>
      <c r="K30" s="99">
        <f t="shared" si="3"/>
        <v>8.3638743455497391</v>
      </c>
      <c r="L30" s="99"/>
      <c r="M30" s="99">
        <f t="shared" si="1"/>
        <v>8.6912219790172838</v>
      </c>
      <c r="N30" s="99"/>
    </row>
    <row r="31" spans="1:14" s="27" customFormat="1" ht="11.4">
      <c r="A31" s="115" t="s">
        <v>15</v>
      </c>
      <c r="B31" s="39">
        <f t="shared" si="0"/>
        <v>1087</v>
      </c>
      <c r="C31" s="40"/>
      <c r="D31" s="39">
        <v>172</v>
      </c>
      <c r="E31" s="39" t="s">
        <v>194</v>
      </c>
      <c r="F31" s="39">
        <v>915</v>
      </c>
      <c r="G31" s="40"/>
      <c r="H31" s="98"/>
      <c r="I31" s="99">
        <f t="shared" si="2"/>
        <v>3.1841349815454918</v>
      </c>
      <c r="J31" s="99"/>
      <c r="K31" s="99">
        <f t="shared" si="3"/>
        <v>2.25130890052356</v>
      </c>
      <c r="L31" s="99"/>
      <c r="M31" s="99">
        <f t="shared" si="1"/>
        <v>3.4530907993056079</v>
      </c>
      <c r="N31" s="99"/>
    </row>
    <row r="32" spans="1:14" s="27" customFormat="1" ht="11.4">
      <c r="A32" s="115" t="s">
        <v>49</v>
      </c>
      <c r="B32" s="39">
        <f t="shared" si="0"/>
        <v>1092</v>
      </c>
      <c r="C32" s="39" t="s">
        <v>194</v>
      </c>
      <c r="D32" s="39">
        <v>326</v>
      </c>
      <c r="E32" s="39" t="s">
        <v>194</v>
      </c>
      <c r="F32" s="39">
        <v>766</v>
      </c>
      <c r="G32" s="39" t="s">
        <v>194</v>
      </c>
      <c r="H32" s="98"/>
      <c r="I32" s="99">
        <f t="shared" si="2"/>
        <v>3.1987814166031989</v>
      </c>
      <c r="J32" s="99"/>
      <c r="K32" s="99">
        <f t="shared" si="3"/>
        <v>4.2670157068062826</v>
      </c>
      <c r="L32" s="99"/>
      <c r="M32" s="99">
        <f t="shared" si="1"/>
        <v>2.8907842101290662</v>
      </c>
      <c r="N32" s="99"/>
    </row>
    <row r="33" spans="1:14" s="27" customFormat="1" ht="11.4">
      <c r="A33" s="115" t="s">
        <v>50</v>
      </c>
      <c r="B33" s="39">
        <f t="shared" si="0"/>
        <v>4577</v>
      </c>
      <c r="C33" s="40"/>
      <c r="D33" s="39">
        <v>1276</v>
      </c>
      <c r="E33" s="39"/>
      <c r="F33" s="39">
        <v>3301</v>
      </c>
      <c r="G33" s="40"/>
      <c r="H33" s="98"/>
      <c r="I33" s="99">
        <f t="shared" si="2"/>
        <v>13.407346651824946</v>
      </c>
      <c r="J33" s="99"/>
      <c r="K33" s="99">
        <f t="shared" si="3"/>
        <v>16.701570680628272</v>
      </c>
      <c r="L33" s="99"/>
      <c r="M33" s="99">
        <f t="shared" si="1"/>
        <v>12.457543965582309</v>
      </c>
      <c r="N33" s="99"/>
    </row>
    <row r="34" spans="1:14" s="27" customFormat="1" ht="11.4">
      <c r="A34" s="115" t="s">
        <v>192</v>
      </c>
      <c r="B34" s="39">
        <f>SUM(D34,F34)</f>
        <v>331</v>
      </c>
      <c r="C34" s="39" t="s">
        <v>194</v>
      </c>
      <c r="D34" s="39">
        <v>38</v>
      </c>
      <c r="E34" s="39" t="s">
        <v>194</v>
      </c>
      <c r="F34" s="39">
        <v>293</v>
      </c>
      <c r="G34" s="39" t="s">
        <v>194</v>
      </c>
      <c r="H34" s="98"/>
      <c r="I34" s="99">
        <f t="shared" si="2"/>
        <v>0.96959400082020031</v>
      </c>
      <c r="J34" s="99"/>
      <c r="K34" s="99">
        <f>D34*100/($D$26-$D$35)</f>
        <v>0.49738219895287961</v>
      </c>
      <c r="L34" s="99"/>
      <c r="M34" s="99">
        <f t="shared" si="1"/>
        <v>1.105743829722998</v>
      </c>
      <c r="N34" s="99"/>
    </row>
    <row r="35" spans="1:14" s="27" customFormat="1" ht="11.4">
      <c r="A35" s="115" t="s">
        <v>3</v>
      </c>
      <c r="B35" s="39">
        <f t="shared" si="0"/>
        <v>683</v>
      </c>
      <c r="C35" s="40"/>
      <c r="D35" s="39">
        <v>147</v>
      </c>
      <c r="E35" s="39" t="s">
        <v>194</v>
      </c>
      <c r="F35" s="39">
        <v>536</v>
      </c>
      <c r="G35" s="39" t="s">
        <v>194</v>
      </c>
      <c r="H35" s="98"/>
      <c r="I35" s="42" t="str">
        <f>IF(B35&gt;0,"NC",0)</f>
        <v>NC</v>
      </c>
      <c r="J35" s="99"/>
      <c r="K35" s="42" t="str">
        <f>IF(D35&gt;0,"NC",0)</f>
        <v>NC</v>
      </c>
      <c r="L35" s="99"/>
      <c r="M35" s="42" t="str">
        <f>IF(F35&gt;0,"NC",0)</f>
        <v>NC</v>
      </c>
      <c r="N35" s="99"/>
    </row>
    <row r="36" spans="1:14" s="27" customFormat="1" ht="6.6" customHeight="1">
      <c r="A36" s="88"/>
      <c r="B36" s="39"/>
      <c r="C36" s="40"/>
      <c r="D36" s="39"/>
      <c r="E36" s="40"/>
      <c r="F36" s="39"/>
      <c r="G36" s="40"/>
      <c r="H36" s="98"/>
      <c r="I36" s="99"/>
      <c r="J36" s="99"/>
      <c r="K36" s="99"/>
      <c r="L36" s="99"/>
      <c r="M36" s="99"/>
      <c r="N36" s="99"/>
    </row>
    <row r="37" spans="1:14" s="30" customFormat="1" ht="24">
      <c r="A37" s="61" t="s">
        <v>91</v>
      </c>
      <c r="B37" s="65">
        <f t="shared" ref="B37:B46" si="4">SUM(D37,F37)</f>
        <v>34821</v>
      </c>
      <c r="C37" s="64"/>
      <c r="D37" s="65">
        <f>SUM(D38:D46)</f>
        <v>7787</v>
      </c>
      <c r="E37" s="17"/>
      <c r="F37" s="65">
        <f>SUM(F38:F46)</f>
        <v>27034</v>
      </c>
      <c r="G37" s="64"/>
      <c r="H37" s="94"/>
      <c r="I37" s="96">
        <f>SUM(I38:I45)</f>
        <v>100.00000000000001</v>
      </c>
      <c r="J37" s="48"/>
      <c r="K37" s="96">
        <f>SUM(K38:K45)</f>
        <v>100</v>
      </c>
      <c r="L37" s="19"/>
      <c r="M37" s="96">
        <f>SUM(M38:M45)</f>
        <v>99.999999999999986</v>
      </c>
      <c r="N37" s="48"/>
    </row>
    <row r="38" spans="1:14" s="27" customFormat="1" ht="11.4">
      <c r="A38" s="115" t="s">
        <v>8</v>
      </c>
      <c r="B38" s="39">
        <f t="shared" si="4"/>
        <v>15898</v>
      </c>
      <c r="C38" s="40"/>
      <c r="D38" s="39">
        <v>3697</v>
      </c>
      <c r="E38" s="39"/>
      <c r="F38" s="39">
        <v>12201</v>
      </c>
      <c r="G38" s="40"/>
      <c r="H38" s="98"/>
      <c r="I38" s="99">
        <f>B38*100/($B$37-$B$46)</f>
        <v>45.934700953481652</v>
      </c>
      <c r="J38" s="99"/>
      <c r="K38" s="99">
        <f>D38*100/($D$37-$D$46)</f>
        <v>47.641752577319586</v>
      </c>
      <c r="L38" s="99"/>
      <c r="M38" s="99">
        <f>F38*100/($F$37-$F$46)</f>
        <v>45.441340782122907</v>
      </c>
      <c r="N38" s="99"/>
    </row>
    <row r="39" spans="1:14" s="27" customFormat="1" ht="11.4">
      <c r="A39" s="115" t="s">
        <v>9</v>
      </c>
      <c r="B39" s="39">
        <f t="shared" si="4"/>
        <v>3931</v>
      </c>
      <c r="C39" s="40"/>
      <c r="D39" s="39">
        <v>787</v>
      </c>
      <c r="E39" s="39"/>
      <c r="F39" s="39">
        <v>3144</v>
      </c>
      <c r="G39" s="40"/>
      <c r="H39" s="98"/>
      <c r="I39" s="99">
        <f t="shared" ref="I39" si="5">B39*100/($B$37-$B$46)</f>
        <v>11.357989020514303</v>
      </c>
      <c r="J39" s="99"/>
      <c r="K39" s="99">
        <f t="shared" ref="K39:K44" si="6">D39*100/($D$37-$D$46)</f>
        <v>10.141752577319588</v>
      </c>
      <c r="L39" s="99"/>
      <c r="M39" s="99">
        <f t="shared" ref="M39:M44" si="7">F39*100/($F$37-$F$46)</f>
        <v>11.70949720670391</v>
      </c>
      <c r="N39" s="99"/>
    </row>
    <row r="40" spans="1:14" s="27" customFormat="1" ht="11.4">
      <c r="A40" s="115" t="s">
        <v>10</v>
      </c>
      <c r="B40" s="39">
        <f t="shared" si="4"/>
        <v>4890</v>
      </c>
      <c r="C40" s="40"/>
      <c r="D40" s="39">
        <v>1070</v>
      </c>
      <c r="E40" s="39"/>
      <c r="F40" s="39">
        <v>3820</v>
      </c>
      <c r="G40" s="40"/>
      <c r="H40" s="98"/>
      <c r="I40" s="99">
        <f t="shared" ref="I40:I45" si="8">B40*100/($B$37-$B$46)</f>
        <v>14.128864490031782</v>
      </c>
      <c r="J40" s="99"/>
      <c r="K40" s="99">
        <f t="shared" si="6"/>
        <v>13.788659793814434</v>
      </c>
      <c r="L40" s="99"/>
      <c r="M40" s="99">
        <f>F40*100/($F$37-$F$46)</f>
        <v>14.227188081936685</v>
      </c>
      <c r="N40" s="99"/>
    </row>
    <row r="41" spans="1:14" s="27" customFormat="1" ht="11.4">
      <c r="A41" s="115" t="s">
        <v>5</v>
      </c>
      <c r="B41" s="39">
        <f t="shared" si="4"/>
        <v>1634</v>
      </c>
      <c r="C41" s="40"/>
      <c r="D41" s="39">
        <v>411</v>
      </c>
      <c r="E41" s="39" t="s">
        <v>194</v>
      </c>
      <c r="F41" s="39">
        <v>1223</v>
      </c>
      <c r="G41" s="40"/>
      <c r="H41" s="98"/>
      <c r="I41" s="99">
        <f t="shared" si="8"/>
        <v>4.7211788500433398</v>
      </c>
      <c r="J41" s="99"/>
      <c r="K41" s="99">
        <f t="shared" si="6"/>
        <v>5.2963917525773194</v>
      </c>
      <c r="L41" s="99"/>
      <c r="M41" s="99">
        <f t="shared" si="7"/>
        <v>4.5549348230912479</v>
      </c>
      <c r="N41" s="99"/>
    </row>
    <row r="42" spans="1:14" s="27" customFormat="1" ht="11.4">
      <c r="A42" s="115" t="s">
        <v>6</v>
      </c>
      <c r="B42" s="39">
        <f t="shared" si="4"/>
        <v>557</v>
      </c>
      <c r="C42" s="40" t="s">
        <v>194</v>
      </c>
      <c r="D42" s="39">
        <v>160</v>
      </c>
      <c r="E42" s="39" t="s">
        <v>194</v>
      </c>
      <c r="F42" s="39">
        <v>397</v>
      </c>
      <c r="G42" s="40" t="s">
        <v>194</v>
      </c>
      <c r="H42" s="98"/>
      <c r="I42" s="99">
        <f t="shared" si="8"/>
        <v>1.6093614562265242</v>
      </c>
      <c r="J42" s="99"/>
      <c r="K42" s="99">
        <f t="shared" si="6"/>
        <v>2.0618556701030926</v>
      </c>
      <c r="L42" s="99"/>
      <c r="M42" s="99">
        <f t="shared" si="7"/>
        <v>1.4785847299813781</v>
      </c>
      <c r="N42" s="99"/>
    </row>
    <row r="43" spans="1:14" s="27" customFormat="1" ht="11.4">
      <c r="A43" s="115" t="s">
        <v>7</v>
      </c>
      <c r="B43" s="39">
        <f t="shared" si="4"/>
        <v>766</v>
      </c>
      <c r="C43" s="39" t="s">
        <v>194</v>
      </c>
      <c r="D43" s="39">
        <v>0</v>
      </c>
      <c r="E43" s="39"/>
      <c r="F43" s="39">
        <v>766</v>
      </c>
      <c r="G43" s="39" t="s">
        <v>194</v>
      </c>
      <c r="H43" s="98"/>
      <c r="I43" s="99">
        <f t="shared" si="8"/>
        <v>2.2132331696041607</v>
      </c>
      <c r="J43" s="99"/>
      <c r="K43" s="99">
        <f t="shared" si="6"/>
        <v>0</v>
      </c>
      <c r="L43" s="99"/>
      <c r="M43" s="99">
        <f t="shared" si="7"/>
        <v>2.8528864059590315</v>
      </c>
      <c r="N43" s="99"/>
    </row>
    <row r="44" spans="1:14" s="27" customFormat="1" ht="11.4">
      <c r="A44" s="115" t="s">
        <v>77</v>
      </c>
      <c r="B44" s="39">
        <f t="shared" si="4"/>
        <v>3933</v>
      </c>
      <c r="C44" s="40"/>
      <c r="D44" s="39">
        <v>977</v>
      </c>
      <c r="E44" s="39"/>
      <c r="F44" s="39">
        <v>2956</v>
      </c>
      <c r="G44" s="40"/>
      <c r="H44" s="98"/>
      <c r="I44" s="99">
        <f t="shared" si="8"/>
        <v>11.363767697197341</v>
      </c>
      <c r="J44" s="99"/>
      <c r="K44" s="99">
        <f t="shared" si="6"/>
        <v>12.590206185567011</v>
      </c>
      <c r="L44" s="99"/>
      <c r="M44" s="99">
        <f t="shared" si="7"/>
        <v>11.009310986964618</v>
      </c>
      <c r="N44" s="99"/>
    </row>
    <row r="45" spans="1:14" s="27" customFormat="1" ht="22.8">
      <c r="A45" s="115" t="s">
        <v>75</v>
      </c>
      <c r="B45" s="39">
        <f t="shared" si="4"/>
        <v>3001</v>
      </c>
      <c r="C45" s="40"/>
      <c r="D45" s="39">
        <v>658</v>
      </c>
      <c r="E45" s="39" t="s">
        <v>194</v>
      </c>
      <c r="F45" s="39">
        <v>2343</v>
      </c>
      <c r="G45" s="40"/>
      <c r="H45" s="98"/>
      <c r="I45" s="99">
        <f t="shared" si="8"/>
        <v>8.6709043629008953</v>
      </c>
      <c r="J45" s="99"/>
      <c r="K45" s="99">
        <f>D45*100/($D$37-$D$46)</f>
        <v>8.4793814432989691</v>
      </c>
      <c r="L45" s="99"/>
      <c r="M45" s="99">
        <f>F45*100/($F$37-$F$46)</f>
        <v>8.7262569832402228</v>
      </c>
      <c r="N45" s="99"/>
    </row>
    <row r="46" spans="1:14" s="27" customFormat="1" ht="11.4">
      <c r="A46" s="115" t="s">
        <v>3</v>
      </c>
      <c r="B46" s="39">
        <f t="shared" si="4"/>
        <v>211</v>
      </c>
      <c r="C46" s="39" t="s">
        <v>194</v>
      </c>
      <c r="D46" s="39">
        <v>27</v>
      </c>
      <c r="E46" s="39" t="s">
        <v>194</v>
      </c>
      <c r="F46" s="39">
        <v>184</v>
      </c>
      <c r="G46" s="39" t="s">
        <v>194</v>
      </c>
      <c r="H46" s="98"/>
      <c r="I46" s="42" t="str">
        <f>IF(B46&gt;0,"NC",0)</f>
        <v>NC</v>
      </c>
      <c r="J46" s="99"/>
      <c r="K46" s="42" t="str">
        <f>IF(D46&gt;0,"NC",0)</f>
        <v>NC</v>
      </c>
      <c r="L46" s="99"/>
      <c r="M46" s="42" t="str">
        <f>IF(F46&gt;0,"NC",0)</f>
        <v>NC</v>
      </c>
      <c r="N46" s="99"/>
    </row>
    <row r="47" spans="1:14" s="27" customFormat="1" ht="6" customHeight="1">
      <c r="A47" s="115"/>
      <c r="B47" s="39"/>
      <c r="C47" s="40"/>
      <c r="D47" s="41"/>
      <c r="E47" s="40"/>
      <c r="F47" s="93"/>
      <c r="G47" s="40"/>
      <c r="H47" s="98"/>
      <c r="I47" s="99"/>
      <c r="J47" s="99"/>
      <c r="K47" s="99"/>
      <c r="L47" s="99"/>
      <c r="M47" s="99"/>
      <c r="N47" s="99"/>
    </row>
    <row r="48" spans="1:14" s="27" customFormat="1" ht="25.8">
      <c r="A48" s="61" t="s">
        <v>129</v>
      </c>
      <c r="B48" s="95">
        <f>SUM(D48,F48)</f>
        <v>34822</v>
      </c>
      <c r="C48" s="40"/>
      <c r="D48" s="95">
        <f>SUM(D49:D55)</f>
        <v>7787</v>
      </c>
      <c r="E48" s="40"/>
      <c r="F48" s="95">
        <f>SUM(F49:F55)</f>
        <v>27035</v>
      </c>
      <c r="G48" s="40"/>
      <c r="H48" s="98"/>
      <c r="I48" s="96">
        <f>SUM(I49:I54)</f>
        <v>100.00000000000001</v>
      </c>
      <c r="J48" s="99"/>
      <c r="K48" s="96">
        <f>SUM(K49:K54)</f>
        <v>99.999999999999986</v>
      </c>
      <c r="L48" s="99"/>
      <c r="M48" s="96">
        <f>SUM(M49:M54)</f>
        <v>99.999999999999972</v>
      </c>
      <c r="N48" s="99"/>
    </row>
    <row r="49" spans="1:14" s="27" customFormat="1" ht="11.4">
      <c r="A49" s="115" t="s">
        <v>128</v>
      </c>
      <c r="B49" s="39">
        <f t="shared" ref="B49:B55" si="9">SUM(D49,F49)</f>
        <v>2493</v>
      </c>
      <c r="C49" s="40"/>
      <c r="D49" s="39">
        <v>245</v>
      </c>
      <c r="E49" s="39" t="s">
        <v>194</v>
      </c>
      <c r="F49" s="39">
        <v>2248</v>
      </c>
      <c r="G49" s="40"/>
      <c r="H49" s="98"/>
      <c r="I49" s="99">
        <f>B49*100/SUM($B$49:$B$54)</f>
        <v>7.1983368463604078</v>
      </c>
      <c r="J49" s="99"/>
      <c r="K49" s="99">
        <f>D49*100/SUM($D$49:$D$54)</f>
        <v>3.1547772340973474</v>
      </c>
      <c r="L49" s="99"/>
      <c r="M49" s="99">
        <f>F49*100/SUM($F$49:$F$54)</f>
        <v>8.3671418468753487</v>
      </c>
      <c r="N49" s="99"/>
    </row>
    <row r="50" spans="1:14" s="27" customFormat="1" ht="11.4">
      <c r="A50" s="157" t="s">
        <v>127</v>
      </c>
      <c r="B50" s="39">
        <f t="shared" si="9"/>
        <v>9907</v>
      </c>
      <c r="C50" s="40"/>
      <c r="D50" s="39">
        <v>2387</v>
      </c>
      <c r="E50" s="39"/>
      <c r="F50" s="39">
        <v>7520</v>
      </c>
      <c r="G50" s="40"/>
      <c r="H50" s="98"/>
      <c r="I50" s="99">
        <f t="shared" ref="I50:I53" si="10">B50*100/SUM($B$49:$B$54)</f>
        <v>28.605665117084861</v>
      </c>
      <c r="J50" s="99"/>
      <c r="K50" s="99">
        <f t="shared" ref="K50:K53" si="11">D50*100/SUM($D$49:$D$54)</f>
        <v>30.736543909348441</v>
      </c>
      <c r="L50" s="99"/>
      <c r="M50" s="99">
        <f t="shared" ref="M50:M53" si="12">F50*100/SUM($F$49:$F$54)</f>
        <v>27.989727174600812</v>
      </c>
      <c r="N50" s="99"/>
    </row>
    <row r="51" spans="1:14" s="27" customFormat="1" ht="11.4">
      <c r="A51" s="157" t="s">
        <v>126</v>
      </c>
      <c r="B51" s="39">
        <f t="shared" si="9"/>
        <v>11501</v>
      </c>
      <c r="C51" s="40"/>
      <c r="D51" s="39">
        <v>2360</v>
      </c>
      <c r="E51" s="39"/>
      <c r="F51" s="39">
        <v>9141</v>
      </c>
      <c r="G51" s="40"/>
      <c r="H51" s="98"/>
      <c r="I51" s="99">
        <f t="shared" si="10"/>
        <v>33.208211821095489</v>
      </c>
      <c r="J51" s="99"/>
      <c r="K51" s="99">
        <f t="shared" si="11"/>
        <v>30.388874581509143</v>
      </c>
      <c r="L51" s="99"/>
      <c r="M51" s="99">
        <f t="shared" si="12"/>
        <v>34.023151077530052</v>
      </c>
      <c r="N51" s="99"/>
    </row>
    <row r="52" spans="1:14" s="27" customFormat="1" ht="11.4">
      <c r="A52" s="157" t="s">
        <v>125</v>
      </c>
      <c r="B52" s="39">
        <f t="shared" si="9"/>
        <v>5095</v>
      </c>
      <c r="C52" s="40"/>
      <c r="D52" s="39">
        <v>760</v>
      </c>
      <c r="E52" s="39" t="s">
        <v>194</v>
      </c>
      <c r="F52" s="39">
        <v>4335</v>
      </c>
      <c r="G52" s="40"/>
      <c r="H52" s="98"/>
      <c r="I52" s="99">
        <f t="shared" si="10"/>
        <v>14.711402419657553</v>
      </c>
      <c r="J52" s="99"/>
      <c r="K52" s="99">
        <f t="shared" si="11"/>
        <v>9.7862477465876907</v>
      </c>
      <c r="L52" s="99"/>
      <c r="M52" s="99">
        <f t="shared" si="12"/>
        <v>16.135035545464696</v>
      </c>
      <c r="N52" s="99"/>
    </row>
    <row r="53" spans="1:14" s="27" customFormat="1" ht="11.4">
      <c r="A53" s="157" t="s">
        <v>124</v>
      </c>
      <c r="B53" s="39">
        <f t="shared" si="9"/>
        <v>2299</v>
      </c>
      <c r="C53" s="40"/>
      <c r="D53" s="39">
        <v>183</v>
      </c>
      <c r="E53" s="39" t="s">
        <v>194</v>
      </c>
      <c r="F53" s="39">
        <v>2116</v>
      </c>
      <c r="G53" s="40"/>
      <c r="H53" s="98"/>
      <c r="I53" s="99">
        <f t="shared" si="10"/>
        <v>6.6381774608032798</v>
      </c>
      <c r="J53" s="99"/>
      <c r="K53" s="99">
        <f t="shared" si="11"/>
        <v>2.3564254442441412</v>
      </c>
      <c r="L53" s="99"/>
      <c r="M53" s="99">
        <f t="shared" si="12"/>
        <v>7.8758328060445901</v>
      </c>
      <c r="N53" s="99"/>
    </row>
    <row r="54" spans="1:14" s="27" customFormat="1" ht="11.4">
      <c r="A54" s="157" t="s">
        <v>123</v>
      </c>
      <c r="B54" s="39">
        <f t="shared" si="9"/>
        <v>3338</v>
      </c>
      <c r="C54" s="40"/>
      <c r="D54" s="39">
        <v>1831</v>
      </c>
      <c r="E54" s="39"/>
      <c r="F54" s="39">
        <v>1507</v>
      </c>
      <c r="G54" s="40"/>
      <c r="H54" s="98"/>
      <c r="I54" s="99">
        <f>B54*100/SUM($B$49:$B$54)</f>
        <v>9.6382063349984115</v>
      </c>
      <c r="J54" s="99"/>
      <c r="K54" s="99">
        <f>D54*100/SUM($D$49:$D$54)</f>
        <v>23.577131084213239</v>
      </c>
      <c r="L54" s="99"/>
      <c r="M54" s="99">
        <f>F54*100/SUM($F$49:$F$54)</f>
        <v>5.6091115494844974</v>
      </c>
      <c r="N54" s="99"/>
    </row>
    <row r="55" spans="1:14" s="27" customFormat="1" ht="11.4">
      <c r="A55" s="115" t="s">
        <v>3</v>
      </c>
      <c r="B55" s="39">
        <f t="shared" si="9"/>
        <v>189</v>
      </c>
      <c r="C55" s="39" t="s">
        <v>194</v>
      </c>
      <c r="D55" s="39">
        <v>21</v>
      </c>
      <c r="E55" s="39" t="s">
        <v>194</v>
      </c>
      <c r="F55" s="39">
        <v>168</v>
      </c>
      <c r="G55" s="39" t="s">
        <v>194</v>
      </c>
      <c r="H55" s="98"/>
      <c r="I55" s="42" t="str">
        <f>IF(B55&gt;0,"NC",0)</f>
        <v>NC</v>
      </c>
      <c r="J55" s="99"/>
      <c r="K55" s="42" t="str">
        <f>IF(D55&gt;0,"NC",0)</f>
        <v>NC</v>
      </c>
      <c r="L55" s="99"/>
      <c r="M55" s="42" t="str">
        <f>IF(F55&gt;0,"NC",0)</f>
        <v>NC</v>
      </c>
      <c r="N55" s="99"/>
    </row>
    <row r="56" spans="1:14" s="27" customFormat="1" ht="6" customHeight="1">
      <c r="A56" s="115"/>
      <c r="B56" s="39"/>
      <c r="C56" s="40"/>
      <c r="D56" s="41"/>
      <c r="E56" s="40"/>
      <c r="F56" s="93"/>
      <c r="G56" s="40"/>
      <c r="H56" s="98"/>
      <c r="I56" s="99"/>
      <c r="J56" s="99"/>
      <c r="K56" s="99"/>
      <c r="L56" s="99"/>
      <c r="M56" s="99"/>
      <c r="N56" s="99"/>
    </row>
    <row r="57" spans="1:14" s="27" customFormat="1" ht="24">
      <c r="A57" s="61" t="s">
        <v>122</v>
      </c>
      <c r="B57" s="95">
        <f t="shared" ref="B57:B62" si="13">SUM(D57,F57)</f>
        <v>34821</v>
      </c>
      <c r="C57" s="40"/>
      <c r="D57" s="95">
        <f>SUM(D58:D62)</f>
        <v>7787</v>
      </c>
      <c r="E57" s="40"/>
      <c r="F57" s="95">
        <f>SUM(F58:F62)</f>
        <v>27034</v>
      </c>
      <c r="G57" s="40"/>
      <c r="H57" s="98"/>
      <c r="I57" s="96">
        <f>SUM(I58:I61)</f>
        <v>100</v>
      </c>
      <c r="J57" s="96"/>
      <c r="K57" s="96">
        <f>SUM(K58:K61)</f>
        <v>100</v>
      </c>
      <c r="L57" s="96"/>
      <c r="M57" s="96">
        <f>SUM(M58:M61)</f>
        <v>100.00000000000001</v>
      </c>
      <c r="N57" s="96"/>
    </row>
    <row r="58" spans="1:14" s="27" customFormat="1" ht="12" customHeight="1">
      <c r="A58" s="156" t="s">
        <v>121</v>
      </c>
      <c r="B58" s="39">
        <f t="shared" si="13"/>
        <v>12441</v>
      </c>
      <c r="C58" s="40"/>
      <c r="D58" s="39">
        <v>3167</v>
      </c>
      <c r="E58" s="39"/>
      <c r="F58" s="39">
        <v>9274</v>
      </c>
      <c r="G58" s="40"/>
      <c r="H58" s="98"/>
      <c r="I58" s="99">
        <f>B58*100/SUM($B$58:$B$61)</f>
        <v>35.817930557954739</v>
      </c>
      <c r="J58" s="99"/>
      <c r="K58" s="99">
        <f>D58*100/SUM($D$58:$D$61)</f>
        <v>40.670348015923977</v>
      </c>
      <c r="L58" s="99"/>
      <c r="M58" s="99">
        <f>F58*100/SUM($F$58:$F$61)</f>
        <v>34.41570490221546</v>
      </c>
      <c r="N58" s="99"/>
    </row>
    <row r="59" spans="1:14" s="27" customFormat="1" ht="11.4">
      <c r="A59" s="156" t="s">
        <v>119</v>
      </c>
      <c r="B59" s="39">
        <f t="shared" si="13"/>
        <v>15826</v>
      </c>
      <c r="C59" s="40"/>
      <c r="D59" s="39">
        <v>3232</v>
      </c>
      <c r="E59" s="39"/>
      <c r="F59" s="39">
        <v>12594</v>
      </c>
      <c r="G59" s="40"/>
      <c r="H59" s="98"/>
      <c r="I59" s="99">
        <f>B59*100/SUM($B$58:$B$61)</f>
        <v>45.563424886278575</v>
      </c>
      <c r="J59" s="99"/>
      <c r="K59" s="99">
        <f>D59*100/SUM($D$58:$D$61)</f>
        <v>41.505072556825482</v>
      </c>
      <c r="L59" s="99"/>
      <c r="M59" s="99">
        <f>F59*100/SUM($F$58:$F$61)</f>
        <v>46.736185846290866</v>
      </c>
      <c r="N59" s="99"/>
    </row>
    <row r="60" spans="1:14" s="27" customFormat="1" ht="11.4">
      <c r="A60" s="156" t="s">
        <v>120</v>
      </c>
      <c r="B60" s="39">
        <f t="shared" si="13"/>
        <v>3601</v>
      </c>
      <c r="C60" s="40"/>
      <c r="D60" s="39">
        <v>1084</v>
      </c>
      <c r="E60" s="39"/>
      <c r="F60" s="39">
        <v>2517</v>
      </c>
      <c r="G60" s="40"/>
      <c r="H60" s="98"/>
      <c r="I60" s="99">
        <f>B60*100/SUM($B$58:$B$61)</f>
        <v>10.367363390337998</v>
      </c>
      <c r="J60" s="99"/>
      <c r="K60" s="99">
        <f>D60*100/SUM($D$58:$D$61)</f>
        <v>13.920636959034288</v>
      </c>
      <c r="L60" s="99"/>
      <c r="M60" s="99">
        <f>F60*100/SUM($F$58:$F$61)</f>
        <v>9.340557390433073</v>
      </c>
      <c r="N60" s="99"/>
    </row>
    <row r="61" spans="1:14" s="27" customFormat="1">
      <c r="A61" s="156" t="s">
        <v>118</v>
      </c>
      <c r="B61" s="39">
        <f t="shared" si="13"/>
        <v>2866</v>
      </c>
      <c r="C61" s="40"/>
      <c r="D61" s="39">
        <v>304</v>
      </c>
      <c r="E61" s="39" t="s">
        <v>194</v>
      </c>
      <c r="F61" s="39">
        <v>2562</v>
      </c>
      <c r="G61" s="40"/>
      <c r="H61" s="98"/>
      <c r="I61" s="99">
        <f>B61*100/SUM($B$58:$B$61)</f>
        <v>8.2512811654286864</v>
      </c>
      <c r="J61" s="99"/>
      <c r="K61" s="99">
        <f>D61*100/SUM($D$58:$D$61)</f>
        <v>3.903942468216258</v>
      </c>
      <c r="L61" s="99"/>
      <c r="M61" s="99">
        <f>F61*100/SUM($F$58:$F$61)</f>
        <v>9.5075518610606</v>
      </c>
      <c r="N61" s="99"/>
    </row>
    <row r="62" spans="1:14" s="27" customFormat="1" ht="11.4">
      <c r="A62" s="115" t="s">
        <v>3</v>
      </c>
      <c r="B62" s="39">
        <f t="shared" si="13"/>
        <v>87</v>
      </c>
      <c r="C62" s="39" t="s">
        <v>194</v>
      </c>
      <c r="D62" s="39">
        <v>0</v>
      </c>
      <c r="E62" s="39"/>
      <c r="F62" s="39">
        <v>87</v>
      </c>
      <c r="G62" s="39" t="s">
        <v>194</v>
      </c>
      <c r="H62" s="98"/>
      <c r="I62" s="262" t="s">
        <v>193</v>
      </c>
      <c r="J62" s="262"/>
      <c r="K62" s="262" t="s">
        <v>193</v>
      </c>
      <c r="L62" s="262"/>
      <c r="M62" s="262" t="s">
        <v>193</v>
      </c>
      <c r="N62" s="99"/>
    </row>
    <row r="63" spans="1:14" ht="6.6" customHeight="1" thickBot="1">
      <c r="A63" s="123"/>
      <c r="B63" s="123"/>
      <c r="C63" s="122"/>
      <c r="D63" s="91"/>
      <c r="E63" s="122"/>
      <c r="F63" s="123"/>
      <c r="G63" s="122"/>
      <c r="H63" s="123"/>
      <c r="I63" s="123"/>
      <c r="J63" s="123"/>
      <c r="K63" s="123"/>
      <c r="L63" s="123"/>
      <c r="M63" s="123"/>
      <c r="N63" s="123"/>
    </row>
    <row r="64" spans="1:14" ht="6.6" customHeight="1">
      <c r="D64" s="46"/>
    </row>
    <row r="65" spans="1:18" s="71" customFormat="1" ht="15" customHeight="1">
      <c r="A65" s="307" t="s">
        <v>220</v>
      </c>
      <c r="B65" s="307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</row>
    <row r="66" spans="1:18" ht="12.75" customHeight="1">
      <c r="A66" s="188" t="s">
        <v>117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9"/>
    </row>
    <row r="67" spans="1:18" s="71" customFormat="1" ht="22.5" customHeight="1">
      <c r="A67" s="309" t="s">
        <v>163</v>
      </c>
      <c r="B67" s="309"/>
      <c r="C67" s="309"/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09"/>
    </row>
    <row r="68" spans="1:18" s="71" customFormat="1" ht="11.25" customHeight="1">
      <c r="A68" s="198" t="s">
        <v>66</v>
      </c>
      <c r="C68" s="77"/>
      <c r="E68" s="77"/>
      <c r="G68" s="77"/>
      <c r="H68" s="143"/>
      <c r="I68" s="77"/>
    </row>
    <row r="69" spans="1:18" s="71" customFormat="1" ht="10.199999999999999">
      <c r="A69" s="199" t="s">
        <v>89</v>
      </c>
      <c r="B69" s="73"/>
      <c r="C69" s="74"/>
      <c r="D69" s="73"/>
      <c r="E69" s="74"/>
      <c r="F69" s="73"/>
      <c r="G69" s="74"/>
      <c r="H69" s="144"/>
      <c r="I69" s="74"/>
      <c r="J69" s="73"/>
      <c r="K69" s="73"/>
      <c r="L69" s="73"/>
      <c r="M69" s="73"/>
      <c r="N69" s="73"/>
    </row>
    <row r="70" spans="1:18" s="71" customFormat="1" ht="10.199999999999999">
      <c r="A70" s="4" t="s">
        <v>203</v>
      </c>
      <c r="B70" s="75"/>
      <c r="C70" s="77"/>
      <c r="E70" s="77"/>
      <c r="G70" s="77"/>
      <c r="H70" s="143"/>
      <c r="I70" s="77"/>
    </row>
    <row r="72" spans="1:18">
      <c r="A72" s="137"/>
      <c r="B72" s="138"/>
    </row>
    <row r="73" spans="1:18">
      <c r="A73" s="137"/>
      <c r="B73" s="138"/>
      <c r="C73" s="111"/>
      <c r="D73" s="87"/>
      <c r="E73" s="62"/>
    </row>
    <row r="74" spans="1:18">
      <c r="A74" s="137"/>
      <c r="B74" s="138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54"/>
      <c r="B78" s="87"/>
      <c r="C78" s="111"/>
      <c r="D78" s="87"/>
      <c r="E78" s="62"/>
    </row>
    <row r="79" spans="1:18">
      <c r="A79" s="54"/>
      <c r="B79" s="87"/>
      <c r="C79" s="111"/>
      <c r="D79" s="87"/>
      <c r="E79" s="62"/>
    </row>
    <row r="80" spans="1:18">
      <c r="A80" s="54"/>
      <c r="B80" s="87"/>
      <c r="C80" s="111"/>
      <c r="D80" s="87"/>
      <c r="E80" s="62"/>
    </row>
    <row r="81" spans="1:5">
      <c r="A81" s="86"/>
      <c r="B81" s="86"/>
      <c r="C81" s="62"/>
      <c r="D81" s="86"/>
      <c r="E81" s="62"/>
    </row>
  </sheetData>
  <mergeCells count="14">
    <mergeCell ref="A67:N67"/>
    <mergeCell ref="B7:C10"/>
    <mergeCell ref="D7:G7"/>
    <mergeCell ref="A1:N1"/>
    <mergeCell ref="A4:A10"/>
    <mergeCell ref="B4:G4"/>
    <mergeCell ref="I4:N4"/>
    <mergeCell ref="D10:E10"/>
    <mergeCell ref="F10:G10"/>
    <mergeCell ref="K10:L10"/>
    <mergeCell ref="M10:N10"/>
    <mergeCell ref="I7:J10"/>
    <mergeCell ref="K7:N7"/>
    <mergeCell ref="A65:R65"/>
  </mergeCells>
  <printOptions horizontalCentered="1"/>
  <pageMargins left="0.78740157480314965" right="0.78740157480314965" top="0.78740157480314965" bottom="0.78740157480314965" header="0.39370078740157483" footer="0.39370078740157483"/>
  <pageSetup scale="7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3" sqref="A13"/>
      <selection pane="bottomRight" sqref="A1:N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1.6640625" style="90" customWidth="1"/>
    <col min="9" max="9" width="8.6640625" style="90" customWidth="1"/>
    <col min="10" max="10" width="2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6384" width="11.44140625" style="90"/>
  </cols>
  <sheetData>
    <row r="1" spans="1:14" ht="25.5" customHeight="1">
      <c r="A1" s="299" t="s">
        <v>211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</row>
    <row r="2" spans="1:14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29"/>
      <c r="J2" s="129"/>
      <c r="K2" s="129"/>
      <c r="L2" s="129"/>
      <c r="M2" s="129"/>
      <c r="N2" s="129"/>
    </row>
    <row r="3" spans="1:14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</row>
    <row r="4" spans="1:14" s="132" customFormat="1" ht="12" customHeight="1">
      <c r="A4" s="301" t="s">
        <v>146</v>
      </c>
      <c r="B4" s="300" t="s">
        <v>78</v>
      </c>
      <c r="C4" s="300"/>
      <c r="D4" s="300"/>
      <c r="E4" s="300"/>
      <c r="F4" s="300"/>
      <c r="G4" s="300"/>
      <c r="H4" s="210"/>
      <c r="I4" s="300" t="s">
        <v>87</v>
      </c>
      <c r="J4" s="300"/>
      <c r="K4" s="300"/>
      <c r="L4" s="300"/>
      <c r="M4" s="300"/>
      <c r="N4" s="300"/>
    </row>
    <row r="5" spans="1:14" s="132" customFormat="1" ht="6.6" customHeight="1">
      <c r="A5" s="301"/>
      <c r="B5" s="211"/>
      <c r="C5" s="211"/>
      <c r="D5" s="211"/>
      <c r="E5" s="211"/>
      <c r="F5" s="211"/>
      <c r="G5" s="211"/>
      <c r="H5" s="210"/>
      <c r="I5" s="211"/>
      <c r="J5" s="211"/>
      <c r="K5" s="211"/>
      <c r="L5" s="211"/>
      <c r="M5" s="211"/>
      <c r="N5" s="211"/>
    </row>
    <row r="6" spans="1:14" s="132" customFormat="1" ht="6.6" customHeight="1">
      <c r="A6" s="301"/>
      <c r="B6" s="212"/>
      <c r="C6" s="212"/>
      <c r="D6" s="234"/>
      <c r="E6" s="235"/>
      <c r="F6" s="235"/>
      <c r="G6" s="235"/>
      <c r="H6" s="236"/>
      <c r="I6" s="212"/>
      <c r="J6" s="212"/>
      <c r="K6" s="234"/>
      <c r="L6" s="235"/>
      <c r="M6" s="235"/>
      <c r="N6" s="235"/>
    </row>
    <row r="7" spans="1:14" s="132" customFormat="1" ht="24" customHeight="1">
      <c r="A7" s="301"/>
      <c r="B7" s="310" t="s">
        <v>82</v>
      </c>
      <c r="C7" s="310"/>
      <c r="D7" s="305" t="s">
        <v>152</v>
      </c>
      <c r="E7" s="305"/>
      <c r="F7" s="305"/>
      <c r="G7" s="305"/>
      <c r="H7" s="236"/>
      <c r="I7" s="310" t="s">
        <v>82</v>
      </c>
      <c r="J7" s="310"/>
      <c r="K7" s="305" t="s">
        <v>152</v>
      </c>
      <c r="L7" s="305"/>
      <c r="M7" s="305"/>
      <c r="N7" s="305"/>
    </row>
    <row r="8" spans="1:14" s="132" customFormat="1" ht="6.6" customHeight="1">
      <c r="A8" s="301"/>
      <c r="B8" s="310"/>
      <c r="C8" s="310"/>
      <c r="D8" s="211"/>
      <c r="E8" s="211"/>
      <c r="F8" s="211"/>
      <c r="G8" s="211"/>
      <c r="H8" s="210"/>
      <c r="I8" s="310"/>
      <c r="J8" s="310"/>
      <c r="K8" s="211"/>
      <c r="L8" s="211"/>
      <c r="M8" s="211"/>
      <c r="N8" s="211"/>
    </row>
    <row r="9" spans="1:14" s="132" customFormat="1" ht="6.6" customHeight="1">
      <c r="A9" s="301"/>
      <c r="B9" s="310"/>
      <c r="C9" s="310"/>
      <c r="D9" s="212"/>
      <c r="E9" s="212"/>
      <c r="F9" s="212"/>
      <c r="G9" s="212"/>
      <c r="H9" s="210"/>
      <c r="I9" s="310"/>
      <c r="J9" s="310"/>
      <c r="K9" s="212"/>
      <c r="L9" s="212"/>
      <c r="M9" s="212"/>
      <c r="N9" s="212"/>
    </row>
    <row r="10" spans="1:14" s="132" customFormat="1" ht="24" customHeight="1">
      <c r="A10" s="301"/>
      <c r="B10" s="310"/>
      <c r="C10" s="310"/>
      <c r="D10" s="310" t="s">
        <v>147</v>
      </c>
      <c r="E10" s="310"/>
      <c r="F10" s="311" t="s">
        <v>148</v>
      </c>
      <c r="G10" s="311"/>
      <c r="H10" s="213"/>
      <c r="I10" s="310"/>
      <c r="J10" s="310"/>
      <c r="K10" s="310" t="s">
        <v>147</v>
      </c>
      <c r="L10" s="310"/>
      <c r="M10" s="311" t="s">
        <v>148</v>
      </c>
      <c r="N10" s="311"/>
    </row>
    <row r="11" spans="1:14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5"/>
      <c r="J11" s="215"/>
      <c r="K11" s="215"/>
      <c r="L11" s="215"/>
      <c r="M11" s="215"/>
      <c r="N11" s="215"/>
    </row>
    <row r="12" spans="1:14" s="29" customFormat="1" ht="6.6" customHeight="1">
      <c r="A12" s="28"/>
      <c r="B12" s="85"/>
      <c r="C12" s="110"/>
      <c r="D12" s="85"/>
      <c r="E12" s="110"/>
      <c r="F12" s="85"/>
      <c r="G12" s="110"/>
      <c r="H12" s="85"/>
      <c r="I12" s="85"/>
      <c r="J12" s="85"/>
      <c r="K12" s="85"/>
      <c r="L12" s="85"/>
      <c r="M12" s="85"/>
      <c r="N12" s="85"/>
    </row>
    <row r="13" spans="1:14" s="30" customFormat="1" ht="12">
      <c r="A13" s="226" t="s">
        <v>79</v>
      </c>
      <c r="B13" s="219">
        <f>SUM(D13,F13)</f>
        <v>83251</v>
      </c>
      <c r="C13" s="220"/>
      <c r="D13" s="219">
        <f>D15</f>
        <v>24549</v>
      </c>
      <c r="E13" s="221"/>
      <c r="F13" s="219">
        <f>F15</f>
        <v>58702</v>
      </c>
      <c r="G13" s="220"/>
      <c r="H13" s="222"/>
      <c r="I13" s="223">
        <f>SUM(K13,M13)</f>
        <v>100</v>
      </c>
      <c r="J13" s="224"/>
      <c r="K13" s="223">
        <f>+D13*100/B13</f>
        <v>29.487934078869923</v>
      </c>
      <c r="L13" s="225"/>
      <c r="M13" s="223">
        <f>F13*100/B13</f>
        <v>70.512065921130073</v>
      </c>
      <c r="N13" s="224"/>
    </row>
    <row r="14" spans="1:14" s="35" customFormat="1" ht="6" customHeight="1">
      <c r="A14" s="31"/>
      <c r="B14" s="65"/>
      <c r="C14" s="64"/>
      <c r="D14" s="65"/>
      <c r="E14" s="17"/>
      <c r="F14" s="65"/>
      <c r="G14" s="64"/>
      <c r="H14" s="94"/>
      <c r="I14" s="34"/>
      <c r="J14" s="34"/>
      <c r="K14" s="34"/>
      <c r="L14" s="6"/>
      <c r="M14" s="34"/>
      <c r="N14" s="34"/>
    </row>
    <row r="15" spans="1:14" s="30" customFormat="1" ht="24">
      <c r="A15" s="9" t="s">
        <v>111</v>
      </c>
      <c r="B15" s="95">
        <f>SUM(D15,F15)</f>
        <v>83251</v>
      </c>
      <c r="C15" s="40"/>
      <c r="D15" s="95">
        <f>SUM(D16,D20,D21)</f>
        <v>24549</v>
      </c>
      <c r="E15" s="40"/>
      <c r="F15" s="95">
        <f>SUM(F16,F20,F21)</f>
        <v>58702</v>
      </c>
      <c r="G15" s="64"/>
      <c r="H15" s="100"/>
      <c r="I15" s="96">
        <f>I16+I20</f>
        <v>100</v>
      </c>
      <c r="J15" s="96"/>
      <c r="K15" s="96">
        <f>K16+K20</f>
        <v>100</v>
      </c>
      <c r="L15" s="96"/>
      <c r="M15" s="96">
        <f>M16+M20</f>
        <v>100</v>
      </c>
      <c r="N15" s="96"/>
    </row>
    <row r="16" spans="1:14" s="57" customFormat="1" ht="11.4">
      <c r="A16" s="146" t="s">
        <v>60</v>
      </c>
      <c r="B16" s="39">
        <f t="shared" ref="B16:B21" si="0">SUM(D16,F16)</f>
        <v>7367</v>
      </c>
      <c r="C16" s="40"/>
      <c r="D16" s="39">
        <f>D17+D18+D19</f>
        <v>2242</v>
      </c>
      <c r="E16" s="40"/>
      <c r="F16" s="39">
        <f>F17+F18+F19</f>
        <v>5125</v>
      </c>
      <c r="G16" s="39"/>
      <c r="H16" s="98"/>
      <c r="I16" s="99">
        <f>B16*100/(B15-B21)</f>
        <v>10.069847865607786</v>
      </c>
      <c r="J16" s="99"/>
      <c r="K16" s="99">
        <f>D16*100/(D15-D21)</f>
        <v>10.107294202506537</v>
      </c>
      <c r="L16" s="99"/>
      <c r="M16" s="99">
        <f>F16*100/(F15-F21)</f>
        <v>10.053553563371716</v>
      </c>
      <c r="N16" s="99"/>
    </row>
    <row r="17" spans="1:14" s="57" customFormat="1" ht="11.4">
      <c r="A17" s="147" t="s">
        <v>156</v>
      </c>
      <c r="B17" s="39">
        <f>SUM(D17,F17)</f>
        <v>0</v>
      </c>
      <c r="C17" s="39"/>
      <c r="D17" s="39">
        <v>0</v>
      </c>
      <c r="E17" s="39"/>
      <c r="F17" s="39">
        <v>0</v>
      </c>
      <c r="G17" s="39"/>
      <c r="H17" s="98"/>
      <c r="I17" s="99">
        <f>B17*100/(B15-B21)</f>
        <v>0</v>
      </c>
      <c r="J17" s="99"/>
      <c r="K17" s="99">
        <f>D17*100/(D15-D21)</f>
        <v>0</v>
      </c>
      <c r="L17" s="99"/>
      <c r="M17" s="99">
        <f>F17*100/(F15-F21)</f>
        <v>0</v>
      </c>
      <c r="N17" s="99"/>
    </row>
    <row r="18" spans="1:14" s="27" customFormat="1" ht="11.4">
      <c r="A18" s="147" t="s">
        <v>16</v>
      </c>
      <c r="B18" s="39">
        <f t="shared" si="0"/>
        <v>5241</v>
      </c>
      <c r="C18" s="39"/>
      <c r="D18" s="39">
        <v>1067</v>
      </c>
      <c r="E18" s="39"/>
      <c r="F18" s="39">
        <v>4174</v>
      </c>
      <c r="G18" s="39"/>
      <c r="H18" s="98"/>
      <c r="I18" s="99">
        <f>B18*100/(B15-B21)</f>
        <v>7.1638486037261311</v>
      </c>
      <c r="J18" s="99"/>
      <c r="K18" s="99">
        <f>D18*100/(D15-D21)</f>
        <v>4.8102064737174288</v>
      </c>
      <c r="L18" s="99"/>
      <c r="M18" s="99">
        <f>F18*100/(F15-F21)</f>
        <v>8.1880063558075218</v>
      </c>
      <c r="N18" s="99"/>
    </row>
    <row r="19" spans="1:14" s="27" customFormat="1" ht="11.4">
      <c r="A19" s="147" t="s">
        <v>17</v>
      </c>
      <c r="B19" s="39">
        <f t="shared" si="0"/>
        <v>2126</v>
      </c>
      <c r="C19" s="39"/>
      <c r="D19" s="39">
        <v>1175</v>
      </c>
      <c r="E19" s="39"/>
      <c r="F19" s="39">
        <v>951</v>
      </c>
      <c r="G19" s="39" t="s">
        <v>194</v>
      </c>
      <c r="H19" s="98"/>
      <c r="I19" s="99">
        <f>B19*100/(B15-B21)</f>
        <v>2.905999261881655</v>
      </c>
      <c r="J19" s="99"/>
      <c r="K19" s="99">
        <f>D19*100/(D15-D21)</f>
        <v>5.2970877287891085</v>
      </c>
      <c r="L19" s="99"/>
      <c r="M19" s="99">
        <f>F19*100/(F15-F21)</f>
        <v>1.8655472075641957</v>
      </c>
      <c r="N19" s="99"/>
    </row>
    <row r="20" spans="1:14" s="57" customFormat="1" ht="11.4">
      <c r="A20" s="146" t="s">
        <v>59</v>
      </c>
      <c r="B20" s="39">
        <f t="shared" si="0"/>
        <v>65792</v>
      </c>
      <c r="C20" s="39"/>
      <c r="D20" s="39">
        <v>19940</v>
      </c>
      <c r="E20" s="39"/>
      <c r="F20" s="39">
        <v>45852</v>
      </c>
      <c r="G20" s="153"/>
      <c r="H20" s="98"/>
      <c r="I20" s="99">
        <f>B20*100/(B15-B21)</f>
        <v>89.930152134392216</v>
      </c>
      <c r="J20" s="99"/>
      <c r="K20" s="99">
        <f>D20*100/(D15-D21)</f>
        <v>89.892705797493463</v>
      </c>
      <c r="L20" s="99"/>
      <c r="M20" s="99">
        <f>F20*100/(F15-F21)</f>
        <v>89.946446436628278</v>
      </c>
      <c r="N20" s="99"/>
    </row>
    <row r="21" spans="1:14" s="27" customFormat="1" ht="11.4">
      <c r="A21" s="146" t="s">
        <v>3</v>
      </c>
      <c r="B21" s="39">
        <f t="shared" si="0"/>
        <v>10092</v>
      </c>
      <c r="C21" s="40"/>
      <c r="D21" s="39">
        <v>2367</v>
      </c>
      <c r="E21" s="39"/>
      <c r="F21" s="39">
        <v>7725</v>
      </c>
      <c r="G21" s="40"/>
      <c r="H21" s="98"/>
      <c r="I21" s="42" t="str">
        <f>IF(B21&gt;0,"NC",0)</f>
        <v>NC</v>
      </c>
      <c r="J21" s="99"/>
      <c r="K21" s="42" t="str">
        <f>IF(D21&gt;0,"NC",0)</f>
        <v>NC</v>
      </c>
      <c r="L21" s="99"/>
      <c r="M21" s="42" t="str">
        <f>IF(F21&gt;0,"NC",0)</f>
        <v>NC</v>
      </c>
      <c r="N21" s="99"/>
    </row>
    <row r="22" spans="1:14" s="35" customFormat="1" ht="6" customHeight="1">
      <c r="A22" s="31"/>
      <c r="B22" s="65"/>
      <c r="C22" s="64"/>
      <c r="D22" s="65"/>
      <c r="E22" s="17"/>
      <c r="F22" s="65"/>
      <c r="G22" s="64"/>
      <c r="H22" s="94"/>
      <c r="I22" s="34"/>
      <c r="J22" s="34"/>
      <c r="K22" s="34"/>
      <c r="L22" s="6"/>
      <c r="M22" s="34"/>
      <c r="N22" s="34"/>
    </row>
    <row r="23" spans="1:14" s="30" customFormat="1" ht="49.8">
      <c r="A23" s="9" t="s">
        <v>113</v>
      </c>
      <c r="B23" s="95">
        <f>SUM(D23,F23)</f>
        <v>83252</v>
      </c>
      <c r="C23" s="40"/>
      <c r="D23" s="95">
        <f>SUM(D24:D27)</f>
        <v>24550</v>
      </c>
      <c r="E23" s="40"/>
      <c r="F23" s="95">
        <f>SUM(F24:F27)</f>
        <v>58702</v>
      </c>
      <c r="G23" s="64"/>
      <c r="H23" s="100"/>
      <c r="I23" s="96">
        <f>SUM(I24:I26)</f>
        <v>100</v>
      </c>
      <c r="J23" s="96"/>
      <c r="K23" s="96">
        <f>SUM(K24:K26)</f>
        <v>99.999999999999986</v>
      </c>
      <c r="L23" s="96"/>
      <c r="M23" s="96">
        <f>SUM(M24:M26)</f>
        <v>100</v>
      </c>
      <c r="N23" s="96"/>
    </row>
    <row r="24" spans="1:14" s="27" customFormat="1" ht="11.4">
      <c r="A24" s="146" t="s">
        <v>36</v>
      </c>
      <c r="B24" s="39">
        <f>SUM(D24,F24)</f>
        <v>69556</v>
      </c>
      <c r="C24" s="40"/>
      <c r="D24" s="39">
        <v>20994</v>
      </c>
      <c r="E24" s="39"/>
      <c r="F24" s="39">
        <v>48562</v>
      </c>
      <c r="G24" s="153"/>
      <c r="H24" s="98"/>
      <c r="I24" s="99">
        <f>B24*100/SUM($B$24:$B$26)</f>
        <v>91.906819413062721</v>
      </c>
      <c r="J24" s="99"/>
      <c r="K24" s="99">
        <f>D24*100/SUM($D$24:$D$26)</f>
        <v>93.443717452263314</v>
      </c>
      <c r="L24" s="99"/>
      <c r="M24" s="99">
        <f>F24*100/SUM($F$24:$F$26)</f>
        <v>91.257939639944382</v>
      </c>
      <c r="N24" s="99"/>
    </row>
    <row r="25" spans="1:14" s="27" customFormat="1" ht="11.4">
      <c r="A25" s="146" t="s">
        <v>37</v>
      </c>
      <c r="B25" s="39">
        <f>SUM(D25,F25)</f>
        <v>4392</v>
      </c>
      <c r="C25" s="40"/>
      <c r="D25" s="39">
        <v>783</v>
      </c>
      <c r="E25" s="39"/>
      <c r="F25" s="39">
        <v>3609</v>
      </c>
      <c r="G25" s="153"/>
      <c r="H25" s="98"/>
      <c r="I25" s="99">
        <f>B25*100/SUM($B$24:$B$26)</f>
        <v>5.8033059816862886</v>
      </c>
      <c r="J25" s="99"/>
      <c r="K25" s="99">
        <f>D25*100/SUM($D$24:$D$26)</f>
        <v>3.4851114968620642</v>
      </c>
      <c r="L25" s="99"/>
      <c r="M25" s="99">
        <f>F25*100/SUM($F$24:$F$26)</f>
        <v>6.7820498365091897</v>
      </c>
      <c r="N25" s="99"/>
    </row>
    <row r="26" spans="1:14" s="27" customFormat="1" ht="11.4">
      <c r="A26" s="146" t="s">
        <v>68</v>
      </c>
      <c r="B26" s="39">
        <f>SUM(D26,F26)</f>
        <v>1733</v>
      </c>
      <c r="C26" s="153"/>
      <c r="D26" s="39">
        <v>690</v>
      </c>
      <c r="E26" s="39" t="s">
        <v>194</v>
      </c>
      <c r="F26" s="39">
        <v>1043</v>
      </c>
      <c r="G26" s="153"/>
      <c r="H26" s="98"/>
      <c r="I26" s="99">
        <f>B26*100/SUM($B$24:$B$26)</f>
        <v>2.2898746052509877</v>
      </c>
      <c r="J26" s="99"/>
      <c r="K26" s="99">
        <f>D26*100/SUM($D$24:$D$26)</f>
        <v>3.0711710508746162</v>
      </c>
      <c r="L26" s="99"/>
      <c r="M26" s="99">
        <f>F26*100/SUM($F$24:$F$26)</f>
        <v>1.9600105235464351</v>
      </c>
      <c r="N26" s="99"/>
    </row>
    <row r="27" spans="1:14" s="27" customFormat="1" ht="11.4">
      <c r="A27" s="146" t="s">
        <v>3</v>
      </c>
      <c r="B27" s="39">
        <f>SUM(D27,F27)</f>
        <v>7571</v>
      </c>
      <c r="C27" s="40"/>
      <c r="D27" s="39">
        <v>2083</v>
      </c>
      <c r="E27" s="39"/>
      <c r="F27" s="39">
        <v>5488</v>
      </c>
      <c r="G27" s="40"/>
      <c r="H27" s="98"/>
      <c r="I27" s="42" t="str">
        <f>IF(B27&gt;0,"NC",0)</f>
        <v>NC</v>
      </c>
      <c r="J27" s="99"/>
      <c r="K27" s="42" t="str">
        <f>IF(D27&gt;0,"NC",0)</f>
        <v>NC</v>
      </c>
      <c r="L27" s="99"/>
      <c r="M27" s="42" t="str">
        <f>IF(F27&gt;0,"NC",0)</f>
        <v>NC</v>
      </c>
      <c r="N27" s="99"/>
    </row>
    <row r="28" spans="1:14" s="27" customFormat="1" ht="6" customHeight="1">
      <c r="A28" s="29"/>
      <c r="B28" s="39"/>
      <c r="C28" s="40"/>
      <c r="D28" s="39"/>
      <c r="E28" s="40"/>
      <c r="F28" s="66"/>
      <c r="G28" s="64"/>
      <c r="H28" s="98"/>
      <c r="I28" s="99"/>
      <c r="J28" s="99"/>
      <c r="K28" s="99"/>
      <c r="L28" s="99"/>
      <c r="M28" s="99"/>
      <c r="N28" s="99"/>
    </row>
    <row r="29" spans="1:14" s="30" customFormat="1" ht="24">
      <c r="A29" s="9" t="s">
        <v>38</v>
      </c>
      <c r="B29" s="95">
        <f>SUM(D29,F29)</f>
        <v>83252</v>
      </c>
      <c r="C29" s="40"/>
      <c r="D29" s="95">
        <f>SUM(D30:D32)</f>
        <v>24549</v>
      </c>
      <c r="E29" s="40"/>
      <c r="F29" s="95">
        <f>SUM(F30:F32)</f>
        <v>58703</v>
      </c>
      <c r="G29" s="64"/>
      <c r="H29" s="100"/>
      <c r="I29" s="96">
        <f>SUM(I30:I31)</f>
        <v>100</v>
      </c>
      <c r="J29" s="96"/>
      <c r="K29" s="96">
        <f>SUM(K30:K31)</f>
        <v>100</v>
      </c>
      <c r="L29" s="96"/>
      <c r="M29" s="96">
        <f>SUM(M30:M31)</f>
        <v>100</v>
      </c>
      <c r="N29" s="96"/>
    </row>
    <row r="30" spans="1:14" s="27" customFormat="1" ht="11.4">
      <c r="A30" s="146" t="s">
        <v>39</v>
      </c>
      <c r="B30" s="39">
        <f>SUM(D30,F30)</f>
        <v>61095</v>
      </c>
      <c r="C30" s="40"/>
      <c r="D30" s="39">
        <v>18840</v>
      </c>
      <c r="E30" s="39"/>
      <c r="F30" s="39">
        <v>42255</v>
      </c>
      <c r="G30" s="153"/>
      <c r="H30" s="98"/>
      <c r="I30" s="99">
        <f>B30*100/SUM($B$30:$B$31)</f>
        <v>81.892391828856361</v>
      </c>
      <c r="J30" s="99"/>
      <c r="K30" s="99">
        <f>D30*100/SUM($D$30:$D$31)</f>
        <v>84.283988726345456</v>
      </c>
      <c r="L30" s="99"/>
      <c r="M30" s="99">
        <f>F30*100/SUM($F$30:$F$31)</f>
        <v>80.869265659987363</v>
      </c>
      <c r="N30" s="99"/>
    </row>
    <row r="31" spans="1:14" s="27" customFormat="1" ht="11.4">
      <c r="A31" s="146" t="s">
        <v>102</v>
      </c>
      <c r="B31" s="39">
        <f>SUM(D31,F31)</f>
        <v>13509</v>
      </c>
      <c r="C31" s="40"/>
      <c r="D31" s="39">
        <v>3513</v>
      </c>
      <c r="E31" s="39"/>
      <c r="F31" s="39">
        <v>9996</v>
      </c>
      <c r="G31" s="153"/>
      <c r="H31" s="98"/>
      <c r="I31" s="99">
        <f>B31*100/SUM($B$30:$B$31)</f>
        <v>18.107608171143639</v>
      </c>
      <c r="J31" s="99"/>
      <c r="K31" s="99">
        <f>D31*100/SUM($D$30:$D$31)</f>
        <v>15.716011273654543</v>
      </c>
      <c r="L31" s="99"/>
      <c r="M31" s="99">
        <f>F31*100/SUM($F$30:$F$31)</f>
        <v>19.13073434001263</v>
      </c>
      <c r="N31" s="99"/>
    </row>
    <row r="32" spans="1:14" s="27" customFormat="1" ht="11.4">
      <c r="A32" s="146" t="s">
        <v>3</v>
      </c>
      <c r="B32" s="39">
        <f>SUM(D32,F32)</f>
        <v>8648</v>
      </c>
      <c r="C32" s="40"/>
      <c r="D32" s="39">
        <v>2196</v>
      </c>
      <c r="E32" s="39"/>
      <c r="F32" s="39">
        <v>6452</v>
      </c>
      <c r="G32" s="40"/>
      <c r="H32" s="98"/>
      <c r="I32" s="42" t="str">
        <f>IF(B32&gt;0,"NC",0)</f>
        <v>NC</v>
      </c>
      <c r="J32" s="99"/>
      <c r="K32" s="42" t="str">
        <f>IF(D32&gt;0,"NC",0)</f>
        <v>NC</v>
      </c>
      <c r="L32" s="99"/>
      <c r="M32" s="42" t="str">
        <f>IF(F32&gt;0,"NC",0)</f>
        <v>NC</v>
      </c>
      <c r="N32" s="99"/>
    </row>
    <row r="33" spans="1:14" s="27" customFormat="1" ht="6" customHeight="1">
      <c r="A33" s="58"/>
      <c r="B33" s="44"/>
      <c r="C33" s="40"/>
      <c r="D33" s="44"/>
      <c r="E33" s="40"/>
      <c r="F33" s="44"/>
      <c r="G33" s="64"/>
      <c r="H33" s="98"/>
      <c r="I33" s="99"/>
      <c r="J33" s="99"/>
      <c r="K33" s="99"/>
      <c r="L33" s="99"/>
      <c r="M33" s="99"/>
      <c r="N33" s="99"/>
    </row>
    <row r="34" spans="1:14" s="27" customFormat="1" ht="24">
      <c r="A34" s="9" t="s">
        <v>153</v>
      </c>
      <c r="B34" s="95">
        <f>SUM(D34,F34)</f>
        <v>83252</v>
      </c>
      <c r="C34" s="40"/>
      <c r="D34" s="95">
        <f>SUM(D35:D37)</f>
        <v>24549</v>
      </c>
      <c r="E34" s="40"/>
      <c r="F34" s="95">
        <f>SUM(F35:F37)</f>
        <v>58703</v>
      </c>
      <c r="G34" s="64"/>
      <c r="H34" s="100"/>
      <c r="I34" s="96">
        <f>SUM(I35:I36)</f>
        <v>100</v>
      </c>
      <c r="J34" s="96"/>
      <c r="K34" s="96">
        <f>SUM(K35:K36)</f>
        <v>100</v>
      </c>
      <c r="L34" s="96"/>
      <c r="M34" s="96">
        <f>SUM(M35:M36)</f>
        <v>100</v>
      </c>
      <c r="N34" s="96"/>
    </row>
    <row r="35" spans="1:14" s="27" customFormat="1" ht="12" customHeight="1">
      <c r="A35" s="146" t="s">
        <v>188</v>
      </c>
      <c r="B35" s="39">
        <f>SUM(D35,F35)</f>
        <v>5127</v>
      </c>
      <c r="C35" s="40"/>
      <c r="D35" s="39">
        <v>395</v>
      </c>
      <c r="E35" s="39" t="s">
        <v>194</v>
      </c>
      <c r="F35" s="39">
        <v>4732</v>
      </c>
      <c r="G35" s="64"/>
      <c r="H35" s="98"/>
      <c r="I35" s="99">
        <f>B35*100/SUM(B35:B36)</f>
        <v>6.2964372996671862</v>
      </c>
      <c r="J35" s="99"/>
      <c r="K35" s="99">
        <f>D35*100/SUM(D35:D36)</f>
        <v>1.6465193830762819</v>
      </c>
      <c r="L35" s="99"/>
      <c r="M35" s="99">
        <f>F35*100/SUM(F35:F36)</f>
        <v>8.238591848460052</v>
      </c>
      <c r="N35" s="99"/>
    </row>
    <row r="36" spans="1:14" s="27" customFormat="1" ht="12" customHeight="1">
      <c r="A36" s="146" t="s">
        <v>189</v>
      </c>
      <c r="B36" s="39">
        <f>SUM(D36,F36)</f>
        <v>76300</v>
      </c>
      <c r="C36" s="40"/>
      <c r="D36" s="39">
        <v>23595</v>
      </c>
      <c r="E36" s="39"/>
      <c r="F36" s="39">
        <v>52705</v>
      </c>
      <c r="G36" s="64"/>
      <c r="H36" s="98"/>
      <c r="I36" s="99">
        <f>B36*100/SUM(B35:B36)</f>
        <v>93.70356270033281</v>
      </c>
      <c r="J36" s="99"/>
      <c r="K36" s="99">
        <f>D36*100/SUM(D35:D36)</f>
        <v>98.353480616923719</v>
      </c>
      <c r="L36" s="99"/>
      <c r="M36" s="99">
        <f>F36*100/SUM(F35:F36)</f>
        <v>91.761408151539953</v>
      </c>
      <c r="N36" s="99"/>
    </row>
    <row r="37" spans="1:14" s="27" customFormat="1" ht="12" customHeight="1">
      <c r="A37" s="146" t="s">
        <v>3</v>
      </c>
      <c r="B37" s="39">
        <f>SUM(D37,F37)</f>
        <v>1825</v>
      </c>
      <c r="C37" s="40"/>
      <c r="D37" s="39">
        <v>559</v>
      </c>
      <c r="E37" s="39" t="s">
        <v>194</v>
      </c>
      <c r="F37" s="39">
        <v>1266</v>
      </c>
      <c r="G37" s="39"/>
      <c r="H37" s="98"/>
      <c r="I37" s="42" t="str">
        <f>IF(B37&gt;0,"NC",0)</f>
        <v>NC</v>
      </c>
      <c r="J37" s="99"/>
      <c r="K37" s="42" t="str">
        <f>IF(D37&gt;0,"NC",0)</f>
        <v>NC</v>
      </c>
      <c r="L37" s="99"/>
      <c r="M37" s="42" t="str">
        <f>IF(F37&gt;0,"NC",0)</f>
        <v>NC</v>
      </c>
      <c r="N37" s="99"/>
    </row>
    <row r="38" spans="1:14" s="27" customFormat="1" ht="5.25" customHeight="1">
      <c r="A38" s="58"/>
      <c r="B38" s="44"/>
      <c r="C38" s="40"/>
      <c r="D38" s="44"/>
      <c r="E38" s="40"/>
      <c r="F38" s="44"/>
      <c r="G38" s="64"/>
      <c r="H38" s="98"/>
      <c r="I38" s="99"/>
      <c r="J38" s="99"/>
      <c r="K38" s="99"/>
      <c r="L38" s="99"/>
      <c r="M38" s="99"/>
      <c r="N38" s="99"/>
    </row>
    <row r="39" spans="1:14" s="30" customFormat="1" ht="25.8">
      <c r="A39" s="9" t="s">
        <v>141</v>
      </c>
      <c r="B39" s="95">
        <f t="shared" ref="B39:B44" si="1">SUM(D39,F39)</f>
        <v>83251</v>
      </c>
      <c r="C39" s="40"/>
      <c r="D39" s="95">
        <f>D40+D43+D44</f>
        <v>24548</v>
      </c>
      <c r="E39" s="40"/>
      <c r="F39" s="95">
        <f>F40+F43+F44</f>
        <v>58703</v>
      </c>
      <c r="G39" s="64"/>
      <c r="H39" s="203"/>
      <c r="I39" s="96">
        <f>I40+I43</f>
        <v>100</v>
      </c>
      <c r="J39" s="96"/>
      <c r="K39" s="96">
        <f>K40+K43</f>
        <v>100</v>
      </c>
      <c r="L39" s="96"/>
      <c r="M39" s="96">
        <f>M40+M43</f>
        <v>100</v>
      </c>
      <c r="N39" s="96"/>
    </row>
    <row r="40" spans="1:14" s="57" customFormat="1" ht="11.4">
      <c r="A40" s="146" t="s">
        <v>114</v>
      </c>
      <c r="B40" s="39">
        <f t="shared" si="1"/>
        <v>46528</v>
      </c>
      <c r="C40" s="40"/>
      <c r="D40" s="39">
        <f>SUM(D41:D42)</f>
        <v>18115</v>
      </c>
      <c r="E40" s="40"/>
      <c r="F40" s="39">
        <f>SUM(F41:F42)</f>
        <v>28413</v>
      </c>
      <c r="G40" s="153"/>
      <c r="H40" s="204"/>
      <c r="I40" s="99">
        <f>B40*100/SUM($B$41:$B$43)</f>
        <v>80.54007270209452</v>
      </c>
      <c r="J40" s="99"/>
      <c r="K40" s="99">
        <f>D40*100/SUM(D$41:D$43)</f>
        <v>81.364534674811352</v>
      </c>
      <c r="L40" s="99"/>
      <c r="M40" s="99">
        <f>F40*100/SUM($F$41:$F$43)</f>
        <v>80.023094688221704</v>
      </c>
      <c r="N40" s="99"/>
    </row>
    <row r="41" spans="1:14" s="27" customFormat="1" ht="11.4">
      <c r="A41" s="148" t="s">
        <v>61</v>
      </c>
      <c r="B41" s="39">
        <f t="shared" si="1"/>
        <v>12195</v>
      </c>
      <c r="C41" s="40"/>
      <c r="D41" s="39">
        <v>5622</v>
      </c>
      <c r="E41" s="39"/>
      <c r="F41" s="39">
        <v>6573</v>
      </c>
      <c r="G41" s="153"/>
      <c r="H41" s="204"/>
      <c r="I41" s="99">
        <f>B41*100/SUM($B$41:$B$43)</f>
        <v>21.109572442444176</v>
      </c>
      <c r="J41" s="99"/>
      <c r="K41" s="99">
        <f>D41*100/SUM(D$41:D$43)</f>
        <v>25.251527128997484</v>
      </c>
      <c r="L41" s="99"/>
      <c r="M41" s="99">
        <f>F41*100/SUM($F$41:$F$43)</f>
        <v>18.512364107474792</v>
      </c>
      <c r="N41" s="99"/>
    </row>
    <row r="42" spans="1:14" s="27" customFormat="1" ht="11.4">
      <c r="A42" s="148" t="s">
        <v>62</v>
      </c>
      <c r="B42" s="39">
        <f t="shared" si="1"/>
        <v>34333</v>
      </c>
      <c r="C42" s="40"/>
      <c r="D42" s="39">
        <v>12493</v>
      </c>
      <c r="E42" s="39"/>
      <c r="F42" s="39">
        <v>21840</v>
      </c>
      <c r="G42" s="153"/>
      <c r="H42" s="98"/>
      <c r="I42" s="99">
        <f>B42*100/SUM($B$41:$B$43)</f>
        <v>59.430500259650337</v>
      </c>
      <c r="J42" s="99"/>
      <c r="K42" s="99">
        <f>D42*100/SUM(D$41:D$43)</f>
        <v>56.113007545813872</v>
      </c>
      <c r="L42" s="99"/>
      <c r="M42" s="99">
        <f>F42*100/SUM($F$41:$F$43)</f>
        <v>61.510730580746916</v>
      </c>
      <c r="N42" s="99"/>
    </row>
    <row r="43" spans="1:14" s="57" customFormat="1" ht="11.4">
      <c r="A43" s="146" t="s">
        <v>115</v>
      </c>
      <c r="B43" s="39">
        <f t="shared" si="1"/>
        <v>11242</v>
      </c>
      <c r="C43" s="40"/>
      <c r="D43" s="39">
        <v>4149</v>
      </c>
      <c r="E43" s="39"/>
      <c r="F43" s="39">
        <v>7093</v>
      </c>
      <c r="G43" s="153"/>
      <c r="H43" s="98"/>
      <c r="I43" s="99">
        <f>B43*100/SUM($B$41:$B$43)</f>
        <v>19.459927297905487</v>
      </c>
      <c r="J43" s="99"/>
      <c r="K43" s="99">
        <f>D43*100/SUM(D$41:D$43)</f>
        <v>18.635465325188644</v>
      </c>
      <c r="L43" s="99"/>
      <c r="M43" s="99">
        <f>F43*100/SUM($F$41:$F$43)</f>
        <v>19.976905311778292</v>
      </c>
      <c r="N43" s="99"/>
    </row>
    <row r="44" spans="1:14" s="57" customFormat="1" ht="11.4">
      <c r="A44" s="146" t="s">
        <v>3</v>
      </c>
      <c r="B44" s="39">
        <f t="shared" si="1"/>
        <v>25481</v>
      </c>
      <c r="C44" s="40"/>
      <c r="D44" s="39">
        <v>2284</v>
      </c>
      <c r="E44" s="39"/>
      <c r="F44" s="39">
        <v>23197</v>
      </c>
      <c r="G44" s="40"/>
      <c r="H44" s="98"/>
      <c r="I44" s="42" t="str">
        <f>IF(B44&gt;0,"NC",0)</f>
        <v>NC</v>
      </c>
      <c r="J44" s="99"/>
      <c r="K44" s="42" t="str">
        <f>IF(D44&gt;0,"NC",0)</f>
        <v>NC</v>
      </c>
      <c r="L44" s="99"/>
      <c r="M44" s="42" t="str">
        <f>IF(F44&gt;0,"NC",0)</f>
        <v>NC</v>
      </c>
      <c r="N44" s="99"/>
    </row>
    <row r="45" spans="1:14" s="27" customFormat="1" ht="4.5" customHeight="1">
      <c r="A45" s="29"/>
      <c r="B45" s="39"/>
      <c r="C45" s="40"/>
      <c r="D45" s="39"/>
      <c r="E45" s="40"/>
      <c r="F45" s="39"/>
      <c r="G45" s="64"/>
      <c r="H45" s="98"/>
      <c r="I45" s="99"/>
      <c r="J45" s="99"/>
      <c r="K45" s="99"/>
      <c r="L45" s="99"/>
      <c r="M45" s="99"/>
      <c r="N45" s="99"/>
    </row>
    <row r="46" spans="1:14" s="30" customFormat="1" ht="36">
      <c r="A46" s="9" t="s">
        <v>112</v>
      </c>
      <c r="B46" s="95">
        <f t="shared" ref="B46:B51" si="2">SUM(D46,F46)</f>
        <v>83252</v>
      </c>
      <c r="C46" s="40"/>
      <c r="D46" s="95">
        <f>D47+D50+D51</f>
        <v>24549</v>
      </c>
      <c r="E46" s="40"/>
      <c r="F46" s="95">
        <f>F47+F50+F51</f>
        <v>58703</v>
      </c>
      <c r="G46" s="64"/>
      <c r="H46" s="100"/>
      <c r="I46" s="96">
        <f>I47+I50</f>
        <v>100</v>
      </c>
      <c r="J46" s="96"/>
      <c r="K46" s="96">
        <f>K47+K50</f>
        <v>100</v>
      </c>
      <c r="L46" s="96"/>
      <c r="M46" s="96">
        <f>M47+M50</f>
        <v>100</v>
      </c>
      <c r="N46" s="96"/>
    </row>
    <row r="47" spans="1:14" s="57" customFormat="1" ht="11.4">
      <c r="A47" s="146" t="s">
        <v>60</v>
      </c>
      <c r="B47" s="39">
        <f t="shared" si="2"/>
        <v>9899</v>
      </c>
      <c r="C47" s="40"/>
      <c r="D47" s="39">
        <f>SUM(D48:D49)</f>
        <v>1792</v>
      </c>
      <c r="E47" s="153"/>
      <c r="F47" s="39">
        <f>SUM(F48:F49)</f>
        <v>8107</v>
      </c>
      <c r="G47" s="153"/>
      <c r="H47" s="98"/>
      <c r="I47" s="99">
        <f>B47*100/SUM($B$48:$B$50)</f>
        <v>13.469493278179938</v>
      </c>
      <c r="J47" s="99"/>
      <c r="K47" s="99">
        <f>D47*100/SUM($D$48:$D$50)</f>
        <v>8.0459770114942533</v>
      </c>
      <c r="L47" s="99"/>
      <c r="M47" s="99">
        <f>F47*100/SUM($F$48:$F$50)</f>
        <v>15.827801639984381</v>
      </c>
      <c r="N47" s="99"/>
    </row>
    <row r="48" spans="1:14" s="27" customFormat="1" ht="11.4">
      <c r="A48" s="147" t="s">
        <v>16</v>
      </c>
      <c r="B48" s="39">
        <f t="shared" si="2"/>
        <v>8552</v>
      </c>
      <c r="C48" s="40"/>
      <c r="D48" s="39">
        <v>1559</v>
      </c>
      <c r="E48" s="39"/>
      <c r="F48" s="39">
        <v>6993</v>
      </c>
      <c r="G48" s="153"/>
      <c r="H48" s="98"/>
      <c r="I48" s="99">
        <f>B48*100/SUM($B$48:$B$50)</f>
        <v>11.636640722799761</v>
      </c>
      <c r="J48" s="99"/>
      <c r="K48" s="99">
        <f>D48*100/SUM($D$48:$D$50)</f>
        <v>6.9998204022988508</v>
      </c>
      <c r="L48" s="99"/>
      <c r="M48" s="99">
        <f>F48*100/SUM($F$48:$F$50)</f>
        <v>13.652869972666927</v>
      </c>
      <c r="N48" s="99"/>
    </row>
    <row r="49" spans="1:14" s="27" customFormat="1" ht="11.4">
      <c r="A49" s="147" t="s">
        <v>17</v>
      </c>
      <c r="B49" s="39">
        <f t="shared" si="2"/>
        <v>1347</v>
      </c>
      <c r="C49" s="153"/>
      <c r="D49" s="39">
        <v>233</v>
      </c>
      <c r="E49" s="39" t="s">
        <v>194</v>
      </c>
      <c r="F49" s="39">
        <v>1114</v>
      </c>
      <c r="G49" s="153" t="s">
        <v>194</v>
      </c>
      <c r="H49" s="98"/>
      <c r="I49" s="99">
        <f>B49*100/SUM($B$48:$B$50)</f>
        <v>1.8328525553801773</v>
      </c>
      <c r="J49" s="99"/>
      <c r="K49" s="99">
        <f>D49*100/SUM($D$48:$D$50)</f>
        <v>1.0461566091954022</v>
      </c>
      <c r="L49" s="99"/>
      <c r="M49" s="99">
        <f>F49*100/SUM($F$48:$F$50)</f>
        <v>2.1749316673174541</v>
      </c>
      <c r="N49" s="99"/>
    </row>
    <row r="50" spans="1:14" s="57" customFormat="1" ht="11.4">
      <c r="A50" s="146" t="s">
        <v>59</v>
      </c>
      <c r="B50" s="39">
        <f>SUM(D50,F50)</f>
        <v>63593</v>
      </c>
      <c r="C50" s="40"/>
      <c r="D50" s="39">
        <v>20480</v>
      </c>
      <c r="E50" s="39"/>
      <c r="F50" s="39">
        <v>43113</v>
      </c>
      <c r="G50" s="153"/>
      <c r="H50" s="98"/>
      <c r="I50" s="99">
        <f>B50*100/SUM($B$48:$B$50)</f>
        <v>86.530506721820061</v>
      </c>
      <c r="J50" s="99"/>
      <c r="K50" s="99">
        <f>D50*100/SUM($D$48:$D$50)</f>
        <v>91.954022988505741</v>
      </c>
      <c r="L50" s="99"/>
      <c r="M50" s="99">
        <f>F50*100/SUM($F$48:$F$50)</f>
        <v>84.172198360015614</v>
      </c>
      <c r="N50" s="99"/>
    </row>
    <row r="51" spans="1:14" s="57" customFormat="1" ht="11.4">
      <c r="A51" s="146" t="s">
        <v>3</v>
      </c>
      <c r="B51" s="39">
        <f t="shared" si="2"/>
        <v>9760</v>
      </c>
      <c r="C51" s="40"/>
      <c r="D51" s="39">
        <v>2277</v>
      </c>
      <c r="E51" s="39"/>
      <c r="F51" s="39">
        <v>7483</v>
      </c>
      <c r="G51" s="40"/>
      <c r="H51" s="98"/>
      <c r="I51" s="42" t="str">
        <f>IF(B51&gt;0,"NC",0)</f>
        <v>NC</v>
      </c>
      <c r="J51" s="99"/>
      <c r="K51" s="42" t="str">
        <f>IF(D51&gt;0,"NC",0)</f>
        <v>NC</v>
      </c>
      <c r="L51" s="99"/>
      <c r="M51" s="42" t="str">
        <f>IF(F51&gt;0,"NC",0)</f>
        <v>NC</v>
      </c>
      <c r="N51" s="99"/>
    </row>
    <row r="52" spans="1:14" s="27" customFormat="1" ht="7.5" customHeight="1">
      <c r="A52" s="29"/>
      <c r="B52" s="39"/>
      <c r="C52" s="40"/>
      <c r="D52" s="39"/>
      <c r="E52" s="40"/>
      <c r="F52" s="39"/>
      <c r="G52" s="64"/>
      <c r="H52" s="98"/>
      <c r="I52" s="99"/>
      <c r="J52" s="99"/>
      <c r="K52" s="99"/>
      <c r="L52" s="99"/>
      <c r="M52" s="99"/>
      <c r="N52" s="99"/>
    </row>
    <row r="53" spans="1:14" s="30" customFormat="1" ht="24">
      <c r="A53" s="9" t="s">
        <v>65</v>
      </c>
      <c r="B53" s="95">
        <f>SUM(D53,F53)</f>
        <v>83253</v>
      </c>
      <c r="C53" s="40"/>
      <c r="D53" s="95">
        <f>SUM(D54:D56)</f>
        <v>24550</v>
      </c>
      <c r="E53" s="40"/>
      <c r="F53" s="95">
        <f>SUM(F54:F56)</f>
        <v>58703</v>
      </c>
      <c r="G53" s="64"/>
      <c r="H53" s="100"/>
      <c r="I53" s="96">
        <f>SUM(I54:I55)</f>
        <v>100</v>
      </c>
      <c r="J53" s="96"/>
      <c r="K53" s="96">
        <f>SUM(K54:K55)</f>
        <v>100</v>
      </c>
      <c r="L53" s="96"/>
      <c r="M53" s="96">
        <f>SUM(M54:M55)</f>
        <v>100</v>
      </c>
      <c r="N53" s="96"/>
    </row>
    <row r="54" spans="1:14" s="57" customFormat="1" ht="11.4">
      <c r="A54" s="146" t="s">
        <v>60</v>
      </c>
      <c r="B54" s="39">
        <f>SUM(D54,F54)</f>
        <v>4441</v>
      </c>
      <c r="C54" s="153"/>
      <c r="D54" s="39">
        <v>950</v>
      </c>
      <c r="E54" s="39" t="s">
        <v>194</v>
      </c>
      <c r="F54" s="39">
        <v>3491</v>
      </c>
      <c r="G54" s="64"/>
      <c r="H54" s="98"/>
      <c r="I54" s="99">
        <f>B54*100/SUM($B$54:$B$55)</f>
        <v>6.0690126409292793</v>
      </c>
      <c r="J54" s="99"/>
      <c r="K54" s="99">
        <f>D54*100/SUM($D$54:$D$55)</f>
        <v>4.2812077512392968</v>
      </c>
      <c r="L54" s="99"/>
      <c r="M54" s="99">
        <f>F54*100/SUM($F$54:$F$55)</f>
        <v>6.8471118956555852</v>
      </c>
      <c r="N54" s="99"/>
    </row>
    <row r="55" spans="1:14" s="57" customFormat="1" ht="11.4">
      <c r="A55" s="146" t="s">
        <v>59</v>
      </c>
      <c r="B55" s="39">
        <f>SUM(D55,F55)</f>
        <v>68734</v>
      </c>
      <c r="C55" s="40"/>
      <c r="D55" s="39">
        <v>21240</v>
      </c>
      <c r="E55" s="39"/>
      <c r="F55" s="39">
        <v>47494</v>
      </c>
      <c r="G55" s="64"/>
      <c r="H55" s="98"/>
      <c r="I55" s="99">
        <f>B55*100/SUM($B$54:$B$55)</f>
        <v>93.930987359070727</v>
      </c>
      <c r="J55" s="99"/>
      <c r="K55" s="99">
        <f>D55*100/SUM($D$54:$D$55)</f>
        <v>95.718792248760707</v>
      </c>
      <c r="L55" s="99"/>
      <c r="M55" s="99">
        <f>F55*100/SUM($F$54:$F$55)</f>
        <v>93.152888104344413</v>
      </c>
      <c r="N55" s="99"/>
    </row>
    <row r="56" spans="1:14" s="57" customFormat="1" ht="11.4">
      <c r="A56" s="146" t="s">
        <v>3</v>
      </c>
      <c r="B56" s="39">
        <f>SUM(D56,F56)</f>
        <v>10078</v>
      </c>
      <c r="C56" s="40"/>
      <c r="D56" s="39">
        <v>2360</v>
      </c>
      <c r="E56" s="39"/>
      <c r="F56" s="39">
        <v>7718</v>
      </c>
      <c r="G56" s="40"/>
      <c r="H56" s="98"/>
      <c r="I56" s="42" t="str">
        <f>IF(B56&gt;0,"NC",0)</f>
        <v>NC</v>
      </c>
      <c r="J56" s="99"/>
      <c r="K56" s="42" t="str">
        <f>IF(D56&gt;0,"NC",0)</f>
        <v>NC</v>
      </c>
      <c r="L56" s="99"/>
      <c r="M56" s="42" t="str">
        <f>IF(F56&gt;0,"NC",0)</f>
        <v>NC</v>
      </c>
      <c r="N56" s="99"/>
    </row>
    <row r="57" spans="1:14" ht="6" customHeight="1" thickBot="1">
      <c r="A57" s="149"/>
      <c r="B57" s="149"/>
      <c r="C57" s="150"/>
      <c r="D57" s="149"/>
      <c r="E57" s="150"/>
      <c r="F57" s="149"/>
      <c r="G57" s="150"/>
      <c r="H57" s="123"/>
      <c r="I57" s="123"/>
      <c r="J57" s="123"/>
      <c r="K57" s="123"/>
      <c r="L57" s="123"/>
      <c r="M57" s="123"/>
      <c r="N57" s="123"/>
    </row>
    <row r="58" spans="1:14" ht="6" customHeight="1">
      <c r="A58" s="68"/>
      <c r="B58" s="68"/>
      <c r="C58" s="69"/>
      <c r="D58" s="68"/>
      <c r="E58" s="69"/>
      <c r="F58" s="68"/>
      <c r="G58" s="69"/>
    </row>
    <row r="59" spans="1:14" s="71" customFormat="1" ht="11.4">
      <c r="A59" s="70" t="s">
        <v>67</v>
      </c>
      <c r="B59" s="76"/>
      <c r="C59" s="126"/>
      <c r="D59" s="76"/>
      <c r="E59" s="126"/>
      <c r="F59" s="76"/>
      <c r="G59" s="126"/>
    </row>
    <row r="60" spans="1:14" s="71" customFormat="1" ht="22.5" customHeight="1">
      <c r="A60" s="303" t="s">
        <v>81</v>
      </c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</row>
    <row r="61" spans="1:14" s="71" customFormat="1" ht="11.25" customHeight="1">
      <c r="A61" s="186" t="s">
        <v>66</v>
      </c>
      <c r="C61" s="77"/>
      <c r="E61" s="77"/>
      <c r="F61" s="76"/>
      <c r="G61" s="77"/>
    </row>
    <row r="62" spans="1:14" s="71" customFormat="1" ht="10.199999999999999">
      <c r="A62" s="187" t="s">
        <v>89</v>
      </c>
      <c r="B62" s="73"/>
      <c r="C62" s="74"/>
      <c r="D62" s="73"/>
      <c r="E62" s="74"/>
      <c r="F62" s="73"/>
      <c r="G62" s="74"/>
      <c r="H62" s="73"/>
      <c r="I62" s="73"/>
      <c r="J62" s="73"/>
      <c r="K62" s="73"/>
      <c r="L62" s="73"/>
      <c r="M62" s="73"/>
      <c r="N62" s="73"/>
    </row>
    <row r="63" spans="1:14" s="71" customFormat="1" ht="10.199999999999999">
      <c r="A63" s="4" t="s">
        <v>203</v>
      </c>
      <c r="B63" s="75"/>
      <c r="C63" s="77"/>
      <c r="E63" s="77"/>
      <c r="F63" s="76"/>
      <c r="G63" s="7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3">
    <mergeCell ref="A60:N60"/>
    <mergeCell ref="I7:J10"/>
    <mergeCell ref="K7:N7"/>
    <mergeCell ref="A1:N1"/>
    <mergeCell ref="A4:A10"/>
    <mergeCell ref="B4:G4"/>
    <mergeCell ref="I4:N4"/>
    <mergeCell ref="D10:E10"/>
    <mergeCell ref="F10:G10"/>
    <mergeCell ref="K10:L10"/>
    <mergeCell ref="M10:N10"/>
    <mergeCell ref="B7:C10"/>
    <mergeCell ref="D7:G7"/>
  </mergeCells>
  <printOptions horizontalCentered="1"/>
  <pageMargins left="0.78740157480314965" right="0.78740157480314965" top="0.78740157480314965" bottom="0.78740157480314965" header="0.39370078740157483" footer="0.39370078740157483"/>
  <pageSetup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4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68" customWidth="1"/>
    <col min="7" max="7" width="2.6640625" style="80" customWidth="1"/>
    <col min="8" max="8" width="8.6640625" style="90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214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1" t="s">
        <v>143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1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1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1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26" t="s">
        <v>79</v>
      </c>
      <c r="B13" s="219">
        <f>SUM(D13,F13,H13)</f>
        <v>58704</v>
      </c>
      <c r="C13" s="220"/>
      <c r="D13" s="219">
        <f>D20</f>
        <v>20036</v>
      </c>
      <c r="E13" s="221"/>
      <c r="F13" s="219">
        <f>F20</f>
        <v>31898</v>
      </c>
      <c r="G13" s="220"/>
      <c r="H13" s="219">
        <f>H20</f>
        <v>6770</v>
      </c>
      <c r="I13" s="220"/>
      <c r="J13" s="222"/>
      <c r="K13" s="223">
        <f>SUM(M13,O13,Q13)</f>
        <v>100.00000000000001</v>
      </c>
      <c r="L13" s="224"/>
      <c r="M13" s="223">
        <f>D13*100/B13</f>
        <v>34.130553284273645</v>
      </c>
      <c r="N13" s="225"/>
      <c r="O13" s="223">
        <f>F13*100/B13</f>
        <v>54.337012810029982</v>
      </c>
      <c r="P13" s="224"/>
      <c r="Q13" s="223">
        <f>H13*100/B13</f>
        <v>11.532433905696376</v>
      </c>
      <c r="R13" s="222"/>
    </row>
    <row r="14" spans="1:18" s="35" customFormat="1" ht="6.6" customHeight="1">
      <c r="A14" s="31"/>
      <c r="B14" s="65"/>
      <c r="C14" s="64"/>
      <c r="D14" s="65"/>
      <c r="E14" s="17"/>
      <c r="F14" s="65"/>
      <c r="G14" s="64"/>
      <c r="H14" s="65"/>
      <c r="I14" s="281"/>
      <c r="J14" s="94"/>
      <c r="K14" s="34"/>
      <c r="L14" s="34"/>
      <c r="M14" s="34"/>
      <c r="N14" s="6"/>
      <c r="O14" s="34"/>
      <c r="P14" s="34"/>
      <c r="Q14" s="34"/>
      <c r="R14" s="94"/>
    </row>
    <row r="15" spans="1:18" s="30" customFormat="1" ht="12">
      <c r="A15" s="195" t="s">
        <v>219</v>
      </c>
      <c r="B15" s="95">
        <f>SUM(D15,F15,H15)</f>
        <v>58704</v>
      </c>
      <c r="C15" s="275"/>
      <c r="D15" s="95">
        <f>D16+D17</f>
        <v>20036</v>
      </c>
      <c r="E15" s="40"/>
      <c r="F15" s="95">
        <v>31899</v>
      </c>
      <c r="G15" s="40"/>
      <c r="H15" s="95">
        <v>6769</v>
      </c>
      <c r="I15" s="275"/>
      <c r="J15" s="92"/>
      <c r="K15" s="96">
        <f>SUM(K16:K17)</f>
        <v>34.130553284273645</v>
      </c>
      <c r="L15" s="97"/>
      <c r="M15" s="96">
        <f>M16+M17</f>
        <v>100</v>
      </c>
      <c r="N15" s="97"/>
      <c r="O15" s="96">
        <f>(F15/F15)*100</f>
        <v>100</v>
      </c>
      <c r="P15" s="96"/>
      <c r="Q15" s="96">
        <f>(H15/H15)*100</f>
        <v>100</v>
      </c>
      <c r="R15" s="63"/>
    </row>
    <row r="16" spans="1:18" s="30" customFormat="1" ht="12">
      <c r="A16" s="297" t="s">
        <v>221</v>
      </c>
      <c r="B16" s="39">
        <f>D16</f>
        <v>10326</v>
      </c>
      <c r="C16" s="275"/>
      <c r="D16" s="39">
        <v>10326</v>
      </c>
      <c r="E16" s="39"/>
      <c r="F16" s="295" t="s">
        <v>200</v>
      </c>
      <c r="G16" s="295"/>
      <c r="H16" s="295" t="s">
        <v>200</v>
      </c>
      <c r="I16" s="275"/>
      <c r="J16" s="92"/>
      <c r="K16" s="99">
        <f>(B16/B15)*100</f>
        <v>17.589942763695827</v>
      </c>
      <c r="L16" s="99"/>
      <c r="M16" s="99">
        <f>(D16/D15)*100</f>
        <v>51.537232980634862</v>
      </c>
      <c r="N16" s="99"/>
      <c r="O16" s="295" t="s">
        <v>200</v>
      </c>
      <c r="P16" s="295"/>
      <c r="Q16" s="295" t="s">
        <v>200</v>
      </c>
      <c r="R16" s="63"/>
    </row>
    <row r="17" spans="1:18" s="30" customFormat="1" ht="12">
      <c r="A17" s="297" t="s">
        <v>222</v>
      </c>
      <c r="B17" s="39">
        <f>D17</f>
        <v>9710</v>
      </c>
      <c r="C17" s="275"/>
      <c r="D17" s="39">
        <v>9710</v>
      </c>
      <c r="E17" s="39"/>
      <c r="F17" s="295" t="s">
        <v>200</v>
      </c>
      <c r="G17" s="295"/>
      <c r="H17" s="295" t="s">
        <v>200</v>
      </c>
      <c r="I17" s="275"/>
      <c r="J17" s="92"/>
      <c r="K17" s="99">
        <f>(B17/B15)*100</f>
        <v>16.540610520577815</v>
      </c>
      <c r="L17" s="99"/>
      <c r="M17" s="99">
        <f>(D17/D15)*100</f>
        <v>48.462767019365145</v>
      </c>
      <c r="N17" s="99"/>
      <c r="O17" s="295" t="s">
        <v>200</v>
      </c>
      <c r="P17" s="295"/>
      <c r="Q17" s="295" t="s">
        <v>200</v>
      </c>
      <c r="R17" s="63"/>
    </row>
    <row r="18" spans="1:18" s="27" customFormat="1" ht="11.4">
      <c r="A18" s="297"/>
      <c r="B18" s="39"/>
      <c r="C18" s="275"/>
      <c r="D18" s="39"/>
      <c r="E18" s="39"/>
      <c r="F18" s="39"/>
      <c r="G18" s="39"/>
      <c r="H18" s="39"/>
      <c r="I18" s="275"/>
      <c r="J18" s="98"/>
      <c r="K18" s="99"/>
      <c r="L18" s="99"/>
      <c r="M18" s="99"/>
      <c r="N18" s="99"/>
      <c r="O18" s="99"/>
      <c r="P18" s="99"/>
      <c r="Q18" s="99"/>
      <c r="R18" s="99"/>
    </row>
    <row r="19" spans="1:18" s="27" customFormat="1" ht="6.6" customHeight="1">
      <c r="A19" s="1"/>
      <c r="B19" s="44"/>
      <c r="C19" s="275"/>
      <c r="D19" s="39"/>
      <c r="E19" s="40"/>
      <c r="F19" s="39"/>
      <c r="G19" s="40"/>
      <c r="H19" s="39"/>
      <c r="I19" s="275"/>
      <c r="J19" s="98"/>
      <c r="K19" s="99"/>
      <c r="L19" s="99"/>
      <c r="M19" s="99"/>
      <c r="N19" s="99"/>
      <c r="O19" s="99"/>
      <c r="P19" s="99"/>
      <c r="Q19" s="99"/>
      <c r="R19" s="99"/>
    </row>
    <row r="20" spans="1:18" s="30" customFormat="1" ht="24">
      <c r="A20" s="61" t="s">
        <v>18</v>
      </c>
      <c r="B20" s="95">
        <f>SUM(D20,F20,H20)</f>
        <v>58704</v>
      </c>
      <c r="C20" s="275"/>
      <c r="D20" s="95">
        <f>SUM(D21:D29)</f>
        <v>20036</v>
      </c>
      <c r="E20" s="40"/>
      <c r="F20" s="95">
        <f>SUM(F21:F29)</f>
        <v>31898</v>
      </c>
      <c r="G20" s="40"/>
      <c r="H20" s="95">
        <f>SUM(H21:H29)</f>
        <v>6770</v>
      </c>
      <c r="I20" s="275"/>
      <c r="J20" s="100"/>
      <c r="K20" s="96">
        <f>SUM(K21:K27)</f>
        <v>100</v>
      </c>
      <c r="L20" s="96"/>
      <c r="M20" s="96">
        <f>SUM(M21:M27)</f>
        <v>100</v>
      </c>
      <c r="N20" s="96"/>
      <c r="O20" s="96">
        <f>SUM(O21:O27)</f>
        <v>100</v>
      </c>
      <c r="P20" s="96"/>
      <c r="Q20" s="96">
        <f>SUM(Q21:Q27)</f>
        <v>100</v>
      </c>
      <c r="R20" s="96"/>
    </row>
    <row r="21" spans="1:18" s="27" customFormat="1" ht="11.4">
      <c r="A21" s="197" t="s">
        <v>92</v>
      </c>
      <c r="B21" s="39">
        <f t="shared" ref="B21:B29" si="0">SUM(D21,F21,H21)</f>
        <v>16045</v>
      </c>
      <c r="C21" s="275"/>
      <c r="D21" s="39">
        <v>4032</v>
      </c>
      <c r="E21" s="39"/>
      <c r="F21" s="39">
        <v>7512</v>
      </c>
      <c r="G21" s="39"/>
      <c r="H21" s="39">
        <v>4501</v>
      </c>
      <c r="I21" s="275"/>
      <c r="J21" s="98"/>
      <c r="K21" s="99">
        <f>B21*100/SUM($B$21:$B$27)</f>
        <v>30.443609593199756</v>
      </c>
      <c r="L21" s="99"/>
      <c r="M21" s="99">
        <f>D21*100/SUM($D$21:$D$27)</f>
        <v>20.150932080563745</v>
      </c>
      <c r="N21" s="99"/>
      <c r="O21" s="99">
        <f>F21*100/SUM($F$21:$F$27)</f>
        <v>28.012081888354402</v>
      </c>
      <c r="P21" s="99"/>
      <c r="Q21" s="99">
        <f>H21*100/SUM($H$21:$H$27)</f>
        <v>76.573664511738684</v>
      </c>
      <c r="R21" s="99"/>
    </row>
    <row r="22" spans="1:18" s="27" customFormat="1" ht="11.4">
      <c r="A22" s="197" t="s">
        <v>93</v>
      </c>
      <c r="B22" s="39">
        <f t="shared" si="0"/>
        <v>1488</v>
      </c>
      <c r="C22" s="275"/>
      <c r="D22" s="39">
        <v>1425</v>
      </c>
      <c r="E22" s="39"/>
      <c r="F22" s="39">
        <v>0</v>
      </c>
      <c r="G22" s="39"/>
      <c r="H22" s="39">
        <v>63</v>
      </c>
      <c r="I22" s="275" t="s">
        <v>194</v>
      </c>
      <c r="J22" s="98"/>
      <c r="K22" s="99">
        <f>B22*100/SUM($B$21:$B$27)</f>
        <v>2.8233151183970855</v>
      </c>
      <c r="L22" s="99"/>
      <c r="M22" s="99">
        <f t="shared" ref="M22:M27" si="1">D22*100/SUM($D$21:$D$27)</f>
        <v>7.1217951921635265</v>
      </c>
      <c r="N22" s="99"/>
      <c r="O22" s="99">
        <f t="shared" ref="O22:O27" si="2">F22*100/SUM($F$21:$F$27)</f>
        <v>0</v>
      </c>
      <c r="P22" s="99"/>
      <c r="Q22" s="99">
        <f t="shared" ref="Q22:Q26" si="3">H22*100/SUM($H$21:$H$27)</f>
        <v>1.0717931269139163</v>
      </c>
      <c r="R22" s="99"/>
    </row>
    <row r="23" spans="1:18" s="27" customFormat="1" ht="11.4">
      <c r="A23" s="197" t="s">
        <v>94</v>
      </c>
      <c r="B23" s="39">
        <f t="shared" si="0"/>
        <v>9370</v>
      </c>
      <c r="C23" s="275"/>
      <c r="D23" s="39">
        <v>7843</v>
      </c>
      <c r="E23" s="39"/>
      <c r="F23" s="39">
        <v>919</v>
      </c>
      <c r="G23" s="39" t="s">
        <v>194</v>
      </c>
      <c r="H23" s="39">
        <v>608</v>
      </c>
      <c r="I23" s="275"/>
      <c r="J23" s="98"/>
      <c r="K23" s="99">
        <f t="shared" ref="K23:K27" si="4">B23*100/SUM($B$21:$B$27)</f>
        <v>17.778536733454768</v>
      </c>
      <c r="L23" s="99"/>
      <c r="M23" s="99">
        <f t="shared" si="1"/>
        <v>39.197361187465638</v>
      </c>
      <c r="N23" s="99"/>
      <c r="O23" s="99">
        <f t="shared" si="2"/>
        <v>3.4269306783010776</v>
      </c>
      <c r="P23" s="99"/>
      <c r="Q23" s="99">
        <f t="shared" si="3"/>
        <v>10.343654304185097</v>
      </c>
      <c r="R23" s="99"/>
    </row>
    <row r="24" spans="1:18" s="27" customFormat="1" ht="11.4">
      <c r="A24" s="197" t="s">
        <v>95</v>
      </c>
      <c r="B24" s="39">
        <f t="shared" si="0"/>
        <v>3689</v>
      </c>
      <c r="C24" s="275"/>
      <c r="D24" s="39">
        <v>3368</v>
      </c>
      <c r="E24" s="39"/>
      <c r="F24" s="39">
        <v>100</v>
      </c>
      <c r="G24" s="39" t="s">
        <v>194</v>
      </c>
      <c r="H24" s="39">
        <v>221</v>
      </c>
      <c r="I24" s="275"/>
      <c r="J24" s="98"/>
      <c r="K24" s="99">
        <f t="shared" si="4"/>
        <v>6.9994687310261083</v>
      </c>
      <c r="L24" s="99"/>
      <c r="M24" s="99">
        <f t="shared" si="1"/>
        <v>16.832425408566145</v>
      </c>
      <c r="N24" s="99"/>
      <c r="O24" s="99">
        <f t="shared" si="2"/>
        <v>0.3728977887161129</v>
      </c>
      <c r="P24" s="99"/>
      <c r="Q24" s="99">
        <f t="shared" si="3"/>
        <v>3.7597822388567539</v>
      </c>
      <c r="R24" s="99"/>
    </row>
    <row r="25" spans="1:18" s="27" customFormat="1" ht="11.4">
      <c r="A25" s="197" t="s">
        <v>96</v>
      </c>
      <c r="B25" s="39">
        <f t="shared" si="0"/>
        <v>100</v>
      </c>
      <c r="C25" s="273" t="s">
        <v>194</v>
      </c>
      <c r="D25" s="39">
        <v>0</v>
      </c>
      <c r="E25" s="39"/>
      <c r="F25" s="39">
        <v>79</v>
      </c>
      <c r="G25" s="39" t="s">
        <v>194</v>
      </c>
      <c r="H25" s="39">
        <v>21</v>
      </c>
      <c r="I25" s="273" t="s">
        <v>194</v>
      </c>
      <c r="J25" s="98"/>
      <c r="K25" s="99">
        <f t="shared" si="4"/>
        <v>0.18973891924711597</v>
      </c>
      <c r="L25" s="99"/>
      <c r="M25" s="99">
        <f t="shared" si="1"/>
        <v>0</v>
      </c>
      <c r="N25" s="99"/>
      <c r="O25" s="99">
        <f t="shared" si="2"/>
        <v>0.2945892530857292</v>
      </c>
      <c r="P25" s="99"/>
      <c r="Q25" s="99">
        <f t="shared" si="3"/>
        <v>0.35726437563797209</v>
      </c>
      <c r="R25" s="99"/>
    </row>
    <row r="26" spans="1:18" s="27" customFormat="1" ht="11.4">
      <c r="A26" s="197" t="s">
        <v>97</v>
      </c>
      <c r="B26" s="39">
        <f t="shared" si="0"/>
        <v>6237</v>
      </c>
      <c r="C26" s="275"/>
      <c r="D26" s="39">
        <v>2629</v>
      </c>
      <c r="E26" s="39"/>
      <c r="F26" s="39">
        <v>3417</v>
      </c>
      <c r="G26" s="39"/>
      <c r="H26" s="39">
        <v>191</v>
      </c>
      <c r="I26" s="275" t="s">
        <v>194</v>
      </c>
      <c r="J26" s="98"/>
      <c r="K26" s="99">
        <f t="shared" si="4"/>
        <v>11.834016393442623</v>
      </c>
      <c r="L26" s="99"/>
      <c r="M26" s="99">
        <f t="shared" si="1"/>
        <v>13.139087410665201</v>
      </c>
      <c r="N26" s="99"/>
      <c r="O26" s="99">
        <f t="shared" si="2"/>
        <v>12.741917440429578</v>
      </c>
      <c r="P26" s="99"/>
      <c r="Q26" s="99">
        <f t="shared" si="3"/>
        <v>3.2494045593739367</v>
      </c>
      <c r="R26" s="99"/>
    </row>
    <row r="27" spans="1:18" s="27" customFormat="1" ht="11.4">
      <c r="A27" s="197" t="s">
        <v>98</v>
      </c>
      <c r="B27" s="39">
        <f t="shared" si="0"/>
        <v>15775</v>
      </c>
      <c r="C27" s="275"/>
      <c r="D27" s="39">
        <v>712</v>
      </c>
      <c r="E27" s="39"/>
      <c r="F27" s="39">
        <v>14790</v>
      </c>
      <c r="G27" s="39"/>
      <c r="H27" s="39">
        <v>273</v>
      </c>
      <c r="I27" s="275"/>
      <c r="J27" s="98"/>
      <c r="K27" s="99">
        <f t="shared" si="4"/>
        <v>29.931314511232543</v>
      </c>
      <c r="L27" s="99"/>
      <c r="M27" s="99">
        <f t="shared" si="1"/>
        <v>3.5583987205757408</v>
      </c>
      <c r="N27" s="99"/>
      <c r="O27" s="99">
        <f t="shared" si="2"/>
        <v>55.151582951113099</v>
      </c>
      <c r="P27" s="99"/>
      <c r="Q27" s="99">
        <f>H27*100/SUM($H$21:$H$27)</f>
        <v>4.6444368832936371</v>
      </c>
      <c r="R27" s="99"/>
    </row>
    <row r="28" spans="1:18" s="27" customFormat="1" ht="11.4">
      <c r="A28" s="197" t="s">
        <v>212</v>
      </c>
      <c r="B28" s="39">
        <f t="shared" si="0"/>
        <v>371</v>
      </c>
      <c r="C28" s="275" t="s">
        <v>194</v>
      </c>
      <c r="D28" s="39">
        <v>0</v>
      </c>
      <c r="E28" s="39"/>
      <c r="F28" s="39">
        <v>371</v>
      </c>
      <c r="G28" s="39" t="s">
        <v>194</v>
      </c>
      <c r="H28" s="39">
        <v>0</v>
      </c>
      <c r="I28" s="275"/>
      <c r="J28" s="98"/>
      <c r="K28" s="99"/>
      <c r="L28" s="99"/>
      <c r="M28" s="99"/>
      <c r="N28" s="99"/>
      <c r="O28" s="99"/>
      <c r="P28" s="99"/>
      <c r="Q28" s="99"/>
      <c r="R28" s="99"/>
    </row>
    <row r="29" spans="1:18" s="27" customFormat="1" ht="11.4">
      <c r="A29" s="115" t="s">
        <v>3</v>
      </c>
      <c r="B29" s="39">
        <f t="shared" si="0"/>
        <v>5629</v>
      </c>
      <c r="C29" s="275"/>
      <c r="D29" s="39">
        <v>27</v>
      </c>
      <c r="E29" s="39" t="s">
        <v>194</v>
      </c>
      <c r="F29" s="39">
        <v>4710</v>
      </c>
      <c r="G29" s="39"/>
      <c r="H29" s="39">
        <v>892</v>
      </c>
      <c r="I29" s="275"/>
      <c r="J29" s="98"/>
      <c r="K29" s="42" t="str">
        <f>IF(B29&gt;0,"NC",0)</f>
        <v>NC</v>
      </c>
      <c r="L29" s="99"/>
      <c r="M29" s="42" t="str">
        <f>IF(D29&gt;0,"NC",0)</f>
        <v>NC</v>
      </c>
      <c r="N29" s="99"/>
      <c r="O29" s="42" t="str">
        <f>IF(F29&gt;0,"NC",0)</f>
        <v>NC</v>
      </c>
      <c r="P29" s="99"/>
      <c r="Q29" s="42" t="str">
        <f>IF(H29&gt;0,"NC",0)</f>
        <v>NC</v>
      </c>
      <c r="R29" s="99"/>
    </row>
    <row r="30" spans="1:18" s="27" customFormat="1" ht="6.6" customHeight="1">
      <c r="A30" s="29"/>
      <c r="B30" s="39"/>
      <c r="C30" s="275"/>
      <c r="D30" s="39"/>
      <c r="E30" s="275"/>
      <c r="F30" s="39"/>
      <c r="G30" s="40"/>
      <c r="H30" s="39"/>
      <c r="I30" s="275"/>
      <c r="J30" s="98"/>
      <c r="K30" s="99"/>
      <c r="L30" s="99"/>
      <c r="M30" s="99"/>
      <c r="N30" s="99"/>
      <c r="O30" s="99"/>
      <c r="P30" s="99"/>
      <c r="Q30" s="99"/>
      <c r="R30" s="99"/>
    </row>
    <row r="31" spans="1:18" s="30" customFormat="1" ht="12" customHeight="1">
      <c r="A31" s="61" t="s">
        <v>151</v>
      </c>
      <c r="B31" s="95">
        <f>SUM(D31,F31,H31)</f>
        <v>58703</v>
      </c>
      <c r="C31" s="275"/>
      <c r="D31" s="95">
        <f>SUM(D32:D34)</f>
        <v>20035</v>
      </c>
      <c r="E31" s="275"/>
      <c r="F31" s="95">
        <f>SUM(F32:F34)</f>
        <v>31899</v>
      </c>
      <c r="G31" s="40"/>
      <c r="H31" s="95">
        <f>SUM(H32:H34)</f>
        <v>6769</v>
      </c>
      <c r="I31" s="275"/>
      <c r="J31" s="100"/>
      <c r="K31" s="96">
        <f>SUM(K32:K33)</f>
        <v>100</v>
      </c>
      <c r="L31" s="96"/>
      <c r="M31" s="96">
        <f>SUM(M32:M33)</f>
        <v>100</v>
      </c>
      <c r="N31" s="96"/>
      <c r="O31" s="96">
        <f>SUM(O32:O33)</f>
        <v>100</v>
      </c>
      <c r="P31" s="96"/>
      <c r="Q31" s="96">
        <f>SUM(Q32:Q33)</f>
        <v>100</v>
      </c>
      <c r="R31" s="96"/>
    </row>
    <row r="32" spans="1:18" s="27" customFormat="1" ht="11.4">
      <c r="A32" s="115" t="s">
        <v>22</v>
      </c>
      <c r="B32" s="39">
        <f>SUM(D32,F32,H32)</f>
        <v>22571</v>
      </c>
      <c r="C32" s="275"/>
      <c r="D32" s="39">
        <v>12644</v>
      </c>
      <c r="E32" s="39"/>
      <c r="F32" s="39">
        <v>6046</v>
      </c>
      <c r="G32" s="39"/>
      <c r="H32" s="39">
        <v>3881</v>
      </c>
      <c r="I32" s="275"/>
      <c r="J32" s="98"/>
      <c r="K32" s="99">
        <f>B32*100/SUM(B32:B33)</f>
        <v>43.246919967044128</v>
      </c>
      <c r="L32" s="99"/>
      <c r="M32" s="99">
        <f>D32*100/SUM($D$32:$D$33)</f>
        <v>67.807153965785375</v>
      </c>
      <c r="N32" s="99"/>
      <c r="O32" s="99">
        <f>F32*100/SUM($F$32:$F$33)</f>
        <v>22.030316280425595</v>
      </c>
      <c r="P32" s="99"/>
      <c r="Q32" s="99">
        <f>H32*100/SUM($H$32:$H$33)</f>
        <v>63.622950819672134</v>
      </c>
      <c r="R32" s="99"/>
    </row>
    <row r="33" spans="1:18" s="27" customFormat="1" ht="11.4">
      <c r="A33" s="115" t="s">
        <v>23</v>
      </c>
      <c r="B33" s="39">
        <f>SUM(D33,F33,H33)</f>
        <v>29620</v>
      </c>
      <c r="C33" s="275"/>
      <c r="D33" s="39">
        <v>6003</v>
      </c>
      <c r="E33" s="39"/>
      <c r="F33" s="39">
        <v>21398</v>
      </c>
      <c r="G33" s="39"/>
      <c r="H33" s="39">
        <v>2219</v>
      </c>
      <c r="I33" s="275"/>
      <c r="J33" s="98"/>
      <c r="K33" s="99">
        <f>B33*100/SUM(B32:B33)</f>
        <v>56.753080032955872</v>
      </c>
      <c r="L33" s="99"/>
      <c r="M33" s="99">
        <f>D33*100/SUM($D$32:$D$33)</f>
        <v>32.192846034214618</v>
      </c>
      <c r="N33" s="99"/>
      <c r="O33" s="99">
        <f>F33*100/SUM($F$32:$F$33)</f>
        <v>77.969683719574405</v>
      </c>
      <c r="P33" s="99"/>
      <c r="Q33" s="99">
        <f>H33*100/SUM($H$32:$H$33)</f>
        <v>36.377049180327866</v>
      </c>
      <c r="R33" s="99"/>
    </row>
    <row r="34" spans="1:18" s="27" customFormat="1" ht="11.4">
      <c r="A34" s="115" t="s">
        <v>3</v>
      </c>
      <c r="B34" s="39">
        <f>SUM(D34,F34,H34)</f>
        <v>6512</v>
      </c>
      <c r="C34" s="275"/>
      <c r="D34" s="39">
        <v>1388</v>
      </c>
      <c r="E34" s="39"/>
      <c r="F34" s="39">
        <v>4455</v>
      </c>
      <c r="G34" s="39"/>
      <c r="H34" s="39">
        <v>669</v>
      </c>
      <c r="I34" s="275"/>
      <c r="J34" s="98"/>
      <c r="K34" s="42" t="str">
        <f>IF(B34&gt;0,"NC",0)</f>
        <v>NC</v>
      </c>
      <c r="L34" s="99"/>
      <c r="M34" s="265" t="str">
        <f>IF(D34&gt;0,"NC",0)</f>
        <v>NC</v>
      </c>
      <c r="N34" s="99"/>
      <c r="O34" s="42" t="str">
        <f>IF(F34&gt;0,"NC",0)</f>
        <v>NC</v>
      </c>
      <c r="P34" s="99"/>
      <c r="Q34" s="42" t="str">
        <f>IF(H34&gt;0,"NC",0)</f>
        <v>NC</v>
      </c>
      <c r="R34" s="99"/>
    </row>
    <row r="35" spans="1:18" s="27" customFormat="1" ht="6.6" customHeight="1">
      <c r="A35" s="58"/>
      <c r="B35" s="39"/>
      <c r="C35" s="275"/>
      <c r="D35" s="39"/>
      <c r="E35" s="275"/>
      <c r="F35" s="39"/>
      <c r="G35" s="40"/>
      <c r="H35" s="39"/>
      <c r="I35" s="275"/>
      <c r="J35" s="98"/>
      <c r="K35" s="99"/>
      <c r="L35" s="99"/>
      <c r="M35" s="99"/>
      <c r="N35" s="99"/>
      <c r="O35" s="99"/>
      <c r="P35" s="99"/>
      <c r="Q35" s="99"/>
      <c r="R35" s="99"/>
    </row>
    <row r="36" spans="1:18" s="30" customFormat="1" ht="12">
      <c r="A36" s="61" t="s">
        <v>106</v>
      </c>
      <c r="B36" s="95">
        <f>SUM(D36,F36,H36)</f>
        <v>58701</v>
      </c>
      <c r="C36" s="275"/>
      <c r="D36" s="95">
        <f>SUM(D37:D39)</f>
        <v>20035</v>
      </c>
      <c r="E36" s="275"/>
      <c r="F36" s="95">
        <f>SUM(F37:F39)</f>
        <v>31898</v>
      </c>
      <c r="G36" s="40"/>
      <c r="H36" s="95">
        <f>SUM(H37:H39)</f>
        <v>6768</v>
      </c>
      <c r="I36" s="275"/>
      <c r="J36" s="100"/>
      <c r="K36" s="96">
        <f>SUM(K37:K38)</f>
        <v>100</v>
      </c>
      <c r="L36" s="96"/>
      <c r="M36" s="96">
        <f>SUM(M37:M38)</f>
        <v>100</v>
      </c>
      <c r="N36" s="96"/>
      <c r="O36" s="96">
        <f>SUM(O37:O38)</f>
        <v>100</v>
      </c>
      <c r="P36" s="96"/>
      <c r="Q36" s="96">
        <f>SUM(Q37:Q38)</f>
        <v>100</v>
      </c>
      <c r="R36" s="96"/>
    </row>
    <row r="37" spans="1:18" s="27" customFormat="1" ht="22.8">
      <c r="A37" s="115" t="s">
        <v>88</v>
      </c>
      <c r="B37" s="39">
        <f>SUM(D37,F37,H37)</f>
        <v>43402</v>
      </c>
      <c r="C37" s="275"/>
      <c r="D37" s="39">
        <v>11247</v>
      </c>
      <c r="E37" s="39"/>
      <c r="F37" s="39">
        <v>25644</v>
      </c>
      <c r="G37" s="39"/>
      <c r="H37" s="39">
        <v>6511</v>
      </c>
      <c r="I37" s="275"/>
      <c r="J37" s="98"/>
      <c r="K37" s="99">
        <f>B37*100/SUM(B37:B38)</f>
        <v>93.137339055793987</v>
      </c>
      <c r="L37" s="99"/>
      <c r="M37" s="99">
        <f>D37*100/SUM($D$37:$D$38)</f>
        <v>92.628891451161252</v>
      </c>
      <c r="N37" s="99"/>
      <c r="O37" s="99">
        <f>F37*100/SUM($F$37:$F$38)</f>
        <v>92.57761732851985</v>
      </c>
      <c r="P37" s="99"/>
      <c r="Q37" s="99">
        <f>H37*100/SUM($H$37:$H$38)</f>
        <v>96.345072506658781</v>
      </c>
      <c r="R37" s="101"/>
    </row>
    <row r="38" spans="1:18" s="27" customFormat="1" ht="11.4">
      <c r="A38" s="115" t="s">
        <v>99</v>
      </c>
      <c r="B38" s="39">
        <f>SUM(D38,F38,H38)</f>
        <v>3198</v>
      </c>
      <c r="C38" s="275"/>
      <c r="D38" s="39">
        <v>895</v>
      </c>
      <c r="E38" s="39" t="s">
        <v>194</v>
      </c>
      <c r="F38" s="39">
        <v>2056</v>
      </c>
      <c r="G38" s="39"/>
      <c r="H38" s="39">
        <v>247</v>
      </c>
      <c r="I38" s="273"/>
      <c r="J38" s="98"/>
      <c r="K38" s="99">
        <f>B38*100/SUM(B37:B38)</f>
        <v>6.8626609442060085</v>
      </c>
      <c r="L38" s="99"/>
      <c r="M38" s="99">
        <f>D38*100/SUM($D$37:$D$38)</f>
        <v>7.3711085488387411</v>
      </c>
      <c r="N38" s="99"/>
      <c r="O38" s="99">
        <f>F38*100/SUM($F$37:$F$38)</f>
        <v>7.4223826714801442</v>
      </c>
      <c r="P38" s="99"/>
      <c r="Q38" s="99">
        <f>H38*100/SUM($H$37:$H$38)</f>
        <v>3.654927493341225</v>
      </c>
      <c r="R38" s="101"/>
    </row>
    <row r="39" spans="1:18" s="27" customFormat="1" ht="11.4">
      <c r="A39" s="115" t="s">
        <v>3</v>
      </c>
      <c r="B39" s="39">
        <f>SUM(D39,F39,H39)</f>
        <v>12101</v>
      </c>
      <c r="C39" s="275"/>
      <c r="D39" s="39">
        <v>7893</v>
      </c>
      <c r="E39" s="39"/>
      <c r="F39" s="39">
        <v>4198</v>
      </c>
      <c r="G39" s="39"/>
      <c r="H39" s="39">
        <v>10</v>
      </c>
      <c r="I39" s="273" t="s">
        <v>194</v>
      </c>
      <c r="J39" s="98"/>
      <c r="K39" s="42" t="str">
        <f>IF(B39&gt;0,"NC",0)</f>
        <v>NC</v>
      </c>
      <c r="L39" s="42"/>
      <c r="M39" s="42" t="str">
        <f>IF(D39&gt;0,"NC",0)</f>
        <v>NC</v>
      </c>
      <c r="N39" s="42"/>
      <c r="O39" s="42" t="str">
        <f>IF(F39&gt;0,"NC",0)</f>
        <v>NC</v>
      </c>
      <c r="P39" s="42"/>
      <c r="Q39" s="42" t="str">
        <f>IF(H39&gt;0,"NC",0)</f>
        <v>NC</v>
      </c>
      <c r="R39" s="101"/>
    </row>
    <row r="40" spans="1:18" s="27" customFormat="1" ht="6.6" customHeight="1">
      <c r="A40" s="29"/>
      <c r="B40" s="39"/>
      <c r="C40" s="275"/>
      <c r="D40" s="39"/>
      <c r="E40" s="275"/>
      <c r="F40" s="39"/>
      <c r="G40" s="40"/>
      <c r="H40" s="39"/>
      <c r="I40" s="273"/>
      <c r="J40" s="98"/>
      <c r="K40" s="99"/>
      <c r="L40" s="99"/>
      <c r="M40" s="99"/>
      <c r="N40" s="99"/>
      <c r="O40" s="99"/>
      <c r="P40" s="99"/>
      <c r="Q40" s="99"/>
      <c r="R40" s="99"/>
    </row>
    <row r="41" spans="1:18" s="30" customFormat="1" ht="25.8">
      <c r="A41" s="61" t="s">
        <v>158</v>
      </c>
      <c r="B41" s="95">
        <f t="shared" ref="B41:B46" si="5">SUM(D41,F41,H41)</f>
        <v>58702</v>
      </c>
      <c r="C41" s="275"/>
      <c r="D41" s="95">
        <f>SUM(D42,D45,D46)</f>
        <v>20036</v>
      </c>
      <c r="E41" s="275"/>
      <c r="F41" s="95">
        <f>SUM(F42,F45,F46)</f>
        <v>31898</v>
      </c>
      <c r="G41" s="40"/>
      <c r="H41" s="95">
        <f>SUM(H42,H45,H46)</f>
        <v>6768</v>
      </c>
      <c r="I41" s="275"/>
      <c r="J41" s="100"/>
      <c r="K41" s="96">
        <f>SUM(K42,K45)</f>
        <v>100</v>
      </c>
      <c r="L41" s="96"/>
      <c r="M41" s="96">
        <f>SUM(M42,M45)</f>
        <v>100</v>
      </c>
      <c r="N41" s="96"/>
      <c r="O41" s="96">
        <f>SUM(O42,O45)</f>
        <v>100</v>
      </c>
      <c r="P41" s="96"/>
      <c r="Q41" s="96">
        <f>SUM(Q42,Q45)</f>
        <v>100</v>
      </c>
      <c r="R41" s="96"/>
    </row>
    <row r="42" spans="1:18" s="50" customFormat="1" ht="11.4">
      <c r="A42" s="115" t="s">
        <v>52</v>
      </c>
      <c r="B42" s="41">
        <f t="shared" si="5"/>
        <v>1967</v>
      </c>
      <c r="C42" s="275"/>
      <c r="D42" s="41">
        <f>SUM(D43:D44)</f>
        <v>781</v>
      </c>
      <c r="E42" s="273" t="s">
        <v>194</v>
      </c>
      <c r="F42" s="41">
        <f>SUM(F43:F44)</f>
        <v>1186</v>
      </c>
      <c r="G42" s="39" t="s">
        <v>194</v>
      </c>
      <c r="H42" s="41">
        <f>SUM(H43:H44)</f>
        <v>0</v>
      </c>
      <c r="I42" s="275"/>
      <c r="J42" s="55"/>
      <c r="K42" s="101">
        <f>B42*100/SUM($B$43:$B$45)</f>
        <v>3.3915547355897719</v>
      </c>
      <c r="L42" s="101"/>
      <c r="M42" s="101">
        <f>D42*100/SUM($D$43:$D$45)</f>
        <v>3.9963158164048509</v>
      </c>
      <c r="N42" s="101"/>
      <c r="O42" s="101">
        <f>F42*100/SUM($F$43:$F$45)</f>
        <v>3.7422693424208</v>
      </c>
      <c r="P42" s="101"/>
      <c r="Q42" s="101">
        <f>H42*100/SUM($H$43:$H$45)</f>
        <v>0</v>
      </c>
      <c r="R42" s="107"/>
    </row>
    <row r="43" spans="1:18" s="27" customFormat="1">
      <c r="A43" s="51" t="s">
        <v>159</v>
      </c>
      <c r="B43" s="39">
        <f t="shared" si="5"/>
        <v>712</v>
      </c>
      <c r="C43" s="275" t="s">
        <v>194</v>
      </c>
      <c r="D43" s="39">
        <v>607</v>
      </c>
      <c r="E43" s="39" t="s">
        <v>194</v>
      </c>
      <c r="F43" s="39">
        <v>105</v>
      </c>
      <c r="G43" s="39" t="s">
        <v>194</v>
      </c>
      <c r="H43" s="39">
        <v>0</v>
      </c>
      <c r="I43" s="275"/>
      <c r="J43" s="98"/>
      <c r="K43" s="101">
        <f>B43*100/SUM($B$43:$B$45)</f>
        <v>1.2276497060192768</v>
      </c>
      <c r="L43" s="99"/>
      <c r="M43" s="101">
        <f>D43*100/SUM($D$43:$D$45)</f>
        <v>3.1059714475771374</v>
      </c>
      <c r="N43" s="99"/>
      <c r="O43" s="101">
        <f>F43*100/SUM($F$43:$F$45)</f>
        <v>0.33131389625141994</v>
      </c>
      <c r="P43" s="99"/>
      <c r="Q43" s="101">
        <f>H43*100/SUM($H$43:$H$45)</f>
        <v>0</v>
      </c>
      <c r="R43" s="99"/>
    </row>
    <row r="44" spans="1:18" s="27" customFormat="1">
      <c r="A44" s="51" t="s">
        <v>160</v>
      </c>
      <c r="B44" s="39">
        <f t="shared" si="5"/>
        <v>1255</v>
      </c>
      <c r="C44" s="273" t="s">
        <v>194</v>
      </c>
      <c r="D44" s="39">
        <v>174</v>
      </c>
      <c r="E44" s="39" t="s">
        <v>194</v>
      </c>
      <c r="F44" s="39">
        <v>1081</v>
      </c>
      <c r="G44" s="39" t="s">
        <v>194</v>
      </c>
      <c r="H44" s="39">
        <v>0</v>
      </c>
      <c r="I44" s="273"/>
      <c r="J44" s="98"/>
      <c r="K44" s="101">
        <f>B44*100/SUM($B$43:$B$45)</f>
        <v>2.1639050295704951</v>
      </c>
      <c r="L44" s="99"/>
      <c r="M44" s="101">
        <f>D44*100/SUM($D$43:$D$45)</f>
        <v>0.89034436882771328</v>
      </c>
      <c r="N44" s="99"/>
      <c r="O44" s="101">
        <f>F44*100/SUM($F$43:$F$45)</f>
        <v>3.4109554461693801</v>
      </c>
      <c r="P44" s="99"/>
      <c r="Q44" s="101">
        <f>H44*100/SUM($H$43:$H$45)</f>
        <v>0</v>
      </c>
      <c r="R44" s="99"/>
    </row>
    <row r="45" spans="1:18" s="57" customFormat="1" ht="11.4">
      <c r="A45" s="115" t="s">
        <v>51</v>
      </c>
      <c r="B45" s="39">
        <f t="shared" si="5"/>
        <v>56030</v>
      </c>
      <c r="C45" s="275"/>
      <c r="D45" s="39">
        <v>18762</v>
      </c>
      <c r="E45" s="39"/>
      <c r="F45" s="39">
        <v>30506</v>
      </c>
      <c r="G45" s="39"/>
      <c r="H45" s="39">
        <v>6762</v>
      </c>
      <c r="I45" s="273"/>
      <c r="J45" s="98"/>
      <c r="K45" s="101">
        <f>B45*100/SUM(B43:B45)</f>
        <v>96.608445264410221</v>
      </c>
      <c r="L45" s="99"/>
      <c r="M45" s="101">
        <f>D45*100/SUM($D$43:$D$45)</f>
        <v>96.003684183595155</v>
      </c>
      <c r="N45" s="99"/>
      <c r="O45" s="101">
        <f>F45*100/SUM($F$43:$F$45)</f>
        <v>96.257730657579202</v>
      </c>
      <c r="P45" s="99"/>
      <c r="Q45" s="101">
        <f>H45*100/SUM($H$43:$H$45)</f>
        <v>100</v>
      </c>
      <c r="R45" s="104"/>
    </row>
    <row r="46" spans="1:18" s="57" customFormat="1" ht="11.4">
      <c r="A46" s="115" t="s">
        <v>3</v>
      </c>
      <c r="B46" s="39">
        <f t="shared" si="5"/>
        <v>705</v>
      </c>
      <c r="C46" s="275" t="s">
        <v>194</v>
      </c>
      <c r="D46" s="39">
        <v>493</v>
      </c>
      <c r="E46" s="39" t="s">
        <v>194</v>
      </c>
      <c r="F46" s="39">
        <v>206</v>
      </c>
      <c r="G46" s="39" t="s">
        <v>194</v>
      </c>
      <c r="H46" s="39">
        <v>6</v>
      </c>
      <c r="I46" s="275" t="s">
        <v>194</v>
      </c>
      <c r="J46" s="98"/>
      <c r="K46" s="191" t="str">
        <f>IF(B46&gt;0,"NC",0)</f>
        <v>NC</v>
      </c>
      <c r="L46" s="42"/>
      <c r="M46" s="191" t="str">
        <f>IF(D46&gt;0,"NC",0)</f>
        <v>NC</v>
      </c>
      <c r="N46" s="42"/>
      <c r="O46" s="191" t="str">
        <f>IF(F46&gt;0,"NC",0)</f>
        <v>NC</v>
      </c>
      <c r="P46" s="42"/>
      <c r="Q46" s="191" t="str">
        <f>IF(H46&gt;0,"NC",0)</f>
        <v>NC</v>
      </c>
      <c r="R46" s="104"/>
    </row>
    <row r="47" spans="1:18" s="27" customFormat="1" ht="6.6" customHeight="1">
      <c r="A47" s="29"/>
      <c r="B47" s="39"/>
      <c r="C47" s="275"/>
      <c r="D47" s="39"/>
      <c r="E47" s="275"/>
      <c r="F47" s="39"/>
      <c r="G47" s="40"/>
      <c r="H47" s="39"/>
      <c r="I47" s="275"/>
      <c r="J47" s="98"/>
      <c r="K47" s="99"/>
      <c r="L47" s="99"/>
      <c r="M47" s="99"/>
      <c r="N47" s="99"/>
      <c r="O47" s="99"/>
      <c r="P47" s="99"/>
      <c r="Q47" s="99"/>
      <c r="R47" s="99"/>
    </row>
    <row r="48" spans="1:18" s="30" customFormat="1" ht="24">
      <c r="A48" s="61" t="s">
        <v>83</v>
      </c>
      <c r="B48" s="95">
        <f t="shared" ref="B48:B54" si="6">SUM(D48,F48,H48)</f>
        <v>58702</v>
      </c>
      <c r="C48" s="275"/>
      <c r="D48" s="95">
        <f>SUM(D49:D54)</f>
        <v>20035</v>
      </c>
      <c r="E48" s="275"/>
      <c r="F48" s="95">
        <f>SUM(F49:F54)</f>
        <v>31898</v>
      </c>
      <c r="G48" s="40"/>
      <c r="H48" s="95">
        <f>SUM(H49:H54)</f>
        <v>6769</v>
      </c>
      <c r="I48" s="275"/>
      <c r="J48" s="100"/>
      <c r="K48" s="96">
        <f>SUM(K49:K53)</f>
        <v>99.999999999999986</v>
      </c>
      <c r="L48" s="99"/>
      <c r="M48" s="96">
        <f>SUM(M49:M53)</f>
        <v>100</v>
      </c>
      <c r="N48" s="99"/>
      <c r="O48" s="96">
        <f>SUM(O49:O53)</f>
        <v>100.00000000000001</v>
      </c>
      <c r="P48" s="96"/>
      <c r="Q48" s="96">
        <f>SUM(Q49:Q53)</f>
        <v>100</v>
      </c>
      <c r="R48" s="96"/>
    </row>
    <row r="49" spans="1:18" s="27" customFormat="1" ht="11.4">
      <c r="A49" s="115" t="s">
        <v>71</v>
      </c>
      <c r="B49" s="39">
        <f t="shared" si="6"/>
        <v>17088</v>
      </c>
      <c r="C49" s="275"/>
      <c r="D49" s="39">
        <v>12020</v>
      </c>
      <c r="E49" s="39"/>
      <c r="F49" s="39">
        <v>4933</v>
      </c>
      <c r="G49" s="39"/>
      <c r="H49" s="39">
        <v>135</v>
      </c>
      <c r="I49" s="281" t="s">
        <v>194</v>
      </c>
      <c r="J49" s="98"/>
      <c r="K49" s="63">
        <f>B49*100/SUM($B$49:$B$53)</f>
        <v>29.722396159465664</v>
      </c>
      <c r="L49" s="99"/>
      <c r="M49" s="63">
        <f>D49*100/SUM($D$49:$D$53)</f>
        <v>62.747964084359992</v>
      </c>
      <c r="N49" s="99"/>
      <c r="O49" s="63">
        <f>F49*100/SUM($F$49:$F$53)</f>
        <v>15.627078911521526</v>
      </c>
      <c r="P49" s="99"/>
      <c r="Q49" s="63">
        <f>H49*100/SUM($H$49:$H$53)</f>
        <v>1.9943861722558724</v>
      </c>
      <c r="R49" s="99"/>
    </row>
    <row r="50" spans="1:18" s="27" customFormat="1" ht="11.4">
      <c r="A50" s="115" t="s">
        <v>73</v>
      </c>
      <c r="B50" s="39">
        <f t="shared" si="6"/>
        <v>5211</v>
      </c>
      <c r="C50" s="275"/>
      <c r="D50" s="39">
        <v>3234</v>
      </c>
      <c r="E50" s="39"/>
      <c r="F50" s="39">
        <v>1097</v>
      </c>
      <c r="G50" s="39"/>
      <c r="H50" s="39">
        <v>880</v>
      </c>
      <c r="I50" s="281"/>
      <c r="J50" s="98"/>
      <c r="K50" s="63">
        <f>B50*100/SUM($B$49:$B$53)</f>
        <v>9.0638697557921102</v>
      </c>
      <c r="L50" s="99"/>
      <c r="M50" s="63">
        <f>D50*100/SUM($D$49:$D$53)</f>
        <v>16.882438922530799</v>
      </c>
      <c r="N50" s="99"/>
      <c r="O50" s="63">
        <f>F50*100/SUM($F$49:$F$53)</f>
        <v>3.475148097696962</v>
      </c>
      <c r="P50" s="99"/>
      <c r="Q50" s="63">
        <f>H50*100/SUM($H$49:$H$53)</f>
        <v>13.000443196927169</v>
      </c>
      <c r="R50" s="99"/>
    </row>
    <row r="51" spans="1:18" s="29" customFormat="1" ht="11.4">
      <c r="A51" s="115" t="s">
        <v>85</v>
      </c>
      <c r="B51" s="39">
        <f t="shared" si="6"/>
        <v>1326</v>
      </c>
      <c r="C51" s="275" t="s">
        <v>194</v>
      </c>
      <c r="D51" s="39">
        <v>18</v>
      </c>
      <c r="E51" s="39" t="s">
        <v>194</v>
      </c>
      <c r="F51" s="39">
        <v>1308</v>
      </c>
      <c r="G51" s="39" t="s">
        <v>194</v>
      </c>
      <c r="H51" s="39">
        <v>0</v>
      </c>
      <c r="I51" s="275"/>
      <c r="J51" s="55"/>
      <c r="K51" s="63">
        <f>B51*100/SUM($B$49:$B$53)</f>
        <v>2.306407848048424</v>
      </c>
      <c r="L51" s="101"/>
      <c r="M51" s="63">
        <f>D51*100/SUM($D$49:$D$53)</f>
        <v>9.396533723115473E-2</v>
      </c>
      <c r="N51" s="101"/>
      <c r="O51" s="63">
        <f>F51*100/SUM($F$49:$F$53)</f>
        <v>4.1435676497608265</v>
      </c>
      <c r="P51" s="101"/>
      <c r="Q51" s="63">
        <f>H51*100/SUM($H$49:$H$53)</f>
        <v>0</v>
      </c>
      <c r="R51" s="101"/>
    </row>
    <row r="52" spans="1:18" s="27" customFormat="1" ht="11.4">
      <c r="A52" s="115" t="s">
        <v>157</v>
      </c>
      <c r="B52" s="39">
        <f t="shared" si="6"/>
        <v>31938</v>
      </c>
      <c r="C52" s="275"/>
      <c r="D52" s="39">
        <v>3884</v>
      </c>
      <c r="E52" s="39"/>
      <c r="F52" s="39">
        <v>22329</v>
      </c>
      <c r="G52" s="39"/>
      <c r="H52" s="39">
        <v>5725</v>
      </c>
      <c r="I52" s="281"/>
      <c r="J52" s="98"/>
      <c r="K52" s="63">
        <f>B52*100/SUM($B$49:$B$53)</f>
        <v>55.552076810686707</v>
      </c>
      <c r="L52" s="99"/>
      <c r="M52" s="63">
        <f>D52*100/SUM($D$49:$D$53)</f>
        <v>20.275631655878055</v>
      </c>
      <c r="N52" s="99"/>
      <c r="O52" s="63">
        <f>F52*100/SUM($F$49:$F$53)</f>
        <v>70.735261507270252</v>
      </c>
      <c r="P52" s="99"/>
      <c r="Q52" s="63">
        <f>H52*100/SUM($H$49:$H$53)</f>
        <v>84.576746934554592</v>
      </c>
      <c r="R52" s="99"/>
    </row>
    <row r="53" spans="1:18" s="29" customFormat="1" ht="11.4">
      <c r="A53" s="115" t="s">
        <v>100</v>
      </c>
      <c r="B53" s="39">
        <f t="shared" si="6"/>
        <v>1929</v>
      </c>
      <c r="C53" s="275"/>
      <c r="D53" s="39">
        <v>0</v>
      </c>
      <c r="E53" s="39"/>
      <c r="F53" s="39">
        <v>1900</v>
      </c>
      <c r="G53" s="39"/>
      <c r="H53" s="39">
        <v>29</v>
      </c>
      <c r="I53" s="275" t="s">
        <v>194</v>
      </c>
      <c r="J53" s="55"/>
      <c r="K53" s="63">
        <f>B53*100/SUM($B$49:$B$53)</f>
        <v>3.3552494260070969</v>
      </c>
      <c r="L53" s="101"/>
      <c r="M53" s="63">
        <f>D53*100/SUM($D$49:$D$53)</f>
        <v>0</v>
      </c>
      <c r="N53" s="101"/>
      <c r="O53" s="63">
        <f>F53*100/SUM($F$49:$F$53)</f>
        <v>6.018943833750436</v>
      </c>
      <c r="P53" s="101"/>
      <c r="Q53" s="63">
        <f>H53*100/SUM($H$49:$H$53)</f>
        <v>0.42842369626237259</v>
      </c>
      <c r="R53" s="101"/>
    </row>
    <row r="54" spans="1:18" s="29" customFormat="1" ht="11.4">
      <c r="A54" s="115" t="s">
        <v>3</v>
      </c>
      <c r="B54" s="39">
        <f t="shared" si="6"/>
        <v>1210</v>
      </c>
      <c r="C54" s="275"/>
      <c r="D54" s="39">
        <v>879</v>
      </c>
      <c r="E54" s="39"/>
      <c r="F54" s="39">
        <v>331</v>
      </c>
      <c r="G54" s="39" t="s">
        <v>194</v>
      </c>
      <c r="H54" s="39">
        <v>0</v>
      </c>
      <c r="I54" s="275"/>
      <c r="J54" s="55"/>
      <c r="K54" s="206" t="str">
        <f>IF(B54&gt;0,"NC",0)</f>
        <v>NC</v>
      </c>
      <c r="L54" s="191"/>
      <c r="M54" s="206" t="str">
        <f>IF(D54&gt;0,"NC",0)</f>
        <v>NC</v>
      </c>
      <c r="N54" s="191"/>
      <c r="O54" s="206" t="str">
        <f>IF(F54&gt;0,"NC",0)</f>
        <v>NC</v>
      </c>
      <c r="P54" s="191"/>
      <c r="Q54" s="206">
        <f>IF(H54&gt;0,"NC",0)</f>
        <v>0</v>
      </c>
      <c r="R54" s="101"/>
    </row>
    <row r="55" spans="1:18" s="27" customFormat="1" ht="6.6" customHeight="1">
      <c r="A55" s="58"/>
      <c r="B55" s="44"/>
      <c r="C55" s="275"/>
      <c r="D55" s="44"/>
      <c r="E55" s="275"/>
      <c r="F55" s="44"/>
      <c r="G55" s="40"/>
      <c r="H55" s="44"/>
      <c r="I55" s="275"/>
      <c r="J55" s="98"/>
      <c r="K55" s="99"/>
      <c r="L55" s="99"/>
      <c r="M55" s="99"/>
      <c r="N55" s="99"/>
      <c r="O55" s="99"/>
      <c r="P55" s="99"/>
      <c r="Q55" s="99"/>
      <c r="R55" s="99"/>
    </row>
    <row r="56" spans="1:18" s="30" customFormat="1" ht="24">
      <c r="A56" s="61" t="s">
        <v>30</v>
      </c>
      <c r="B56" s="65">
        <f t="shared" ref="B56:B77" si="7">SUM(D56,F56,H56)</f>
        <v>58703</v>
      </c>
      <c r="C56" s="275"/>
      <c r="D56" s="65">
        <f>SUM(D68:D76,D57,D77)</f>
        <v>20037</v>
      </c>
      <c r="E56" s="275"/>
      <c r="F56" s="65">
        <f>SUM(F68:F76,F57,F77)</f>
        <v>31898</v>
      </c>
      <c r="G56" s="40"/>
      <c r="H56" s="65">
        <f>SUM(H68:H76,H57,H77)</f>
        <v>6768</v>
      </c>
      <c r="I56" s="275"/>
      <c r="J56" s="100"/>
      <c r="K56" s="96">
        <f>SUM(K57,K68:K76)</f>
        <v>100</v>
      </c>
      <c r="L56" s="96"/>
      <c r="M56" s="96">
        <f>SUM(M57,M68:M76)</f>
        <v>99.999999999999986</v>
      </c>
      <c r="N56" s="96"/>
      <c r="O56" s="96">
        <f>SUM(O57,O68:O76)</f>
        <v>100</v>
      </c>
      <c r="P56" s="96"/>
      <c r="Q56" s="96">
        <f>SUM(Q57,Q68:Q76)</f>
        <v>99.999999999999986</v>
      </c>
      <c r="R56" s="96"/>
    </row>
    <row r="57" spans="1:18" s="50" customFormat="1" ht="11.4">
      <c r="A57" s="115" t="s">
        <v>24</v>
      </c>
      <c r="B57" s="41">
        <f t="shared" si="7"/>
        <v>16107</v>
      </c>
      <c r="C57" s="275"/>
      <c r="D57" s="41">
        <f>SUM(D58:D67)</f>
        <v>4148</v>
      </c>
      <c r="E57" s="275"/>
      <c r="F57" s="41">
        <f>SUM(F58:F67)</f>
        <v>8957</v>
      </c>
      <c r="G57" s="40"/>
      <c r="H57" s="41">
        <f>SUM(H58:H67)</f>
        <v>3002</v>
      </c>
      <c r="I57" s="275"/>
      <c r="J57" s="55"/>
      <c r="K57" s="101">
        <f>B57*100/(B56-B77)</f>
        <v>33.088189979251837</v>
      </c>
      <c r="L57" s="101"/>
      <c r="M57" s="101">
        <f>D57*100/(D56-D77)</f>
        <v>23.940898072261341</v>
      </c>
      <c r="N57" s="101"/>
      <c r="O57" s="101">
        <f>F57*100/(F56-F77)</f>
        <v>36.403170087380616</v>
      </c>
      <c r="P57" s="63"/>
      <c r="Q57" s="101">
        <f>H57*100/(H56-H77)</f>
        <v>44.487255483106104</v>
      </c>
      <c r="R57" s="107"/>
    </row>
    <row r="58" spans="1:18" s="27" customFormat="1" ht="11.4">
      <c r="A58" s="51" t="s">
        <v>57</v>
      </c>
      <c r="B58" s="39">
        <f t="shared" si="7"/>
        <v>2133</v>
      </c>
      <c r="C58" s="275"/>
      <c r="D58" s="39">
        <v>908</v>
      </c>
      <c r="E58" s="39"/>
      <c r="F58" s="39">
        <v>678</v>
      </c>
      <c r="G58" s="39" t="s">
        <v>194</v>
      </c>
      <c r="H58" s="39">
        <v>547</v>
      </c>
      <c r="I58" s="275"/>
      <c r="J58" s="98"/>
      <c r="K58" s="99">
        <f>B58*100/(B56-B77)</f>
        <v>4.381766264713737</v>
      </c>
      <c r="L58" s="99"/>
      <c r="M58" s="99">
        <f>D58*100/(D56-D77)</f>
        <v>5.2406787487013737</v>
      </c>
      <c r="N58" s="99"/>
      <c r="O58" s="99">
        <f>F58*100/(F56-F77)</f>
        <v>2.7555374923795974</v>
      </c>
      <c r="P58" s="108"/>
      <c r="Q58" s="99">
        <f>H58*100/(H56-H77)</f>
        <v>8.1061055127445165</v>
      </c>
      <c r="R58" s="99"/>
    </row>
    <row r="59" spans="1:18" s="27" customFormat="1" ht="11.4">
      <c r="A59" s="51" t="s">
        <v>53</v>
      </c>
      <c r="B59" s="39">
        <f t="shared" si="7"/>
        <v>5306</v>
      </c>
      <c r="C59" s="275"/>
      <c r="D59" s="39">
        <v>538</v>
      </c>
      <c r="E59" s="39" t="s">
        <v>194</v>
      </c>
      <c r="F59" s="39">
        <v>3557</v>
      </c>
      <c r="G59" s="39"/>
      <c r="H59" s="39">
        <v>1211</v>
      </c>
      <c r="I59" s="275"/>
      <c r="J59" s="98"/>
      <c r="K59" s="99">
        <f>B59*100/(B56-B77)</f>
        <v>10.899977402986915</v>
      </c>
      <c r="L59" s="99"/>
      <c r="M59" s="99">
        <f>D59*100/(D56-D77)</f>
        <v>3.105159875331871</v>
      </c>
      <c r="N59" s="99"/>
      <c r="O59" s="99">
        <f>F59*100/(F56-F77)</f>
        <v>14.456411298516562</v>
      </c>
      <c r="P59" s="108"/>
      <c r="Q59" s="99">
        <f>H59*100/(H56-H77)</f>
        <v>17.946058091286307</v>
      </c>
      <c r="R59" s="99"/>
    </row>
    <row r="60" spans="1:18" s="27" customFormat="1" ht="11.4">
      <c r="A60" s="51" t="s">
        <v>55</v>
      </c>
      <c r="B60" s="39">
        <f t="shared" si="7"/>
        <v>1105</v>
      </c>
      <c r="C60" s="273"/>
      <c r="D60" s="39">
        <v>453</v>
      </c>
      <c r="E60" s="39" t="s">
        <v>194</v>
      </c>
      <c r="F60" s="39">
        <v>197</v>
      </c>
      <c r="G60" s="39" t="s">
        <v>194</v>
      </c>
      <c r="H60" s="39">
        <v>455</v>
      </c>
      <c r="I60" s="275"/>
      <c r="J60" s="98"/>
      <c r="K60" s="99">
        <f>B60*100/(B56-B77)</f>
        <v>2.2699726781569054</v>
      </c>
      <c r="L60" s="99"/>
      <c r="M60" s="99">
        <f>D60*100/(D56-D77)</f>
        <v>2.6145677017199582</v>
      </c>
      <c r="N60" s="99"/>
      <c r="O60" s="99">
        <f>F60*100/(F56-F77)</f>
        <v>0.80065027433448488</v>
      </c>
      <c r="P60" s="108"/>
      <c r="Q60" s="99">
        <f>H60*100/(H56-H77)</f>
        <v>6.7427385892116183</v>
      </c>
      <c r="R60" s="99"/>
    </row>
    <row r="61" spans="1:18" s="27" customFormat="1" ht="11.4">
      <c r="A61" s="51" t="s">
        <v>180</v>
      </c>
      <c r="B61" s="39">
        <f t="shared" si="7"/>
        <v>595</v>
      </c>
      <c r="C61" s="273"/>
      <c r="D61" s="39">
        <v>203</v>
      </c>
      <c r="E61" s="39" t="s">
        <v>194</v>
      </c>
      <c r="F61" s="39">
        <v>136</v>
      </c>
      <c r="G61" s="39" t="s">
        <v>194</v>
      </c>
      <c r="H61" s="39">
        <v>256</v>
      </c>
      <c r="I61" s="273"/>
      <c r="J61" s="98"/>
      <c r="K61" s="99">
        <f>B61*100/(B56-B77)</f>
        <v>1.2222929805460261</v>
      </c>
      <c r="L61" s="99"/>
      <c r="M61" s="99">
        <f>D61*100/(D56-D77)</f>
        <v>1.1716495440378623</v>
      </c>
      <c r="N61" s="99"/>
      <c r="O61" s="99">
        <f>F61*100/(F56-F77)</f>
        <v>0.5527331843121317</v>
      </c>
      <c r="P61" s="108"/>
      <c r="Q61" s="99">
        <f>H61*100/(H56-H77)</f>
        <v>3.7937166567871961</v>
      </c>
      <c r="R61" s="99"/>
    </row>
    <row r="62" spans="1:18" s="27" customFormat="1" ht="11.4">
      <c r="A62" s="51" t="s">
        <v>181</v>
      </c>
      <c r="B62" s="39">
        <f t="shared" si="7"/>
        <v>215</v>
      </c>
      <c r="C62" s="273" t="s">
        <v>194</v>
      </c>
      <c r="D62" s="39">
        <v>202</v>
      </c>
      <c r="E62" s="39" t="s">
        <v>194</v>
      </c>
      <c r="F62" s="39">
        <v>0</v>
      </c>
      <c r="G62" s="39"/>
      <c r="H62" s="39">
        <v>13</v>
      </c>
      <c r="I62" s="275" t="s">
        <v>194</v>
      </c>
      <c r="J62" s="98"/>
      <c r="K62" s="99">
        <f>B62*100/(B56-B77)</f>
        <v>0.44166889213007665</v>
      </c>
      <c r="L62" s="99"/>
      <c r="M62" s="99">
        <f>D62*100/(D56-D77)</f>
        <v>1.1658778714071338</v>
      </c>
      <c r="N62" s="99"/>
      <c r="O62" s="99">
        <f>F62*100/(F56-F77)</f>
        <v>0</v>
      </c>
      <c r="P62" s="108"/>
      <c r="Q62" s="99">
        <f>H62*100/(H56-H77)</f>
        <v>0.19264967397747482</v>
      </c>
      <c r="R62" s="99"/>
    </row>
    <row r="63" spans="1:18" s="27" customFormat="1" ht="11.4">
      <c r="A63" s="51" t="s">
        <v>54</v>
      </c>
      <c r="B63" s="39">
        <f t="shared" si="7"/>
        <v>4092</v>
      </c>
      <c r="C63" s="273"/>
      <c r="D63" s="39">
        <v>616</v>
      </c>
      <c r="E63" s="39" t="s">
        <v>194</v>
      </c>
      <c r="F63" s="39">
        <v>3266</v>
      </c>
      <c r="G63" s="39"/>
      <c r="H63" s="39">
        <v>210</v>
      </c>
      <c r="I63" s="273"/>
      <c r="J63" s="98"/>
      <c r="K63" s="99">
        <f>B63*100/(B56-B77)</f>
        <v>8.406088867889645</v>
      </c>
      <c r="L63" s="99"/>
      <c r="M63" s="99">
        <f>D63*100/(D56-D77)</f>
        <v>3.555350340528685</v>
      </c>
      <c r="N63" s="99"/>
      <c r="O63" s="99">
        <f>F63*100/(F56-F77)</f>
        <v>13.27372485267222</v>
      </c>
      <c r="P63" s="108"/>
      <c r="Q63" s="99">
        <f>H63*100/(H56-H77)</f>
        <v>3.1120331950207469</v>
      </c>
      <c r="R63" s="99"/>
    </row>
    <row r="64" spans="1:18" s="27" customFormat="1" ht="11.4">
      <c r="A64" s="51" t="s">
        <v>182</v>
      </c>
      <c r="B64" s="39">
        <f t="shared" si="7"/>
        <v>1024</v>
      </c>
      <c r="C64" s="273"/>
      <c r="D64" s="39">
        <v>948</v>
      </c>
      <c r="E64" s="39" t="s">
        <v>194</v>
      </c>
      <c r="F64" s="39">
        <v>29</v>
      </c>
      <c r="G64" s="39" t="s">
        <v>194</v>
      </c>
      <c r="H64" s="39">
        <v>47</v>
      </c>
      <c r="I64" s="275" t="s">
        <v>194</v>
      </c>
      <c r="J64" s="98"/>
      <c r="K64" s="99">
        <f>B64*100/(B56-B77)</f>
        <v>2.1035764908892953</v>
      </c>
      <c r="L64" s="99"/>
      <c r="M64" s="99">
        <f>D64*100/(D56-D77)</f>
        <v>5.4715456539305087</v>
      </c>
      <c r="N64" s="99"/>
      <c r="O64" s="99">
        <f>F64*100/(F56-F77)</f>
        <v>0.11786222312538101</v>
      </c>
      <c r="P64" s="108"/>
      <c r="Q64" s="99">
        <f>H64*100/(H56-H77)</f>
        <v>0.69650266745702427</v>
      </c>
      <c r="R64" s="99"/>
    </row>
    <row r="65" spans="1:18" s="27" customFormat="1" ht="11.4">
      <c r="A65" s="51" t="s">
        <v>56</v>
      </c>
      <c r="B65" s="39">
        <f t="shared" si="7"/>
        <v>0</v>
      </c>
      <c r="C65" s="275"/>
      <c r="D65" s="39">
        <v>0</v>
      </c>
      <c r="E65" s="39"/>
      <c r="F65" s="39">
        <v>0</v>
      </c>
      <c r="G65" s="39"/>
      <c r="H65" s="39">
        <v>0</v>
      </c>
      <c r="I65" s="275"/>
      <c r="J65" s="98"/>
      <c r="K65" s="99">
        <f>B65*100/(B56-B77)</f>
        <v>0</v>
      </c>
      <c r="L65" s="99"/>
      <c r="M65" s="99">
        <f>D65*100/(D56-D77)</f>
        <v>0</v>
      </c>
      <c r="N65" s="99"/>
      <c r="O65" s="99">
        <f>F65*100/(F56-F77)</f>
        <v>0</v>
      </c>
      <c r="P65" s="108"/>
      <c r="Q65" s="99">
        <f>H65*100/(H56-H77)</f>
        <v>0</v>
      </c>
      <c r="R65" s="99"/>
    </row>
    <row r="66" spans="1:18" s="27" customFormat="1" ht="11.4">
      <c r="A66" s="51" t="s">
        <v>184</v>
      </c>
      <c r="B66" s="39">
        <f t="shared" si="7"/>
        <v>275</v>
      </c>
      <c r="C66" s="275" t="s">
        <v>194</v>
      </c>
      <c r="D66" s="39">
        <v>27</v>
      </c>
      <c r="E66" s="39" t="s">
        <v>194</v>
      </c>
      <c r="F66" s="39">
        <v>192</v>
      </c>
      <c r="G66" s="39" t="s">
        <v>194</v>
      </c>
      <c r="H66" s="39">
        <v>56</v>
      </c>
      <c r="I66" s="273" t="s">
        <v>194</v>
      </c>
      <c r="J66" s="98"/>
      <c r="K66" s="99">
        <f>B66*100/(B56-B77)</f>
        <v>0.56492532714312127</v>
      </c>
      <c r="L66" s="99"/>
      <c r="M66" s="99">
        <f>D66*100/(D56-D77)</f>
        <v>0.15583516102966641</v>
      </c>
      <c r="N66" s="99"/>
      <c r="O66" s="99">
        <f>F66*100/(F56-F77)</f>
        <v>0.78032920138183293</v>
      </c>
      <c r="P66" s="108"/>
      <c r="Q66" s="99">
        <f>H66*100/(H56-H77)</f>
        <v>0.82987551867219922</v>
      </c>
      <c r="R66" s="99"/>
    </row>
    <row r="67" spans="1:18" s="57" customFormat="1" ht="11.4">
      <c r="A67" s="51" t="s">
        <v>58</v>
      </c>
      <c r="B67" s="39">
        <f t="shared" si="7"/>
        <v>1362</v>
      </c>
      <c r="C67" s="273"/>
      <c r="D67" s="39">
        <v>253</v>
      </c>
      <c r="E67" s="39" t="s">
        <v>194</v>
      </c>
      <c r="F67" s="39">
        <v>902</v>
      </c>
      <c r="G67" s="39" t="s">
        <v>194</v>
      </c>
      <c r="H67" s="39">
        <v>207</v>
      </c>
      <c r="I67" s="273"/>
      <c r="J67" s="98"/>
      <c r="K67" s="99">
        <f>B67*100/(B56-B77)</f>
        <v>2.7979210747961134</v>
      </c>
      <c r="L67" s="99"/>
      <c r="M67" s="99">
        <f>D67*100/(D56-D77)</f>
        <v>1.4602331755742815</v>
      </c>
      <c r="N67" s="99"/>
      <c r="O67" s="99">
        <f>F67*100/(F56-F77)</f>
        <v>3.6659215606584028</v>
      </c>
      <c r="P67" s="108"/>
      <c r="Q67" s="99">
        <f>H67*100/(H56-H77)</f>
        <v>3.0675755779490221</v>
      </c>
      <c r="R67" s="104"/>
    </row>
    <row r="68" spans="1:18" s="57" customFormat="1" ht="11.4">
      <c r="A68" s="115" t="s">
        <v>29</v>
      </c>
      <c r="B68" s="39">
        <f t="shared" si="7"/>
        <v>6530</v>
      </c>
      <c r="C68" s="273"/>
      <c r="D68" s="39">
        <v>3731</v>
      </c>
      <c r="E68" s="39"/>
      <c r="F68" s="39">
        <v>1983</v>
      </c>
      <c r="G68" s="39"/>
      <c r="H68" s="39">
        <v>816</v>
      </c>
      <c r="I68" s="273"/>
      <c r="J68" s="98"/>
      <c r="K68" s="99">
        <f>B68*100/(B56-B77)</f>
        <v>13.414408677253025</v>
      </c>
      <c r="L68" s="99"/>
      <c r="M68" s="99">
        <f>D68*100/(D56-D77)</f>
        <v>21.534110585247603</v>
      </c>
      <c r="N68" s="99"/>
      <c r="O68" s="99">
        <f>F68*100/(F56-F77)</f>
        <v>8.0593375330217434</v>
      </c>
      <c r="P68" s="108"/>
      <c r="Q68" s="99">
        <f>H68*100/(H56-H77)</f>
        <v>12.092471843509188</v>
      </c>
      <c r="R68" s="104"/>
    </row>
    <row r="69" spans="1:18" s="57" customFormat="1" ht="11.4">
      <c r="A69" s="115" t="s">
        <v>26</v>
      </c>
      <c r="B69" s="39">
        <f t="shared" si="7"/>
        <v>2466</v>
      </c>
      <c r="C69" s="273"/>
      <c r="D69" s="39">
        <v>1588</v>
      </c>
      <c r="E69" s="39"/>
      <c r="F69" s="39">
        <v>591</v>
      </c>
      <c r="G69" s="39" t="s">
        <v>194</v>
      </c>
      <c r="H69" s="39">
        <v>287</v>
      </c>
      <c r="I69" s="273"/>
      <c r="J69" s="98"/>
      <c r="K69" s="99">
        <f>B69*100/(B56-B77)</f>
        <v>5.0658394790361347</v>
      </c>
      <c r="L69" s="99"/>
      <c r="M69" s="99">
        <f>D69*100/(D56-D77)</f>
        <v>9.1654161375966758</v>
      </c>
      <c r="N69" s="99"/>
      <c r="O69" s="99">
        <f>F69*100/(F56-F77)</f>
        <v>2.4019508230034545</v>
      </c>
      <c r="P69" s="108"/>
      <c r="Q69" s="99">
        <f>H69*100/(H56-H77)</f>
        <v>4.2531120331950207</v>
      </c>
      <c r="R69" s="104"/>
    </row>
    <row r="70" spans="1:18" s="57" customFormat="1" ht="11.4">
      <c r="A70" s="115" t="s">
        <v>27</v>
      </c>
      <c r="B70" s="39">
        <f t="shared" si="7"/>
        <v>6770</v>
      </c>
      <c r="C70" s="273"/>
      <c r="D70" s="39">
        <v>2081</v>
      </c>
      <c r="E70" s="39"/>
      <c r="F70" s="39">
        <v>4248</v>
      </c>
      <c r="G70" s="39"/>
      <c r="H70" s="39">
        <v>441</v>
      </c>
      <c r="I70" s="273"/>
      <c r="J70" s="98"/>
      <c r="K70" s="99">
        <f>B70*100/(B56-B77)</f>
        <v>13.907434417305204</v>
      </c>
      <c r="L70" s="99"/>
      <c r="M70" s="99">
        <f>D70*100/(D56-D77)</f>
        <v>12.010850744545769</v>
      </c>
      <c r="N70" s="99"/>
      <c r="O70" s="99">
        <f>F70*100/(F56-F77)</f>
        <v>17.264783580573056</v>
      </c>
      <c r="P70" s="108"/>
      <c r="Q70" s="99">
        <f>H70*100/(H56-H77)</f>
        <v>6.5352697095435683</v>
      </c>
      <c r="R70" s="104"/>
    </row>
    <row r="71" spans="1:18" s="57" customFormat="1" ht="11.4">
      <c r="A71" s="115" t="s">
        <v>25</v>
      </c>
      <c r="B71" s="39">
        <f t="shared" si="7"/>
        <v>3264</v>
      </c>
      <c r="C71" s="273"/>
      <c r="D71" s="39">
        <v>848</v>
      </c>
      <c r="E71" s="39"/>
      <c r="F71" s="39">
        <v>1972</v>
      </c>
      <c r="G71" s="39"/>
      <c r="H71" s="39">
        <v>444</v>
      </c>
      <c r="I71" s="273"/>
      <c r="J71" s="98"/>
      <c r="K71" s="99">
        <f>B71*100/(B56-B77)</f>
        <v>6.7051500647096285</v>
      </c>
      <c r="L71" s="99"/>
      <c r="M71" s="99">
        <f>D71*100/(D56-D77)</f>
        <v>4.8943783908576703</v>
      </c>
      <c r="N71" s="99"/>
      <c r="O71" s="99">
        <f>F71*100/(F56-F77)</f>
        <v>8.0146311725259096</v>
      </c>
      <c r="P71" s="108"/>
      <c r="Q71" s="99">
        <f>H71*100/(H56-H77)</f>
        <v>6.5797273266152931</v>
      </c>
      <c r="R71" s="104"/>
    </row>
    <row r="72" spans="1:18" s="57" customFormat="1" ht="11.4">
      <c r="A72" s="115" t="s">
        <v>28</v>
      </c>
      <c r="B72" s="39">
        <f t="shared" si="7"/>
        <v>1715</v>
      </c>
      <c r="C72" s="273"/>
      <c r="D72" s="39">
        <v>484</v>
      </c>
      <c r="E72" s="39" t="s">
        <v>194</v>
      </c>
      <c r="F72" s="39">
        <v>958</v>
      </c>
      <c r="G72" s="39" t="s">
        <v>194</v>
      </c>
      <c r="H72" s="39">
        <v>273</v>
      </c>
      <c r="I72" s="273"/>
      <c r="J72" s="98"/>
      <c r="K72" s="99">
        <f>B72*100/(B56-B77)</f>
        <v>3.5230797674561924</v>
      </c>
      <c r="L72" s="99"/>
      <c r="M72" s="99">
        <f>D72*100/(D56-D77)</f>
        <v>2.7934895532725386</v>
      </c>
      <c r="N72" s="99"/>
      <c r="O72" s="99">
        <f>F72*100/(F56-F77)</f>
        <v>3.8935175777281041</v>
      </c>
      <c r="P72" s="108"/>
      <c r="Q72" s="99">
        <f>H72*100/(H56-H77)</f>
        <v>4.0456431535269708</v>
      </c>
      <c r="R72" s="104"/>
    </row>
    <row r="73" spans="1:18" s="57" customFormat="1" ht="11.4">
      <c r="A73" s="115" t="s">
        <v>185</v>
      </c>
      <c r="B73" s="39">
        <f t="shared" si="7"/>
        <v>1205</v>
      </c>
      <c r="C73" s="273"/>
      <c r="D73" s="39">
        <v>301</v>
      </c>
      <c r="E73" s="39" t="s">
        <v>194</v>
      </c>
      <c r="F73" s="39">
        <v>788</v>
      </c>
      <c r="G73" s="39" t="s">
        <v>194</v>
      </c>
      <c r="H73" s="39">
        <v>116</v>
      </c>
      <c r="I73" s="273" t="s">
        <v>194</v>
      </c>
      <c r="J73" s="98"/>
      <c r="K73" s="99">
        <f>B73*100/(B56-B77)</f>
        <v>2.4754000698453131</v>
      </c>
      <c r="L73" s="99"/>
      <c r="M73" s="99">
        <f>D73*100/(D56-D77)</f>
        <v>1.7372734618492438</v>
      </c>
      <c r="N73" s="99"/>
      <c r="O73" s="99">
        <f>F73*100/(F56-F77)</f>
        <v>3.2026010973379395</v>
      </c>
      <c r="P73" s="108"/>
      <c r="Q73" s="99">
        <f>H73*100/(H56-H77)</f>
        <v>1.7190278601066984</v>
      </c>
      <c r="R73" s="104"/>
    </row>
    <row r="74" spans="1:18" s="57" customFormat="1" ht="11.4">
      <c r="A74" s="115" t="s">
        <v>186</v>
      </c>
      <c r="B74" s="39">
        <f t="shared" si="7"/>
        <v>414</v>
      </c>
      <c r="C74" s="275"/>
      <c r="D74" s="39">
        <v>0</v>
      </c>
      <c r="E74" s="39"/>
      <c r="F74" s="39">
        <v>236</v>
      </c>
      <c r="G74" s="39" t="s">
        <v>194</v>
      </c>
      <c r="H74" s="39">
        <v>178</v>
      </c>
      <c r="I74" s="273"/>
      <c r="J74" s="98"/>
      <c r="K74" s="99">
        <f>B74*100/(B56-B77)</f>
        <v>0.85046940159000806</v>
      </c>
      <c r="L74" s="99"/>
      <c r="M74" s="99">
        <f>D74*100/(D56-D77)</f>
        <v>0</v>
      </c>
      <c r="N74" s="99"/>
      <c r="O74" s="99">
        <f>F74*100/(F56-F77)</f>
        <v>0.95915464336516965</v>
      </c>
      <c r="P74" s="108"/>
      <c r="Q74" s="99">
        <f>H74*100/(H56-H77)</f>
        <v>2.6378186129223473</v>
      </c>
      <c r="R74" s="104"/>
    </row>
    <row r="75" spans="1:18" s="57" customFormat="1" ht="11.4">
      <c r="A75" s="115" t="s">
        <v>147</v>
      </c>
      <c r="B75" s="39">
        <f t="shared" si="7"/>
        <v>721</v>
      </c>
      <c r="C75" s="275" t="s">
        <v>194</v>
      </c>
      <c r="D75" s="39">
        <v>111</v>
      </c>
      <c r="E75" s="39" t="s">
        <v>194</v>
      </c>
      <c r="F75" s="39">
        <v>582</v>
      </c>
      <c r="G75" s="39" t="s">
        <v>194</v>
      </c>
      <c r="H75" s="39">
        <v>28</v>
      </c>
      <c r="I75" s="275" t="s">
        <v>194</v>
      </c>
      <c r="J75" s="98"/>
      <c r="K75" s="108">
        <f>B75*100/(B56-B77)</f>
        <v>1.4811314940734197</v>
      </c>
      <c r="L75" s="99"/>
      <c r="M75" s="108">
        <f>D75*100/(D56-D77)</f>
        <v>0.64065566201085078</v>
      </c>
      <c r="N75" s="99"/>
      <c r="O75" s="108">
        <f>F75*100/(F56-F77)</f>
        <v>2.3653728916886814</v>
      </c>
      <c r="P75" s="108"/>
      <c r="Q75" s="108">
        <f>H75*100/(H56-H77)</f>
        <v>0.41493775933609961</v>
      </c>
      <c r="R75" s="109"/>
    </row>
    <row r="76" spans="1:18" s="57" customFormat="1" ht="11.4">
      <c r="A76" s="115" t="s">
        <v>69</v>
      </c>
      <c r="B76" s="39">
        <f t="shared" si="7"/>
        <v>9487</v>
      </c>
      <c r="C76" s="275"/>
      <c r="D76" s="39">
        <v>4034</v>
      </c>
      <c r="E76" s="39"/>
      <c r="F76" s="39">
        <v>4290</v>
      </c>
      <c r="G76" s="39"/>
      <c r="H76" s="39">
        <v>1163</v>
      </c>
      <c r="I76" s="273"/>
      <c r="J76" s="98"/>
      <c r="K76" s="108">
        <f>B76*100/(B56-B77)</f>
        <v>19.488896649479241</v>
      </c>
      <c r="L76" s="99"/>
      <c r="M76" s="108">
        <f>D76*100/(D56-D77)</f>
        <v>23.282927392358307</v>
      </c>
      <c r="N76" s="99"/>
      <c r="O76" s="108">
        <f>F76*100/(F56-F77)</f>
        <v>17.435480593375331</v>
      </c>
      <c r="P76" s="108"/>
      <c r="Q76" s="108">
        <f>H76*100/(H56-H77)</f>
        <v>17.234736218138707</v>
      </c>
      <c r="R76" s="109"/>
    </row>
    <row r="77" spans="1:18" s="119" customFormat="1" ht="11.4">
      <c r="A77" s="116" t="s">
        <v>3</v>
      </c>
      <c r="B77" s="44">
        <f t="shared" si="7"/>
        <v>10024</v>
      </c>
      <c r="C77" s="275"/>
      <c r="D77" s="39">
        <v>2711</v>
      </c>
      <c r="E77" s="39"/>
      <c r="F77" s="39">
        <v>7293</v>
      </c>
      <c r="G77" s="39"/>
      <c r="H77" s="39">
        <v>20</v>
      </c>
      <c r="I77" s="275" t="s">
        <v>194</v>
      </c>
      <c r="J77" s="117"/>
      <c r="K77" s="118" t="str">
        <f>IF(B77&gt;0,"NC",0)</f>
        <v>NC</v>
      </c>
      <c r="L77" s="108"/>
      <c r="M77" s="118" t="str">
        <f>IF(D77&gt;0,"NC",0)</f>
        <v>NC</v>
      </c>
      <c r="N77" s="108"/>
      <c r="O77" s="118" t="str">
        <f>IF(F77&gt;0,"NC",0)</f>
        <v>NC</v>
      </c>
      <c r="P77" s="108"/>
      <c r="Q77" s="118" t="str">
        <f>IF(H77&gt;0,"NC",0)</f>
        <v>NC</v>
      </c>
      <c r="R77" s="63"/>
    </row>
    <row r="78" spans="1:18" s="29" customFormat="1" ht="6.6" customHeight="1">
      <c r="A78" s="116"/>
      <c r="B78" s="39"/>
      <c r="C78" s="275"/>
      <c r="D78" s="39"/>
      <c r="E78" s="273"/>
      <c r="F78" s="39"/>
      <c r="G78" s="40"/>
      <c r="H78" s="39"/>
      <c r="I78" s="275"/>
      <c r="J78" s="55"/>
      <c r="K78" s="101"/>
      <c r="L78" s="101"/>
      <c r="M78" s="101"/>
      <c r="N78" s="101"/>
      <c r="O78" s="101"/>
      <c r="P78" s="101"/>
      <c r="Q78" s="101"/>
      <c r="R78" s="101"/>
    </row>
    <row r="79" spans="1:18" s="30" customFormat="1" ht="12">
      <c r="A79" s="61" t="s">
        <v>31</v>
      </c>
      <c r="B79" s="65">
        <f t="shared" ref="B79:B86" si="8">SUM(D79,F79,H79)</f>
        <v>58702</v>
      </c>
      <c r="C79" s="281"/>
      <c r="D79" s="65">
        <f>SUM(D80,D81,D86)</f>
        <v>20035</v>
      </c>
      <c r="E79" s="293"/>
      <c r="F79" s="65">
        <f>SUM(F80,F81,F86)</f>
        <v>31899</v>
      </c>
      <c r="G79" s="64"/>
      <c r="H79" s="65">
        <f>SUM(H80,H81,H86)</f>
        <v>6768</v>
      </c>
      <c r="I79" s="281"/>
      <c r="J79" s="94"/>
      <c r="K79" s="48">
        <f>SUM(K80:K81)</f>
        <v>100</v>
      </c>
      <c r="L79" s="48"/>
      <c r="M79" s="48">
        <f>SUM(M80:M81)</f>
        <v>100</v>
      </c>
      <c r="N79" s="19"/>
      <c r="O79" s="48">
        <f>SUM(O80:O81)</f>
        <v>100</v>
      </c>
      <c r="P79" s="48"/>
      <c r="Q79" s="48">
        <f>SUM(Q80:Q81)</f>
        <v>100</v>
      </c>
      <c r="R79" s="48"/>
    </row>
    <row r="80" spans="1:18" s="57" customFormat="1" ht="11.4">
      <c r="A80" s="115" t="s">
        <v>76</v>
      </c>
      <c r="B80" s="39">
        <f t="shared" si="8"/>
        <v>3550</v>
      </c>
      <c r="C80" s="275"/>
      <c r="D80" s="39">
        <v>2181</v>
      </c>
      <c r="E80" s="39"/>
      <c r="F80" s="39">
        <v>741</v>
      </c>
      <c r="G80" s="39" t="s">
        <v>194</v>
      </c>
      <c r="H80" s="39">
        <v>628</v>
      </c>
      <c r="I80" s="275"/>
      <c r="J80" s="102"/>
      <c r="K80" s="99">
        <f>B80*100/(B79-B86)</f>
        <v>6.720430107526882</v>
      </c>
      <c r="L80" s="103"/>
      <c r="M80" s="99">
        <f>D80*100/(D79-D86)</f>
        <v>12.871053408084981</v>
      </c>
      <c r="N80" s="103"/>
      <c r="O80" s="99">
        <f>F80*100/(F79-F86)</f>
        <v>2.5440313111545989</v>
      </c>
      <c r="P80" s="103"/>
      <c r="Q80" s="99">
        <f>H80*100/(H79-H86)</f>
        <v>9.3009478672985786</v>
      </c>
      <c r="R80" s="104"/>
    </row>
    <row r="81" spans="1:18" s="50" customFormat="1" ht="11.4">
      <c r="A81" s="115" t="s">
        <v>72</v>
      </c>
      <c r="B81" s="41">
        <f t="shared" si="8"/>
        <v>49274</v>
      </c>
      <c r="C81" s="275"/>
      <c r="D81" s="39">
        <f>SUM(D82:D85)</f>
        <v>14764</v>
      </c>
      <c r="E81" s="39"/>
      <c r="F81" s="39">
        <f>SUM(F82:F85)</f>
        <v>28386</v>
      </c>
      <c r="G81" s="39"/>
      <c r="H81" s="39">
        <f>SUM(H82:H85)</f>
        <v>6124</v>
      </c>
      <c r="I81" s="275"/>
      <c r="J81" s="105"/>
      <c r="K81" s="99">
        <f>B81*100/(B79-B86)</f>
        <v>93.27956989247312</v>
      </c>
      <c r="L81" s="106"/>
      <c r="M81" s="99">
        <f>D81*100/(D79-D86)</f>
        <v>87.128946591915025</v>
      </c>
      <c r="N81" s="106"/>
      <c r="O81" s="99">
        <f>F81*100/(F79-F86)</f>
        <v>97.455968688845402</v>
      </c>
      <c r="P81" s="106"/>
      <c r="Q81" s="99">
        <f>H81*100/(H79-H86)</f>
        <v>90.699052132701425</v>
      </c>
      <c r="R81" s="107"/>
    </row>
    <row r="82" spans="1:18" s="27" customFormat="1" ht="11.4">
      <c r="A82" s="11" t="s">
        <v>32</v>
      </c>
      <c r="B82" s="39">
        <f t="shared" si="8"/>
        <v>17449</v>
      </c>
      <c r="C82" s="275"/>
      <c r="D82" s="39">
        <v>6518</v>
      </c>
      <c r="E82" s="39"/>
      <c r="F82" s="39">
        <v>7890</v>
      </c>
      <c r="G82" s="39"/>
      <c r="H82" s="39">
        <v>3041</v>
      </c>
      <c r="I82" s="275"/>
      <c r="J82" s="98"/>
      <c r="K82" s="99">
        <f>B82*100/(B79-B86)</f>
        <v>33.032333787672272</v>
      </c>
      <c r="L82" s="99"/>
      <c r="M82" s="99">
        <f>D82*100/(D79-D86)</f>
        <v>38.465624077899086</v>
      </c>
      <c r="N82" s="99"/>
      <c r="O82" s="99">
        <f>F82*100/(F79-F86)</f>
        <v>27.088268616747349</v>
      </c>
      <c r="P82" s="99"/>
      <c r="Q82" s="99">
        <f>H82*100/(H79-H86)</f>
        <v>45.03850710900474</v>
      </c>
      <c r="R82" s="99"/>
    </row>
    <row r="83" spans="1:18" s="27" customFormat="1" ht="11.4">
      <c r="A83" s="11" t="s">
        <v>33</v>
      </c>
      <c r="B83" s="39">
        <f t="shared" si="8"/>
        <v>26621</v>
      </c>
      <c r="C83" s="275"/>
      <c r="D83" s="39">
        <v>8246</v>
      </c>
      <c r="E83" s="39"/>
      <c r="F83" s="39">
        <v>15360</v>
      </c>
      <c r="G83" s="39"/>
      <c r="H83" s="39">
        <v>3015</v>
      </c>
      <c r="I83" s="275"/>
      <c r="J83" s="98"/>
      <c r="K83" s="99">
        <f>B83*100/(B79-B86)</f>
        <v>50.395653490837496</v>
      </c>
      <c r="L83" s="99"/>
      <c r="M83" s="99">
        <f>D83*100/(D79-D86)</f>
        <v>48.663322514015931</v>
      </c>
      <c r="N83" s="99"/>
      <c r="O83" s="99">
        <f>F83*100/(F79-F86)</f>
        <v>52.734576166443503</v>
      </c>
      <c r="P83" s="99"/>
      <c r="Q83" s="99">
        <f>H83*100/(H79-H86)</f>
        <v>44.653436018957343</v>
      </c>
      <c r="R83" s="99"/>
    </row>
    <row r="84" spans="1:18" s="27" customFormat="1" ht="11.4">
      <c r="A84" s="11" t="s">
        <v>34</v>
      </c>
      <c r="B84" s="39">
        <f t="shared" si="8"/>
        <v>5183</v>
      </c>
      <c r="C84" s="275"/>
      <c r="D84" s="39">
        <v>0</v>
      </c>
      <c r="E84" s="39" t="s">
        <v>194</v>
      </c>
      <c r="F84" s="39">
        <v>5119</v>
      </c>
      <c r="G84" s="39"/>
      <c r="H84" s="39">
        <v>64</v>
      </c>
      <c r="I84" s="275"/>
      <c r="J84" s="98"/>
      <c r="K84" s="99">
        <f>B84*100/(B79-B86)</f>
        <v>9.8118279569892479</v>
      </c>
      <c r="L84" s="99"/>
      <c r="M84" s="99">
        <f>D84*100/(D79-D86)</f>
        <v>0</v>
      </c>
      <c r="N84" s="99"/>
      <c r="O84" s="99">
        <f>F84*100/(F79-F86)</f>
        <v>17.574758814845332</v>
      </c>
      <c r="P84" s="99"/>
      <c r="Q84" s="99">
        <f>H84*100/(H79-H86)</f>
        <v>0.94786729857819907</v>
      </c>
      <c r="R84" s="99"/>
    </row>
    <row r="85" spans="1:18" s="27" customFormat="1" ht="11.4">
      <c r="A85" s="11" t="s">
        <v>35</v>
      </c>
      <c r="B85" s="39">
        <f t="shared" si="8"/>
        <v>21</v>
      </c>
      <c r="C85" s="275" t="s">
        <v>194</v>
      </c>
      <c r="D85" s="39">
        <v>0</v>
      </c>
      <c r="E85" s="39"/>
      <c r="F85" s="39">
        <v>17</v>
      </c>
      <c r="G85" s="39" t="s">
        <v>194</v>
      </c>
      <c r="H85" s="39">
        <v>4</v>
      </c>
      <c r="I85" s="273" t="s">
        <v>194</v>
      </c>
      <c r="J85" s="98"/>
      <c r="K85" s="99">
        <f>B85*100/(B79-B86)</f>
        <v>3.975465697410268E-2</v>
      </c>
      <c r="L85" s="99"/>
      <c r="M85" s="99">
        <f>D85*100/(D79-D86)</f>
        <v>0</v>
      </c>
      <c r="N85" s="99"/>
      <c r="O85" s="99">
        <f>F85*100/(F79-F86)</f>
        <v>5.8365090809214815E-2</v>
      </c>
      <c r="P85" s="99"/>
      <c r="Q85" s="99">
        <f>H85*100/(H79-H86)</f>
        <v>5.9241706161137442E-2</v>
      </c>
      <c r="R85" s="99"/>
    </row>
    <row r="86" spans="1:18" s="119" customFormat="1" ht="11.4">
      <c r="A86" s="116" t="s">
        <v>3</v>
      </c>
      <c r="B86" s="44">
        <f t="shared" si="8"/>
        <v>5878</v>
      </c>
      <c r="C86" s="40"/>
      <c r="D86" s="39">
        <v>3090</v>
      </c>
      <c r="E86" s="39"/>
      <c r="F86" s="39">
        <v>2772</v>
      </c>
      <c r="G86" s="39"/>
      <c r="H86" s="39">
        <v>16</v>
      </c>
      <c r="I86" s="275"/>
      <c r="J86" s="117"/>
      <c r="K86" s="118" t="str">
        <f>IF(B86&gt;0,"NC",0)</f>
        <v>NC</v>
      </c>
      <c r="L86" s="108"/>
      <c r="M86" s="263" t="str">
        <f>IF(D86&gt;0,"NC",0)</f>
        <v>NC</v>
      </c>
      <c r="N86" s="264"/>
      <c r="O86" s="264" t="str">
        <f>IF(F86&gt;0,"NC",0)</f>
        <v>NC</v>
      </c>
      <c r="P86" s="264"/>
      <c r="Q86" s="264" t="str">
        <f>IF(H86&gt;0,"NC",0)</f>
        <v>NC</v>
      </c>
      <c r="R86" s="63"/>
    </row>
    <row r="87" spans="1:18" ht="6.6" customHeight="1" thickBot="1">
      <c r="A87" s="120"/>
      <c r="B87" s="121" t="s">
        <v>70</v>
      </c>
      <c r="C87" s="122"/>
      <c r="D87" s="120"/>
      <c r="E87" s="112"/>
      <c r="F87" s="120"/>
      <c r="G87" s="112"/>
      <c r="H87" s="120"/>
      <c r="I87" s="112"/>
      <c r="J87" s="123"/>
      <c r="K87" s="123"/>
      <c r="L87" s="123"/>
      <c r="M87" s="123"/>
      <c r="N87" s="123"/>
      <c r="O87" s="123"/>
      <c r="P87" s="123"/>
      <c r="Q87" s="123"/>
      <c r="R87" s="123"/>
    </row>
    <row r="88" spans="1:18" ht="6.6" customHeight="1">
      <c r="A88" s="29"/>
      <c r="B88" s="67"/>
      <c r="D88" s="29"/>
      <c r="E88" s="40"/>
      <c r="F88" s="29"/>
      <c r="G88" s="40"/>
      <c r="H88" s="29"/>
      <c r="I88" s="40"/>
    </row>
    <row r="89" spans="1:18" s="71" customFormat="1" ht="22.5" customHeight="1">
      <c r="A89" s="304" t="s">
        <v>187</v>
      </c>
      <c r="B89" s="303"/>
      <c r="C89" s="303"/>
      <c r="D89" s="303"/>
      <c r="E89" s="303"/>
      <c r="F89" s="303"/>
      <c r="G89" s="303"/>
      <c r="H89" s="303"/>
      <c r="I89" s="303"/>
      <c r="J89" s="303"/>
      <c r="K89" s="303"/>
      <c r="L89" s="303"/>
      <c r="M89" s="303"/>
      <c r="N89" s="303"/>
      <c r="O89" s="303"/>
      <c r="P89" s="303"/>
      <c r="Q89" s="303"/>
      <c r="R89" s="303"/>
    </row>
    <row r="90" spans="1:18" s="71" customFormat="1" ht="11.4">
      <c r="A90" s="5" t="s">
        <v>161</v>
      </c>
      <c r="B90" s="76"/>
      <c r="C90" s="126"/>
      <c r="D90" s="76"/>
      <c r="E90" s="126"/>
      <c r="F90" s="76"/>
      <c r="G90" s="126"/>
      <c r="H90" s="154"/>
      <c r="I90" s="126"/>
    </row>
    <row r="91" spans="1:18" s="4" customFormat="1" ht="11.4">
      <c r="A91" s="3" t="s">
        <v>173</v>
      </c>
      <c r="B91" s="22"/>
      <c r="C91" s="23"/>
      <c r="D91" s="24"/>
      <c r="E91" s="23"/>
      <c r="G91" s="25"/>
      <c r="H91" s="155"/>
      <c r="I91" s="25"/>
      <c r="J91" s="23"/>
      <c r="K91" s="23"/>
      <c r="M91" s="22"/>
      <c r="N91" s="21"/>
      <c r="O91" s="24"/>
      <c r="P91" s="21"/>
    </row>
    <row r="92" spans="1:18" s="4" customFormat="1" ht="11.4">
      <c r="A92" s="3" t="s">
        <v>162</v>
      </c>
      <c r="B92" s="22"/>
      <c r="C92" s="23"/>
      <c r="D92" s="24"/>
      <c r="E92" s="23"/>
      <c r="G92" s="25"/>
      <c r="I92" s="25"/>
      <c r="J92" s="23"/>
      <c r="K92" s="23"/>
      <c r="M92" s="22"/>
      <c r="N92" s="21"/>
      <c r="O92" s="24"/>
      <c r="P92" s="21"/>
    </row>
    <row r="93" spans="1:18" s="71" customFormat="1" ht="22.5" customHeight="1">
      <c r="A93" s="303" t="s">
        <v>163</v>
      </c>
      <c r="B93" s="303"/>
      <c r="C93" s="303"/>
      <c r="D93" s="303"/>
      <c r="E93" s="303"/>
      <c r="F93" s="303"/>
      <c r="G93" s="303"/>
      <c r="H93" s="303"/>
      <c r="I93" s="303"/>
      <c r="J93" s="303"/>
      <c r="K93" s="303"/>
      <c r="L93" s="303"/>
      <c r="M93" s="303"/>
      <c r="N93" s="303"/>
      <c r="O93" s="303"/>
      <c r="P93" s="303"/>
      <c r="Q93" s="303"/>
      <c r="R93" s="303"/>
    </row>
    <row r="94" spans="1:18" s="71" customFormat="1" ht="10.199999999999999">
      <c r="A94" s="198" t="s">
        <v>66</v>
      </c>
      <c r="C94" s="77"/>
      <c r="E94" s="77"/>
      <c r="F94" s="76"/>
      <c r="G94" s="77"/>
      <c r="I94" s="77"/>
    </row>
    <row r="95" spans="1:18" s="71" customFormat="1" ht="10.199999999999999">
      <c r="A95" s="199" t="s">
        <v>89</v>
      </c>
      <c r="B95" s="73"/>
      <c r="C95" s="74"/>
      <c r="D95" s="73"/>
      <c r="E95" s="74"/>
      <c r="F95" s="73"/>
      <c r="G95" s="74"/>
      <c r="H95" s="73"/>
      <c r="I95" s="74"/>
      <c r="J95" s="73"/>
      <c r="K95" s="73"/>
      <c r="L95" s="73"/>
      <c r="M95" s="73"/>
      <c r="N95" s="73"/>
      <c r="O95" s="73"/>
      <c r="P95" s="73"/>
      <c r="Q95" s="73"/>
    </row>
    <row r="96" spans="1:18" s="71" customFormat="1" ht="10.199999999999999">
      <c r="A96" s="4" t="s">
        <v>213</v>
      </c>
      <c r="B96" s="75"/>
      <c r="C96" s="77"/>
      <c r="E96" s="77"/>
      <c r="F96" s="76"/>
      <c r="G96" s="77"/>
      <c r="I96" s="77"/>
      <c r="R96" s="127"/>
    </row>
    <row r="97" spans="1:11" ht="12.75" customHeight="1">
      <c r="A97" s="68"/>
      <c r="B97" s="68"/>
      <c r="C97" s="40"/>
      <c r="D97" s="68"/>
      <c r="E97" s="40"/>
      <c r="G97" s="69"/>
      <c r="H97" s="68"/>
      <c r="I97" s="40"/>
    </row>
    <row r="98" spans="1:11">
      <c r="A98" s="139"/>
      <c r="B98" s="140"/>
      <c r="D98" s="140"/>
      <c r="F98" s="140"/>
      <c r="G98" s="69"/>
      <c r="H98" s="68"/>
      <c r="I98" s="40"/>
    </row>
    <row r="99" spans="1:11">
      <c r="E99" s="111"/>
      <c r="F99" s="140"/>
      <c r="G99" s="69"/>
      <c r="H99" s="68"/>
      <c r="I99" s="40"/>
    </row>
    <row r="100" spans="1:11">
      <c r="E100" s="111"/>
      <c r="F100" s="114"/>
      <c r="G100" s="69"/>
      <c r="H100" s="68"/>
      <c r="I100" s="40"/>
    </row>
    <row r="101" spans="1:11">
      <c r="E101" s="111"/>
      <c r="F101" s="114"/>
      <c r="G101" s="69"/>
      <c r="H101" s="68"/>
      <c r="I101" s="40"/>
    </row>
    <row r="102" spans="1:11">
      <c r="E102" s="111"/>
      <c r="F102" s="114"/>
      <c r="G102" s="69"/>
      <c r="H102" s="68"/>
      <c r="I102" s="40"/>
    </row>
    <row r="103" spans="1:11">
      <c r="E103" s="111"/>
      <c r="F103" s="114"/>
      <c r="G103" s="69"/>
      <c r="H103" s="68"/>
      <c r="I103" s="40"/>
    </row>
    <row r="104" spans="1:11">
      <c r="E104" s="111"/>
      <c r="F104" s="114"/>
      <c r="G104" s="69"/>
      <c r="H104" s="68"/>
      <c r="I104" s="40"/>
    </row>
    <row r="105" spans="1:11">
      <c r="E105" s="111"/>
      <c r="F105" s="114"/>
      <c r="G105" s="69"/>
      <c r="H105" s="68"/>
      <c r="I105" s="40"/>
    </row>
    <row r="106" spans="1:11">
      <c r="E106" s="111"/>
      <c r="F106" s="114"/>
      <c r="G106" s="69"/>
      <c r="H106" s="68"/>
      <c r="I106" s="40"/>
    </row>
    <row r="107" spans="1:11">
      <c r="E107" s="111"/>
      <c r="F107" s="114"/>
      <c r="G107" s="69"/>
      <c r="H107" s="78"/>
      <c r="I107" s="69"/>
      <c r="K107" s="78"/>
    </row>
    <row r="108" spans="1:11">
      <c r="E108" s="111"/>
      <c r="F108" s="114"/>
      <c r="G108" s="69"/>
      <c r="H108" s="68"/>
      <c r="I108" s="40"/>
    </row>
    <row r="109" spans="1:11">
      <c r="F109" s="114"/>
      <c r="G109" s="69"/>
      <c r="H109" s="68"/>
      <c r="I109" s="40"/>
    </row>
    <row r="110" spans="1:11">
      <c r="A110" s="14"/>
      <c r="B110" s="52"/>
      <c r="D110" s="47"/>
      <c r="F110" s="114"/>
      <c r="G110" s="69"/>
      <c r="H110" s="68"/>
      <c r="I110" s="40"/>
    </row>
    <row r="111" spans="1:11">
      <c r="A111" s="14"/>
      <c r="B111" s="52"/>
      <c r="D111" s="47"/>
      <c r="F111" s="114"/>
      <c r="G111" s="69"/>
      <c r="H111" s="68"/>
      <c r="I111" s="40"/>
    </row>
    <row r="112" spans="1:11">
      <c r="A112" s="14"/>
      <c r="B112" s="52"/>
      <c r="D112" s="47"/>
      <c r="F112" s="114"/>
      <c r="G112" s="69"/>
      <c r="H112" s="68"/>
      <c r="I112" s="40"/>
    </row>
    <row r="113" spans="1:9">
      <c r="A113" s="14"/>
      <c r="B113" s="52"/>
      <c r="D113" s="47"/>
      <c r="F113" s="114"/>
      <c r="G113" s="69"/>
      <c r="H113" s="68"/>
      <c r="I113" s="40"/>
    </row>
    <row r="114" spans="1:9">
      <c r="A114" s="14"/>
      <c r="B114" s="52"/>
      <c r="D114" s="47"/>
      <c r="F114" s="114"/>
      <c r="G114" s="69"/>
      <c r="H114" s="68"/>
      <c r="I114" s="40"/>
    </row>
    <row r="115" spans="1:9">
      <c r="A115" s="14"/>
      <c r="B115" s="52"/>
      <c r="D115" s="47"/>
      <c r="F115" s="114"/>
      <c r="G115" s="69"/>
      <c r="H115" s="68"/>
      <c r="I115" s="40"/>
    </row>
    <row r="116" spans="1:9">
      <c r="A116" s="14"/>
      <c r="B116" s="52"/>
      <c r="D116" s="47"/>
      <c r="F116" s="114"/>
      <c r="G116" s="69"/>
      <c r="H116" s="68"/>
      <c r="I116" s="40"/>
    </row>
    <row r="117" spans="1:9">
      <c r="A117" s="14"/>
      <c r="B117" s="52"/>
      <c r="D117" s="47"/>
      <c r="F117" s="114"/>
      <c r="G117" s="69"/>
      <c r="H117" s="68"/>
      <c r="I117" s="40"/>
    </row>
    <row r="118" spans="1:9">
      <c r="A118" s="139"/>
      <c r="B118" s="87"/>
      <c r="C118" s="111"/>
      <c r="D118" s="87"/>
      <c r="F118" s="87"/>
      <c r="G118" s="69"/>
      <c r="H118" s="68"/>
      <c r="I118" s="40"/>
    </row>
    <row r="119" spans="1:9">
      <c r="A119" s="139"/>
      <c r="B119" s="87"/>
      <c r="C119" s="111"/>
      <c r="D119" s="87"/>
      <c r="F119" s="87"/>
      <c r="G119" s="69"/>
      <c r="H119" s="68"/>
      <c r="I119" s="40"/>
    </row>
    <row r="120" spans="1:9">
      <c r="A120" s="68"/>
      <c r="B120" s="68"/>
      <c r="C120" s="40"/>
      <c r="D120" s="68"/>
      <c r="E120" s="40"/>
      <c r="G120" s="69"/>
      <c r="H120" s="68"/>
      <c r="I120" s="40"/>
    </row>
    <row r="121" spans="1:9">
      <c r="A121" s="68"/>
      <c r="B121" s="68"/>
      <c r="C121" s="40"/>
      <c r="D121" s="68"/>
      <c r="E121" s="40"/>
      <c r="G121" s="69"/>
      <c r="H121" s="68"/>
      <c r="I121" s="40"/>
    </row>
    <row r="122" spans="1:9">
      <c r="A122" s="68"/>
      <c r="B122" s="68"/>
      <c r="C122" s="40"/>
      <c r="D122" s="68"/>
      <c r="E122" s="40"/>
      <c r="G122" s="69"/>
      <c r="H122" s="68"/>
      <c r="I122" s="40"/>
    </row>
    <row r="123" spans="1:9">
      <c r="A123" s="68"/>
      <c r="B123" s="68"/>
      <c r="C123" s="40"/>
      <c r="D123" s="68"/>
      <c r="E123" s="40"/>
      <c r="G123" s="69"/>
      <c r="H123" s="68"/>
      <c r="I123" s="40"/>
    </row>
    <row r="124" spans="1:9">
      <c r="A124" s="68"/>
      <c r="B124" s="68"/>
      <c r="C124" s="40"/>
      <c r="D124" s="68"/>
      <c r="E124" s="40"/>
      <c r="G124" s="69"/>
      <c r="H124" s="68"/>
      <c r="I124" s="40"/>
    </row>
    <row r="125" spans="1:9">
      <c r="A125" s="68"/>
      <c r="B125" s="68"/>
      <c r="C125" s="40"/>
      <c r="D125" s="68"/>
      <c r="E125" s="40"/>
      <c r="G125" s="69"/>
      <c r="H125" s="68"/>
      <c r="I125" s="40"/>
    </row>
    <row r="126" spans="1:9">
      <c r="A126" s="68"/>
      <c r="B126" s="68"/>
      <c r="C126" s="40"/>
      <c r="D126" s="68"/>
      <c r="E126" s="40"/>
      <c r="G126" s="69"/>
      <c r="H126" s="68"/>
      <c r="I126" s="40"/>
    </row>
    <row r="127" spans="1:9">
      <c r="A127" s="68"/>
      <c r="B127" s="68"/>
      <c r="C127" s="40"/>
      <c r="D127" s="68"/>
      <c r="E127" s="40"/>
      <c r="G127" s="69"/>
      <c r="H127" s="68"/>
      <c r="I127" s="40"/>
    </row>
    <row r="128" spans="1:9">
      <c r="A128" s="68"/>
      <c r="B128" s="68"/>
      <c r="C128" s="40"/>
      <c r="D128" s="68"/>
      <c r="E128" s="40"/>
      <c r="G128" s="69"/>
      <c r="H128" s="68"/>
      <c r="I128" s="40"/>
    </row>
    <row r="129" spans="1:9">
      <c r="A129" s="68"/>
      <c r="B129" s="68"/>
      <c r="C129" s="40"/>
      <c r="D129" s="68"/>
      <c r="E129" s="40"/>
      <c r="G129" s="69"/>
      <c r="H129" s="68"/>
      <c r="I129" s="40"/>
    </row>
    <row r="130" spans="1:9">
      <c r="A130" s="68"/>
      <c r="B130" s="68"/>
      <c r="C130" s="40"/>
      <c r="D130" s="68"/>
      <c r="E130" s="40"/>
      <c r="G130" s="69"/>
      <c r="H130" s="68"/>
      <c r="I130" s="40"/>
    </row>
    <row r="131" spans="1:9">
      <c r="A131" s="68"/>
      <c r="B131" s="68"/>
      <c r="C131" s="40"/>
      <c r="D131" s="68"/>
      <c r="E131" s="40"/>
      <c r="G131" s="69"/>
      <c r="H131" s="68"/>
      <c r="I131" s="40"/>
    </row>
    <row r="132" spans="1:9">
      <c r="A132" s="68"/>
      <c r="B132" s="68"/>
      <c r="C132" s="40"/>
      <c r="D132" s="68"/>
      <c r="E132" s="40"/>
      <c r="G132" s="69"/>
      <c r="H132" s="68"/>
      <c r="I132" s="40"/>
    </row>
    <row r="133" spans="1:9">
      <c r="A133" s="68"/>
      <c r="B133" s="68"/>
      <c r="C133" s="40"/>
      <c r="D133" s="68"/>
      <c r="E133" s="40"/>
      <c r="G133" s="69"/>
      <c r="H133" s="68"/>
      <c r="I133" s="40"/>
    </row>
    <row r="134" spans="1:9">
      <c r="A134" s="68"/>
      <c r="B134" s="68"/>
      <c r="C134" s="40"/>
      <c r="D134" s="68"/>
      <c r="E134" s="40"/>
      <c r="G134" s="69"/>
      <c r="H134" s="68"/>
      <c r="I134" s="40"/>
    </row>
    <row r="135" spans="1:9">
      <c r="A135" s="68"/>
      <c r="B135" s="68"/>
      <c r="C135" s="40"/>
      <c r="D135" s="68"/>
      <c r="E135" s="40"/>
      <c r="G135" s="69"/>
      <c r="H135" s="68"/>
      <c r="I135" s="40"/>
    </row>
    <row r="136" spans="1:9">
      <c r="A136" s="68"/>
      <c r="B136" s="68"/>
      <c r="C136" s="40"/>
      <c r="D136" s="68"/>
      <c r="E136" s="40"/>
      <c r="G136" s="69"/>
      <c r="H136" s="68"/>
      <c r="I136" s="40"/>
    </row>
    <row r="137" spans="1:9">
      <c r="A137" s="68"/>
      <c r="B137" s="68"/>
      <c r="C137" s="40"/>
      <c r="D137" s="68"/>
      <c r="E137" s="40"/>
      <c r="G137" s="69"/>
      <c r="H137" s="68"/>
      <c r="I137" s="40"/>
    </row>
    <row r="138" spans="1:9">
      <c r="A138" s="68"/>
      <c r="B138" s="68"/>
      <c r="C138" s="40"/>
      <c r="D138" s="68"/>
      <c r="E138" s="40"/>
      <c r="G138" s="69"/>
      <c r="H138" s="68"/>
      <c r="I138" s="40"/>
    </row>
    <row r="139" spans="1:9">
      <c r="A139" s="68"/>
      <c r="B139" s="68"/>
      <c r="C139" s="40"/>
      <c r="D139" s="68"/>
      <c r="E139" s="40"/>
      <c r="G139" s="69"/>
      <c r="H139" s="68"/>
      <c r="I139" s="40"/>
    </row>
    <row r="140" spans="1:9">
      <c r="A140" s="68"/>
      <c r="B140" s="68"/>
      <c r="C140" s="40"/>
      <c r="D140" s="68"/>
      <c r="E140" s="40"/>
      <c r="G140" s="69"/>
      <c r="H140" s="68"/>
      <c r="I140" s="40"/>
    </row>
    <row r="141" spans="1:9">
      <c r="A141" s="68"/>
      <c r="B141" s="68"/>
      <c r="C141" s="40"/>
      <c r="D141" s="68"/>
      <c r="E141" s="40"/>
      <c r="G141" s="69"/>
      <c r="H141" s="68"/>
      <c r="I141" s="40"/>
    </row>
    <row r="142" spans="1:9">
      <c r="A142" s="68"/>
      <c r="B142" s="68"/>
      <c r="C142" s="40"/>
      <c r="D142" s="68"/>
      <c r="E142" s="40"/>
      <c r="G142" s="69"/>
      <c r="H142" s="68"/>
      <c r="I142" s="40"/>
    </row>
    <row r="143" spans="1:9">
      <c r="A143" s="68"/>
      <c r="B143" s="68"/>
      <c r="C143" s="40"/>
      <c r="D143" s="68"/>
      <c r="E143" s="40"/>
      <c r="G143" s="69"/>
      <c r="H143" s="68"/>
      <c r="I143" s="40"/>
    </row>
    <row r="144" spans="1:9">
      <c r="A144" s="68"/>
      <c r="B144" s="68"/>
      <c r="C144" s="40"/>
      <c r="D144" s="68"/>
      <c r="E144" s="40"/>
      <c r="G144" s="69"/>
      <c r="H144" s="68"/>
      <c r="I144" s="40"/>
    </row>
    <row r="145" spans="1:9">
      <c r="A145" s="68"/>
      <c r="B145" s="68"/>
      <c r="C145" s="40"/>
      <c r="D145" s="68"/>
      <c r="E145" s="40"/>
      <c r="G145" s="69"/>
      <c r="H145" s="68"/>
      <c r="I145" s="40"/>
    </row>
    <row r="146" spans="1:9">
      <c r="A146" s="68"/>
      <c r="B146" s="68"/>
      <c r="C146" s="40"/>
      <c r="D146" s="68"/>
      <c r="E146" s="40"/>
      <c r="G146" s="69"/>
      <c r="H146" s="68"/>
      <c r="I146" s="40"/>
    </row>
    <row r="147" spans="1:9">
      <c r="A147" s="68"/>
      <c r="B147" s="68"/>
      <c r="C147" s="40"/>
      <c r="D147" s="68"/>
      <c r="E147" s="40"/>
      <c r="G147" s="69"/>
      <c r="H147" s="68"/>
      <c r="I147" s="40"/>
    </row>
    <row r="148" spans="1:9">
      <c r="A148" s="68"/>
      <c r="B148" s="68"/>
      <c r="C148" s="40"/>
      <c r="D148" s="68"/>
      <c r="E148" s="40"/>
      <c r="G148" s="69"/>
      <c r="H148" s="68"/>
      <c r="I148" s="40"/>
    </row>
    <row r="149" spans="1:9">
      <c r="A149" s="68"/>
      <c r="B149" s="68"/>
      <c r="C149" s="40"/>
      <c r="D149" s="68"/>
      <c r="E149" s="40"/>
      <c r="G149" s="69"/>
      <c r="H149" s="68"/>
      <c r="I149" s="40"/>
    </row>
    <row r="150" spans="1:9">
      <c r="A150" s="68"/>
      <c r="B150" s="68"/>
      <c r="C150" s="40"/>
      <c r="D150" s="68"/>
      <c r="E150" s="40"/>
      <c r="G150" s="69"/>
      <c r="H150" s="68"/>
      <c r="I150" s="40"/>
    </row>
    <row r="151" spans="1:9">
      <c r="A151" s="68"/>
      <c r="B151" s="68"/>
      <c r="C151" s="40"/>
      <c r="D151" s="68"/>
      <c r="E151" s="40"/>
      <c r="G151" s="69"/>
      <c r="H151" s="68"/>
      <c r="I151" s="40"/>
    </row>
    <row r="152" spans="1:9">
      <c r="A152" s="68"/>
      <c r="B152" s="68"/>
      <c r="C152" s="40"/>
      <c r="D152" s="68"/>
      <c r="E152" s="40"/>
      <c r="G152" s="69"/>
      <c r="H152" s="68"/>
      <c r="I152" s="40"/>
    </row>
    <row r="153" spans="1:9">
      <c r="A153" s="68"/>
      <c r="B153" s="68"/>
      <c r="C153" s="40"/>
      <c r="D153" s="68"/>
      <c r="E153" s="40"/>
      <c r="G153" s="69"/>
      <c r="H153" s="68"/>
      <c r="I153" s="40"/>
    </row>
    <row r="154" spans="1:9">
      <c r="A154" s="68"/>
      <c r="B154" s="68"/>
      <c r="C154" s="40"/>
      <c r="D154" s="68"/>
      <c r="E154" s="40"/>
      <c r="G154" s="69"/>
      <c r="H154" s="68"/>
      <c r="I154" s="40"/>
    </row>
    <row r="155" spans="1:9">
      <c r="A155" s="68"/>
      <c r="B155" s="68"/>
      <c r="C155" s="40"/>
      <c r="D155" s="68"/>
      <c r="E155" s="40"/>
      <c r="G155" s="69"/>
      <c r="H155" s="68"/>
      <c r="I155" s="40"/>
    </row>
    <row r="156" spans="1:9">
      <c r="A156" s="68"/>
      <c r="B156" s="68"/>
      <c r="C156" s="40"/>
      <c r="D156" s="68"/>
      <c r="E156" s="40"/>
      <c r="G156" s="69"/>
      <c r="H156" s="68"/>
      <c r="I156" s="40"/>
    </row>
    <row r="157" spans="1:9">
      <c r="A157" s="68"/>
      <c r="B157" s="68"/>
      <c r="C157" s="40"/>
      <c r="D157" s="68"/>
      <c r="E157" s="40"/>
      <c r="G157" s="69"/>
      <c r="H157" s="68"/>
      <c r="I157" s="40"/>
    </row>
    <row r="158" spans="1:9">
      <c r="A158" s="68"/>
      <c r="B158" s="68"/>
      <c r="C158" s="40"/>
      <c r="D158" s="68"/>
      <c r="E158" s="40"/>
      <c r="G158" s="69"/>
      <c r="H158" s="68"/>
      <c r="I158" s="40"/>
    </row>
    <row r="159" spans="1:9">
      <c r="A159" s="68"/>
      <c r="B159" s="68"/>
      <c r="C159" s="40"/>
      <c r="D159" s="68"/>
      <c r="E159" s="40"/>
      <c r="G159" s="69"/>
      <c r="H159" s="68"/>
      <c r="I159" s="40"/>
    </row>
    <row r="160" spans="1:9">
      <c r="A160" s="68"/>
      <c r="B160" s="68"/>
      <c r="C160" s="40"/>
      <c r="D160" s="68"/>
      <c r="E160" s="40"/>
      <c r="G160" s="69"/>
      <c r="H160" s="68"/>
      <c r="I160" s="40"/>
    </row>
    <row r="161" spans="1:9">
      <c r="A161" s="68"/>
      <c r="B161" s="68"/>
      <c r="C161" s="40"/>
      <c r="D161" s="68"/>
      <c r="E161" s="40"/>
      <c r="G161" s="69"/>
      <c r="H161" s="68"/>
      <c r="I161" s="40"/>
    </row>
    <row r="162" spans="1:9">
      <c r="A162" s="68"/>
      <c r="B162" s="68"/>
      <c r="C162" s="40"/>
      <c r="D162" s="68"/>
      <c r="E162" s="40"/>
      <c r="G162" s="69"/>
      <c r="H162" s="68"/>
      <c r="I162" s="40"/>
    </row>
    <row r="163" spans="1:9">
      <c r="A163" s="68"/>
      <c r="B163" s="68"/>
      <c r="C163" s="40"/>
      <c r="D163" s="68"/>
      <c r="E163" s="40"/>
      <c r="G163" s="69"/>
      <c r="H163" s="68"/>
      <c r="I163" s="40"/>
    </row>
    <row r="164" spans="1:9">
      <c r="A164" s="68"/>
      <c r="B164" s="68"/>
      <c r="C164" s="40"/>
      <c r="D164" s="68"/>
      <c r="E164" s="40"/>
      <c r="G164" s="69"/>
      <c r="H164" s="68"/>
      <c r="I164" s="40"/>
    </row>
    <row r="165" spans="1:9">
      <c r="A165" s="68"/>
      <c r="B165" s="68"/>
      <c r="C165" s="40"/>
      <c r="D165" s="68"/>
      <c r="E165" s="40"/>
      <c r="G165" s="69"/>
      <c r="H165" s="68"/>
      <c r="I165" s="40"/>
    </row>
    <row r="166" spans="1:9">
      <c r="A166" s="68"/>
      <c r="B166" s="68"/>
      <c r="C166" s="40"/>
      <c r="D166" s="68"/>
      <c r="E166" s="40"/>
      <c r="G166" s="69"/>
      <c r="H166" s="68"/>
      <c r="I166" s="40"/>
    </row>
    <row r="167" spans="1:9">
      <c r="A167" s="68"/>
      <c r="B167" s="68"/>
      <c r="C167" s="40"/>
      <c r="D167" s="68"/>
      <c r="E167" s="40"/>
      <c r="G167" s="69"/>
      <c r="H167" s="68"/>
      <c r="I167" s="40"/>
    </row>
    <row r="168" spans="1:9">
      <c r="A168" s="68"/>
      <c r="B168" s="68"/>
      <c r="C168" s="40"/>
      <c r="D168" s="68"/>
      <c r="E168" s="40"/>
      <c r="G168" s="69"/>
      <c r="H168" s="68"/>
      <c r="I168" s="40"/>
    </row>
    <row r="169" spans="1:9">
      <c r="A169" s="68"/>
      <c r="B169" s="68"/>
      <c r="C169" s="40"/>
      <c r="D169" s="68"/>
      <c r="E169" s="40"/>
      <c r="G169" s="69"/>
      <c r="H169" s="68"/>
      <c r="I169" s="40"/>
    </row>
    <row r="170" spans="1:9">
      <c r="A170" s="68"/>
      <c r="B170" s="68"/>
      <c r="C170" s="40"/>
      <c r="D170" s="68"/>
      <c r="E170" s="40"/>
      <c r="G170" s="69"/>
      <c r="H170" s="68"/>
      <c r="I170" s="40"/>
    </row>
    <row r="171" spans="1:9">
      <c r="A171" s="68"/>
      <c r="B171" s="68"/>
      <c r="C171" s="40"/>
      <c r="D171" s="68"/>
      <c r="E171" s="40"/>
      <c r="G171" s="69"/>
      <c r="H171" s="68"/>
      <c r="I171" s="40"/>
    </row>
    <row r="172" spans="1:9">
      <c r="A172" s="68"/>
      <c r="B172" s="68"/>
      <c r="C172" s="40"/>
      <c r="D172" s="68"/>
      <c r="E172" s="40"/>
      <c r="G172" s="69"/>
      <c r="H172" s="68"/>
      <c r="I172" s="40"/>
    </row>
    <row r="173" spans="1:9">
      <c r="A173" s="68"/>
      <c r="B173" s="68"/>
      <c r="C173" s="40"/>
      <c r="D173" s="68"/>
      <c r="E173" s="40"/>
      <c r="G173" s="69"/>
      <c r="H173" s="68"/>
      <c r="I173" s="40"/>
    </row>
    <row r="174" spans="1:9">
      <c r="A174" s="68"/>
      <c r="B174" s="68"/>
      <c r="C174" s="40"/>
      <c r="D174" s="68"/>
      <c r="E174" s="40"/>
      <c r="G174" s="69"/>
      <c r="H174" s="68"/>
      <c r="I174" s="40"/>
    </row>
    <row r="175" spans="1:9">
      <c r="A175" s="68"/>
      <c r="B175" s="68"/>
      <c r="C175" s="40"/>
      <c r="D175" s="68"/>
      <c r="E175" s="40"/>
      <c r="G175" s="69"/>
      <c r="H175" s="68"/>
      <c r="I175" s="40"/>
    </row>
    <row r="176" spans="1:9">
      <c r="A176" s="68"/>
      <c r="B176" s="68"/>
      <c r="C176" s="40"/>
      <c r="D176" s="68"/>
      <c r="E176" s="40"/>
      <c r="G176" s="69"/>
      <c r="H176" s="68"/>
      <c r="I176" s="40"/>
    </row>
    <row r="177" spans="1:9">
      <c r="A177" s="68"/>
      <c r="B177" s="68"/>
      <c r="C177" s="40"/>
      <c r="D177" s="68"/>
      <c r="E177" s="40"/>
      <c r="G177" s="69"/>
      <c r="H177" s="68"/>
      <c r="I177" s="40"/>
    </row>
    <row r="178" spans="1:9">
      <c r="A178" s="68"/>
      <c r="B178" s="68"/>
      <c r="C178" s="40"/>
      <c r="D178" s="68"/>
      <c r="E178" s="40"/>
      <c r="G178" s="69"/>
      <c r="H178" s="68"/>
      <c r="I178" s="40"/>
    </row>
    <row r="179" spans="1:9">
      <c r="A179" s="68"/>
      <c r="B179" s="68"/>
      <c r="C179" s="40"/>
      <c r="D179" s="68"/>
      <c r="E179" s="40"/>
      <c r="G179" s="69"/>
      <c r="H179" s="68"/>
      <c r="I179" s="40"/>
    </row>
    <row r="180" spans="1:9">
      <c r="A180" s="68"/>
      <c r="B180" s="68"/>
      <c r="C180" s="40"/>
      <c r="D180" s="68"/>
      <c r="E180" s="40"/>
      <c r="G180" s="69"/>
      <c r="H180" s="68"/>
      <c r="I180" s="40"/>
    </row>
    <row r="181" spans="1:9">
      <c r="A181" s="68"/>
      <c r="B181" s="68"/>
      <c r="C181" s="40"/>
      <c r="D181" s="68"/>
      <c r="E181" s="40"/>
      <c r="G181" s="69"/>
      <c r="H181" s="68"/>
      <c r="I181" s="40"/>
    </row>
    <row r="182" spans="1:9">
      <c r="A182" s="68"/>
      <c r="B182" s="68"/>
      <c r="C182" s="40"/>
      <c r="D182" s="68"/>
      <c r="E182" s="40"/>
      <c r="G182" s="69"/>
      <c r="H182" s="68"/>
      <c r="I182" s="40"/>
    </row>
    <row r="183" spans="1:9">
      <c r="A183" s="68"/>
      <c r="B183" s="68"/>
      <c r="C183" s="40"/>
      <c r="D183" s="68"/>
      <c r="E183" s="40"/>
      <c r="G183" s="69"/>
      <c r="H183" s="68"/>
      <c r="I183" s="40"/>
    </row>
    <row r="184" spans="1:9">
      <c r="A184" s="68"/>
      <c r="B184" s="68"/>
      <c r="C184" s="40"/>
      <c r="D184" s="68"/>
      <c r="E184" s="40"/>
      <c r="G184" s="69"/>
      <c r="H184" s="68"/>
      <c r="I184" s="40"/>
    </row>
    <row r="185" spans="1:9">
      <c r="A185" s="68"/>
      <c r="B185" s="68"/>
      <c r="C185" s="40"/>
      <c r="D185" s="68"/>
      <c r="E185" s="40"/>
      <c r="G185" s="69"/>
      <c r="H185" s="68"/>
      <c r="I185" s="40"/>
    </row>
    <row r="186" spans="1:9">
      <c r="A186" s="68"/>
      <c r="B186" s="68"/>
      <c r="C186" s="40"/>
      <c r="D186" s="68"/>
      <c r="E186" s="40"/>
      <c r="G186" s="69"/>
      <c r="H186" s="68"/>
      <c r="I186" s="40"/>
    </row>
    <row r="187" spans="1:9">
      <c r="A187" s="68"/>
      <c r="B187" s="68"/>
      <c r="C187" s="40"/>
      <c r="D187" s="68"/>
      <c r="E187" s="40"/>
      <c r="G187" s="69"/>
      <c r="H187" s="68"/>
      <c r="I187" s="40"/>
    </row>
    <row r="188" spans="1:9">
      <c r="A188" s="68"/>
      <c r="B188" s="68"/>
      <c r="C188" s="40"/>
      <c r="D188" s="68"/>
      <c r="E188" s="40"/>
      <c r="G188" s="69"/>
      <c r="H188" s="68"/>
      <c r="I188" s="40"/>
    </row>
    <row r="189" spans="1:9">
      <c r="A189" s="68"/>
      <c r="B189" s="68"/>
      <c r="C189" s="40"/>
      <c r="D189" s="68"/>
      <c r="E189" s="40"/>
      <c r="G189" s="69"/>
      <c r="H189" s="68"/>
      <c r="I189" s="40"/>
    </row>
    <row r="190" spans="1:9">
      <c r="A190" s="68"/>
      <c r="B190" s="68"/>
      <c r="C190" s="40"/>
      <c r="D190" s="68"/>
      <c r="E190" s="40"/>
      <c r="G190" s="69"/>
      <c r="H190" s="68"/>
      <c r="I190" s="40"/>
    </row>
    <row r="191" spans="1:9">
      <c r="A191" s="68"/>
      <c r="B191" s="68"/>
      <c r="C191" s="40"/>
      <c r="D191" s="68"/>
      <c r="E191" s="40"/>
      <c r="G191" s="69"/>
      <c r="H191" s="68"/>
      <c r="I191" s="40"/>
    </row>
    <row r="192" spans="1:9">
      <c r="A192" s="68"/>
      <c r="B192" s="68"/>
      <c r="C192" s="40"/>
      <c r="D192" s="68"/>
      <c r="E192" s="40"/>
      <c r="G192" s="69"/>
      <c r="H192" s="68"/>
      <c r="I192" s="40"/>
    </row>
    <row r="193" spans="1:9">
      <c r="A193" s="68"/>
      <c r="B193" s="68"/>
      <c r="C193" s="40"/>
      <c r="D193" s="68"/>
      <c r="E193" s="40"/>
      <c r="G193" s="69"/>
      <c r="H193" s="68"/>
      <c r="I193" s="40"/>
    </row>
    <row r="194" spans="1:9">
      <c r="A194" s="68"/>
      <c r="B194" s="68"/>
      <c r="C194" s="40"/>
      <c r="D194" s="68"/>
      <c r="E194" s="40"/>
      <c r="G194" s="69"/>
      <c r="H194" s="68"/>
      <c r="I194" s="40"/>
    </row>
    <row r="195" spans="1:9">
      <c r="A195" s="68"/>
      <c r="B195" s="68"/>
      <c r="C195" s="40"/>
      <c r="D195" s="68"/>
      <c r="E195" s="40"/>
      <c r="G195" s="69"/>
      <c r="H195" s="68"/>
      <c r="I195" s="40"/>
    </row>
    <row r="196" spans="1:9">
      <c r="A196" s="68"/>
      <c r="B196" s="68"/>
      <c r="C196" s="40"/>
      <c r="D196" s="68"/>
      <c r="E196" s="40"/>
      <c r="G196" s="69"/>
      <c r="H196" s="68"/>
      <c r="I196" s="40"/>
    </row>
    <row r="197" spans="1:9">
      <c r="A197" s="68"/>
      <c r="B197" s="68"/>
      <c r="C197" s="40"/>
      <c r="D197" s="68"/>
      <c r="E197" s="40"/>
      <c r="G197" s="69"/>
      <c r="H197" s="68"/>
      <c r="I197" s="40"/>
    </row>
    <row r="198" spans="1:9">
      <c r="A198" s="68"/>
      <c r="B198" s="68"/>
      <c r="C198" s="40"/>
      <c r="D198" s="68"/>
      <c r="E198" s="40"/>
      <c r="G198" s="69"/>
      <c r="H198" s="68"/>
      <c r="I198" s="40"/>
    </row>
    <row r="199" spans="1:9">
      <c r="A199" s="68"/>
      <c r="B199" s="68"/>
      <c r="C199" s="40"/>
      <c r="D199" s="68"/>
      <c r="E199" s="40"/>
      <c r="G199" s="69"/>
      <c r="H199" s="68"/>
      <c r="I199" s="40"/>
    </row>
    <row r="200" spans="1:9">
      <c r="A200" s="68"/>
      <c r="B200" s="68"/>
      <c r="C200" s="40"/>
      <c r="D200" s="68"/>
      <c r="E200" s="40"/>
      <c r="G200" s="69"/>
      <c r="H200" s="68"/>
      <c r="I200" s="40"/>
    </row>
    <row r="201" spans="1:9">
      <c r="A201" s="68"/>
      <c r="B201" s="68"/>
      <c r="C201" s="40"/>
      <c r="D201" s="68"/>
      <c r="E201" s="40"/>
      <c r="G201" s="69"/>
      <c r="H201" s="68"/>
      <c r="I201" s="40"/>
    </row>
    <row r="202" spans="1:9">
      <c r="A202" s="68"/>
      <c r="B202" s="68"/>
      <c r="C202" s="40"/>
      <c r="D202" s="68"/>
      <c r="E202" s="40"/>
      <c r="G202" s="69"/>
      <c r="H202" s="68"/>
      <c r="I202" s="40"/>
    </row>
    <row r="203" spans="1:9">
      <c r="A203" s="68"/>
      <c r="B203" s="68"/>
      <c r="C203" s="40"/>
      <c r="D203" s="68"/>
      <c r="E203" s="40"/>
      <c r="G203" s="69"/>
      <c r="H203" s="68"/>
      <c r="I203" s="40"/>
    </row>
    <row r="204" spans="1:9">
      <c r="A204" s="68"/>
      <c r="B204" s="68"/>
      <c r="C204" s="40"/>
      <c r="D204" s="68"/>
      <c r="E204" s="40"/>
      <c r="G204" s="69"/>
      <c r="H204" s="68"/>
      <c r="I204" s="40"/>
    </row>
    <row r="205" spans="1:9">
      <c r="A205" s="68"/>
      <c r="B205" s="68"/>
      <c r="C205" s="40"/>
      <c r="D205" s="68"/>
      <c r="E205" s="40"/>
      <c r="G205" s="69"/>
      <c r="H205" s="68"/>
      <c r="I205" s="40"/>
    </row>
    <row r="206" spans="1:9">
      <c r="A206" s="68"/>
      <c r="B206" s="68"/>
      <c r="C206" s="40"/>
      <c r="D206" s="68"/>
      <c r="E206" s="40"/>
      <c r="G206" s="69"/>
      <c r="H206" s="68"/>
      <c r="I206" s="40"/>
    </row>
    <row r="207" spans="1:9">
      <c r="A207" s="68"/>
      <c r="B207" s="68"/>
      <c r="C207" s="40"/>
      <c r="D207" s="68"/>
      <c r="E207" s="40"/>
      <c r="G207" s="69"/>
      <c r="H207" s="68"/>
      <c r="I207" s="40"/>
    </row>
    <row r="208" spans="1:9">
      <c r="A208" s="68"/>
      <c r="B208" s="68"/>
      <c r="C208" s="40"/>
      <c r="D208" s="68"/>
      <c r="E208" s="40"/>
      <c r="G208" s="69"/>
      <c r="H208" s="68"/>
      <c r="I208" s="40"/>
    </row>
    <row r="209" spans="1:9">
      <c r="A209" s="68"/>
      <c r="B209" s="68"/>
      <c r="C209" s="40"/>
      <c r="D209" s="68"/>
      <c r="E209" s="40"/>
      <c r="G209" s="69"/>
      <c r="H209" s="68"/>
      <c r="I209" s="40"/>
    </row>
    <row r="210" spans="1:9">
      <c r="A210" s="68"/>
      <c r="B210" s="68"/>
      <c r="C210" s="40"/>
      <c r="D210" s="68"/>
      <c r="E210" s="40"/>
      <c r="G210" s="69"/>
      <c r="H210" s="68"/>
      <c r="I210" s="40"/>
    </row>
    <row r="211" spans="1:9">
      <c r="A211" s="68"/>
      <c r="B211" s="68"/>
      <c r="C211" s="40"/>
      <c r="D211" s="68"/>
      <c r="E211" s="40"/>
      <c r="G211" s="69"/>
      <c r="H211" s="68"/>
      <c r="I211" s="40"/>
    </row>
    <row r="212" spans="1:9">
      <c r="A212" s="68"/>
      <c r="B212" s="68"/>
      <c r="C212" s="40"/>
      <c r="D212" s="68"/>
      <c r="E212" s="40"/>
      <c r="G212" s="69"/>
      <c r="H212" s="68"/>
      <c r="I212" s="40"/>
    </row>
    <row r="213" spans="1:9">
      <c r="A213" s="68"/>
      <c r="B213" s="68"/>
      <c r="C213" s="40"/>
      <c r="D213" s="68"/>
      <c r="E213" s="40"/>
      <c r="G213" s="69"/>
      <c r="H213" s="68"/>
      <c r="I213" s="40"/>
    </row>
    <row r="214" spans="1:9">
      <c r="A214" s="68"/>
      <c r="B214" s="68"/>
      <c r="C214" s="40"/>
      <c r="D214" s="68"/>
      <c r="E214" s="40"/>
      <c r="G214" s="69"/>
      <c r="H214" s="68"/>
      <c r="I214" s="40"/>
    </row>
    <row r="215" spans="1:9">
      <c r="A215" s="68"/>
      <c r="B215" s="68"/>
      <c r="C215" s="40"/>
      <c r="D215" s="68"/>
      <c r="E215" s="40"/>
      <c r="G215" s="69"/>
      <c r="H215" s="68"/>
      <c r="I215" s="40"/>
    </row>
    <row r="216" spans="1:9">
      <c r="A216" s="68"/>
      <c r="B216" s="68"/>
      <c r="C216" s="40"/>
      <c r="D216" s="68"/>
      <c r="E216" s="40"/>
      <c r="G216" s="69"/>
      <c r="H216" s="68"/>
      <c r="I216" s="40"/>
    </row>
    <row r="217" spans="1:9">
      <c r="A217" s="68"/>
      <c r="B217" s="68"/>
      <c r="C217" s="40"/>
      <c r="D217" s="68"/>
      <c r="E217" s="40"/>
      <c r="G217" s="69"/>
      <c r="H217" s="68"/>
      <c r="I217" s="40"/>
    </row>
    <row r="218" spans="1:9">
      <c r="A218" s="68"/>
      <c r="B218" s="68"/>
      <c r="C218" s="40"/>
      <c r="D218" s="68"/>
      <c r="E218" s="40"/>
      <c r="G218" s="69"/>
      <c r="H218" s="68"/>
      <c r="I218" s="40"/>
    </row>
    <row r="219" spans="1:9">
      <c r="A219" s="68"/>
      <c r="B219" s="68"/>
      <c r="C219" s="40"/>
      <c r="D219" s="68"/>
      <c r="E219" s="40"/>
      <c r="G219" s="69"/>
      <c r="H219" s="68"/>
      <c r="I219" s="40"/>
    </row>
    <row r="220" spans="1:9">
      <c r="A220" s="68"/>
      <c r="B220" s="68"/>
      <c r="C220" s="40"/>
      <c r="D220" s="68"/>
      <c r="E220" s="40"/>
      <c r="G220" s="69"/>
      <c r="H220" s="68"/>
      <c r="I220" s="40"/>
    </row>
    <row r="221" spans="1:9">
      <c r="A221" s="68"/>
      <c r="B221" s="68"/>
      <c r="C221" s="40"/>
      <c r="D221" s="68"/>
      <c r="E221" s="40"/>
      <c r="G221" s="69"/>
      <c r="H221" s="68"/>
      <c r="I221" s="40"/>
    </row>
    <row r="222" spans="1:9">
      <c r="A222" s="68"/>
      <c r="B222" s="68"/>
      <c r="C222" s="40"/>
      <c r="D222" s="68"/>
      <c r="E222" s="40"/>
      <c r="G222" s="69"/>
      <c r="H222" s="68"/>
      <c r="I222" s="40"/>
    </row>
    <row r="223" spans="1:9">
      <c r="A223" s="68"/>
      <c r="B223" s="68"/>
      <c r="C223" s="40"/>
      <c r="D223" s="68"/>
      <c r="E223" s="40"/>
      <c r="G223" s="69"/>
      <c r="H223" s="68"/>
      <c r="I223" s="40"/>
    </row>
    <row r="224" spans="1:9">
      <c r="A224" s="68"/>
      <c r="B224" s="68"/>
      <c r="C224" s="40"/>
      <c r="D224" s="68"/>
      <c r="E224" s="40"/>
      <c r="G224" s="69"/>
      <c r="H224" s="68"/>
      <c r="I224" s="40"/>
    </row>
    <row r="225" spans="1:9">
      <c r="A225" s="68"/>
      <c r="B225" s="68"/>
      <c r="C225" s="40"/>
      <c r="D225" s="68"/>
      <c r="E225" s="40"/>
      <c r="G225" s="69"/>
      <c r="H225" s="68"/>
      <c r="I225" s="40"/>
    </row>
    <row r="226" spans="1:9">
      <c r="A226" s="68"/>
      <c r="B226" s="68"/>
      <c r="C226" s="40"/>
      <c r="D226" s="68"/>
      <c r="E226" s="40"/>
      <c r="G226" s="69"/>
      <c r="H226" s="68"/>
      <c r="I226" s="40"/>
    </row>
    <row r="227" spans="1:9">
      <c r="A227" s="68"/>
      <c r="B227" s="68"/>
      <c r="C227" s="40"/>
      <c r="D227" s="68"/>
      <c r="E227" s="40"/>
      <c r="G227" s="69"/>
      <c r="H227" s="68"/>
      <c r="I227" s="40"/>
    </row>
    <row r="228" spans="1:9">
      <c r="A228" s="68"/>
      <c r="B228" s="68"/>
      <c r="C228" s="40"/>
      <c r="D228" s="68"/>
      <c r="E228" s="40"/>
      <c r="G228" s="69"/>
      <c r="H228" s="68"/>
      <c r="I228" s="40"/>
    </row>
    <row r="229" spans="1:9">
      <c r="A229" s="68"/>
      <c r="B229" s="68"/>
      <c r="C229" s="40"/>
      <c r="D229" s="68"/>
      <c r="E229" s="40"/>
      <c r="G229" s="69"/>
      <c r="H229" s="68"/>
      <c r="I229" s="40"/>
    </row>
    <row r="230" spans="1:9">
      <c r="A230" s="68"/>
      <c r="B230" s="68"/>
      <c r="C230" s="40"/>
      <c r="D230" s="68"/>
      <c r="E230" s="40"/>
      <c r="G230" s="69"/>
      <c r="H230" s="68"/>
      <c r="I230" s="40"/>
    </row>
    <row r="231" spans="1:9">
      <c r="A231" s="68"/>
      <c r="B231" s="68"/>
      <c r="C231" s="40"/>
      <c r="D231" s="68"/>
      <c r="E231" s="40"/>
      <c r="G231" s="69"/>
      <c r="H231" s="68"/>
      <c r="I231" s="40"/>
    </row>
    <row r="232" spans="1:9">
      <c r="A232" s="68"/>
      <c r="B232" s="68"/>
      <c r="C232" s="40"/>
      <c r="D232" s="68"/>
      <c r="E232" s="40"/>
      <c r="G232" s="69"/>
      <c r="H232" s="68"/>
      <c r="I232" s="40"/>
    </row>
    <row r="233" spans="1:9">
      <c r="A233" s="68"/>
      <c r="B233" s="68"/>
      <c r="C233" s="40"/>
      <c r="D233" s="68"/>
      <c r="E233" s="40"/>
      <c r="G233" s="69"/>
      <c r="H233" s="68"/>
      <c r="I233" s="40"/>
    </row>
    <row r="234" spans="1:9">
      <c r="A234" s="68"/>
      <c r="B234" s="68"/>
      <c r="C234" s="40"/>
      <c r="D234" s="68"/>
      <c r="E234" s="40"/>
      <c r="G234" s="69"/>
      <c r="H234" s="68"/>
      <c r="I234" s="40"/>
    </row>
    <row r="235" spans="1:9">
      <c r="A235" s="68"/>
      <c r="B235" s="68"/>
      <c r="C235" s="40"/>
      <c r="D235" s="68"/>
      <c r="E235" s="40"/>
      <c r="G235" s="69"/>
      <c r="H235" s="68"/>
      <c r="I235" s="40"/>
    </row>
    <row r="236" spans="1:9">
      <c r="A236" s="68"/>
      <c r="B236" s="68"/>
      <c r="C236" s="40"/>
      <c r="D236" s="68"/>
      <c r="E236" s="40"/>
      <c r="G236" s="69"/>
      <c r="H236" s="68"/>
      <c r="I236" s="40"/>
    </row>
    <row r="237" spans="1:9">
      <c r="A237" s="68"/>
      <c r="B237" s="68"/>
      <c r="C237" s="40"/>
      <c r="D237" s="68"/>
      <c r="E237" s="40"/>
      <c r="G237" s="69"/>
      <c r="H237" s="68"/>
      <c r="I237" s="40"/>
    </row>
    <row r="238" spans="1:9">
      <c r="A238" s="68"/>
      <c r="B238" s="68"/>
      <c r="C238" s="40"/>
      <c r="D238" s="68"/>
      <c r="E238" s="40"/>
      <c r="G238" s="69"/>
      <c r="H238" s="68"/>
      <c r="I238" s="40"/>
    </row>
    <row r="239" spans="1:9">
      <c r="A239" s="68"/>
      <c r="B239" s="68"/>
      <c r="C239" s="40"/>
      <c r="D239" s="68"/>
      <c r="E239" s="40"/>
      <c r="G239" s="69"/>
      <c r="H239" s="68"/>
      <c r="I239" s="40"/>
    </row>
    <row r="240" spans="1:9">
      <c r="A240" s="68"/>
      <c r="B240" s="68"/>
      <c r="C240" s="40"/>
      <c r="D240" s="68"/>
      <c r="E240" s="40"/>
      <c r="G240" s="69"/>
      <c r="H240" s="68"/>
      <c r="I240" s="40"/>
    </row>
    <row r="241" spans="1:9">
      <c r="A241" s="68"/>
      <c r="B241" s="68"/>
      <c r="C241" s="40"/>
      <c r="D241" s="68"/>
      <c r="E241" s="40"/>
      <c r="G241" s="69"/>
      <c r="H241" s="68"/>
      <c r="I241" s="40"/>
    </row>
    <row r="242" spans="1:9">
      <c r="A242" s="68"/>
      <c r="B242" s="68"/>
      <c r="C242" s="40"/>
      <c r="D242" s="68"/>
      <c r="E242" s="40"/>
      <c r="G242" s="69"/>
      <c r="H242" s="68"/>
      <c r="I242" s="40"/>
    </row>
    <row r="243" spans="1:9">
      <c r="A243" s="68"/>
      <c r="B243" s="68"/>
      <c r="C243" s="40"/>
      <c r="D243" s="68"/>
      <c r="E243" s="40"/>
      <c r="G243" s="69"/>
      <c r="H243" s="68"/>
      <c r="I243" s="40"/>
    </row>
    <row r="244" spans="1:9">
      <c r="A244" s="68"/>
      <c r="B244" s="68"/>
      <c r="C244" s="40"/>
      <c r="D244" s="68"/>
      <c r="E244" s="40"/>
      <c r="G244" s="69"/>
      <c r="H244" s="68"/>
      <c r="I244" s="40"/>
    </row>
    <row r="245" spans="1:9">
      <c r="A245" s="68"/>
      <c r="B245" s="68"/>
      <c r="C245" s="40"/>
      <c r="D245" s="68"/>
      <c r="E245" s="40"/>
      <c r="G245" s="69"/>
      <c r="H245" s="68"/>
      <c r="I245" s="40"/>
    </row>
    <row r="246" spans="1:9">
      <c r="A246" s="68"/>
      <c r="B246" s="68"/>
      <c r="C246" s="40"/>
      <c r="D246" s="68"/>
      <c r="E246" s="40"/>
      <c r="G246" s="69"/>
      <c r="H246" s="68"/>
      <c r="I246" s="40"/>
    </row>
    <row r="247" spans="1:9">
      <c r="A247" s="68"/>
      <c r="B247" s="68"/>
      <c r="C247" s="40"/>
      <c r="D247" s="68"/>
      <c r="E247" s="40"/>
      <c r="G247" s="69"/>
      <c r="H247" s="68"/>
      <c r="I247" s="40"/>
    </row>
    <row r="248" spans="1:9">
      <c r="A248" s="68"/>
      <c r="B248" s="68"/>
      <c r="C248" s="40"/>
      <c r="D248" s="68"/>
      <c r="E248" s="40"/>
      <c r="G248" s="69"/>
      <c r="H248" s="68"/>
      <c r="I248" s="40"/>
    </row>
    <row r="249" spans="1:9">
      <c r="A249" s="68"/>
      <c r="B249" s="68"/>
      <c r="C249" s="40"/>
      <c r="D249" s="68"/>
      <c r="E249" s="40"/>
      <c r="G249" s="69"/>
      <c r="H249" s="68"/>
      <c r="I249" s="40"/>
    </row>
    <row r="250" spans="1:9">
      <c r="A250" s="68"/>
      <c r="B250" s="68"/>
      <c r="C250" s="40"/>
      <c r="D250" s="68"/>
      <c r="E250" s="40"/>
      <c r="G250" s="69"/>
      <c r="H250" s="68"/>
      <c r="I250" s="40"/>
    </row>
    <row r="251" spans="1:9">
      <c r="A251" s="68"/>
      <c r="B251" s="68"/>
      <c r="C251" s="40"/>
      <c r="D251" s="68"/>
      <c r="E251" s="40"/>
      <c r="G251" s="69"/>
      <c r="H251" s="68"/>
      <c r="I251" s="40"/>
    </row>
    <row r="252" spans="1:9">
      <c r="A252" s="68"/>
      <c r="B252" s="68"/>
      <c r="C252" s="40"/>
      <c r="D252" s="68"/>
      <c r="E252" s="40"/>
      <c r="G252" s="69"/>
      <c r="H252" s="68"/>
      <c r="I252" s="40"/>
    </row>
    <row r="253" spans="1:9">
      <c r="A253" s="68"/>
      <c r="B253" s="68"/>
      <c r="C253" s="40"/>
      <c r="D253" s="68"/>
      <c r="E253" s="40"/>
      <c r="G253" s="69"/>
      <c r="H253" s="68"/>
      <c r="I253" s="40"/>
    </row>
    <row r="254" spans="1:9">
      <c r="A254" s="68"/>
      <c r="B254" s="68"/>
      <c r="C254" s="40"/>
      <c r="D254" s="68"/>
      <c r="E254" s="40"/>
      <c r="G254" s="69"/>
      <c r="H254" s="68"/>
      <c r="I254" s="40"/>
    </row>
    <row r="255" spans="1:9">
      <c r="A255" s="68"/>
      <c r="B255" s="68"/>
      <c r="C255" s="40"/>
      <c r="D255" s="68"/>
      <c r="E255" s="40"/>
      <c r="G255" s="69"/>
      <c r="H255" s="68"/>
      <c r="I255" s="40"/>
    </row>
    <row r="256" spans="1:9">
      <c r="A256" s="68"/>
      <c r="B256" s="68"/>
      <c r="C256" s="40"/>
      <c r="D256" s="68"/>
      <c r="E256" s="40"/>
      <c r="G256" s="69"/>
      <c r="H256" s="68"/>
      <c r="I256" s="40"/>
    </row>
    <row r="257" spans="1:9">
      <c r="A257" s="68"/>
      <c r="B257" s="68"/>
      <c r="C257" s="40"/>
      <c r="D257" s="68"/>
      <c r="E257" s="40"/>
      <c r="G257" s="69"/>
      <c r="H257" s="68"/>
      <c r="I257" s="40"/>
    </row>
    <row r="258" spans="1:9">
      <c r="A258" s="68"/>
      <c r="B258" s="68"/>
      <c r="C258" s="40"/>
      <c r="D258" s="68"/>
      <c r="E258" s="40"/>
      <c r="G258" s="69"/>
      <c r="H258" s="68"/>
      <c r="I258" s="40"/>
    </row>
    <row r="259" spans="1:9">
      <c r="A259" s="68"/>
      <c r="B259" s="68"/>
      <c r="C259" s="40"/>
      <c r="D259" s="68"/>
      <c r="E259" s="40"/>
      <c r="G259" s="69"/>
      <c r="H259" s="68"/>
      <c r="I259" s="40"/>
    </row>
    <row r="260" spans="1:9">
      <c r="A260" s="68"/>
      <c r="B260" s="68"/>
      <c r="C260" s="40"/>
      <c r="D260" s="68"/>
      <c r="E260" s="40"/>
      <c r="G260" s="69"/>
      <c r="H260" s="68"/>
      <c r="I260" s="40"/>
    </row>
    <row r="261" spans="1:9">
      <c r="A261" s="68"/>
      <c r="B261" s="68"/>
      <c r="C261" s="40"/>
      <c r="D261" s="68"/>
      <c r="E261" s="40"/>
      <c r="G261" s="69"/>
      <c r="H261" s="68"/>
      <c r="I261" s="40"/>
    </row>
    <row r="262" spans="1:9">
      <c r="A262" s="68"/>
      <c r="B262" s="68"/>
      <c r="C262" s="40"/>
      <c r="D262" s="68"/>
      <c r="E262" s="40"/>
      <c r="G262" s="69"/>
      <c r="H262" s="68"/>
      <c r="I262" s="40"/>
    </row>
    <row r="263" spans="1:9">
      <c r="A263" s="68"/>
      <c r="B263" s="68"/>
      <c r="C263" s="40"/>
      <c r="D263" s="68"/>
      <c r="E263" s="40"/>
      <c r="G263" s="69"/>
      <c r="H263" s="68"/>
      <c r="I263" s="40"/>
    </row>
    <row r="264" spans="1:9">
      <c r="A264" s="68"/>
      <c r="B264" s="68"/>
      <c r="C264" s="40"/>
      <c r="D264" s="68"/>
      <c r="E264" s="40"/>
      <c r="G264" s="69"/>
      <c r="H264" s="68"/>
      <c r="I264" s="40"/>
    </row>
    <row r="265" spans="1:9">
      <c r="A265" s="68"/>
      <c r="B265" s="68"/>
      <c r="C265" s="40"/>
      <c r="D265" s="68"/>
      <c r="E265" s="40"/>
      <c r="G265" s="69"/>
      <c r="H265" s="68"/>
      <c r="I265" s="40"/>
    </row>
    <row r="266" spans="1:9">
      <c r="A266" s="68"/>
      <c r="B266" s="68"/>
      <c r="C266" s="40"/>
      <c r="D266" s="68"/>
      <c r="E266" s="40"/>
      <c r="G266" s="69"/>
      <c r="H266" s="68"/>
      <c r="I266" s="40"/>
    </row>
    <row r="267" spans="1:9">
      <c r="A267" s="68"/>
      <c r="B267" s="68"/>
      <c r="C267" s="40"/>
      <c r="D267" s="68"/>
      <c r="E267" s="40"/>
      <c r="G267" s="69"/>
      <c r="H267" s="68"/>
      <c r="I267" s="40"/>
    </row>
    <row r="268" spans="1:9">
      <c r="A268" s="68"/>
      <c r="B268" s="68"/>
      <c r="C268" s="40"/>
      <c r="D268" s="68"/>
      <c r="E268" s="40"/>
      <c r="G268" s="69"/>
      <c r="H268" s="68"/>
      <c r="I268" s="40"/>
    </row>
    <row r="269" spans="1:9">
      <c r="A269" s="68"/>
      <c r="B269" s="68"/>
      <c r="C269" s="40"/>
      <c r="D269" s="68"/>
      <c r="E269" s="40"/>
      <c r="G269" s="69"/>
      <c r="H269" s="68"/>
      <c r="I269" s="40"/>
    </row>
    <row r="270" spans="1:9">
      <c r="A270" s="68"/>
      <c r="B270" s="68"/>
      <c r="C270" s="40"/>
      <c r="D270" s="68"/>
      <c r="E270" s="40"/>
      <c r="G270" s="69"/>
      <c r="H270" s="68"/>
      <c r="I270" s="40"/>
    </row>
    <row r="271" spans="1:9">
      <c r="A271" s="68"/>
      <c r="B271" s="68"/>
      <c r="C271" s="40"/>
      <c r="D271" s="68"/>
      <c r="E271" s="40"/>
      <c r="G271" s="69"/>
      <c r="H271" s="68"/>
      <c r="I271" s="40"/>
    </row>
    <row r="272" spans="1:9">
      <c r="A272" s="68"/>
      <c r="B272" s="68"/>
      <c r="C272" s="40"/>
      <c r="D272" s="68"/>
      <c r="E272" s="40"/>
      <c r="G272" s="69"/>
      <c r="H272" s="68"/>
      <c r="I272" s="40"/>
    </row>
    <row r="273" spans="1:9">
      <c r="A273" s="68"/>
      <c r="B273" s="68"/>
      <c r="C273" s="40"/>
      <c r="D273" s="68"/>
      <c r="E273" s="40"/>
      <c r="G273" s="69"/>
      <c r="H273" s="68"/>
      <c r="I273" s="40"/>
    </row>
    <row r="274" spans="1:9">
      <c r="A274" s="68"/>
      <c r="B274" s="68"/>
      <c r="C274" s="40"/>
      <c r="D274" s="68"/>
      <c r="E274" s="40"/>
      <c r="G274" s="69"/>
      <c r="H274" s="68"/>
      <c r="I274" s="40"/>
    </row>
    <row r="275" spans="1:9">
      <c r="A275" s="68"/>
      <c r="B275" s="68"/>
      <c r="C275" s="40"/>
      <c r="D275" s="68"/>
      <c r="E275" s="40"/>
      <c r="G275" s="69"/>
      <c r="H275" s="68"/>
      <c r="I275" s="40"/>
    </row>
    <row r="276" spans="1:9">
      <c r="A276" s="68"/>
      <c r="B276" s="68"/>
      <c r="C276" s="40"/>
      <c r="D276" s="68"/>
      <c r="E276" s="40"/>
      <c r="G276" s="69"/>
      <c r="H276" s="68"/>
      <c r="I276" s="40"/>
    </row>
    <row r="277" spans="1:9">
      <c r="A277" s="68"/>
      <c r="B277" s="68"/>
      <c r="C277" s="40"/>
      <c r="D277" s="68"/>
      <c r="E277" s="40"/>
      <c r="G277" s="69"/>
      <c r="H277" s="68"/>
      <c r="I277" s="40"/>
    </row>
    <row r="278" spans="1:9">
      <c r="A278" s="68"/>
      <c r="B278" s="68"/>
      <c r="C278" s="40"/>
      <c r="D278" s="68"/>
      <c r="E278" s="40"/>
      <c r="G278" s="69"/>
      <c r="H278" s="68"/>
      <c r="I278" s="40"/>
    </row>
    <row r="279" spans="1:9">
      <c r="A279" s="68"/>
      <c r="B279" s="68"/>
      <c r="C279" s="40"/>
      <c r="D279" s="68"/>
      <c r="E279" s="40"/>
      <c r="G279" s="69"/>
      <c r="H279" s="68"/>
      <c r="I279" s="40"/>
    </row>
    <row r="280" spans="1:9">
      <c r="A280" s="68"/>
      <c r="B280" s="68"/>
      <c r="C280" s="40"/>
      <c r="D280" s="68"/>
      <c r="E280" s="40"/>
      <c r="G280" s="69"/>
      <c r="H280" s="68"/>
      <c r="I280" s="40"/>
    </row>
    <row r="281" spans="1:9">
      <c r="A281" s="68"/>
      <c r="B281" s="68"/>
      <c r="C281" s="40"/>
      <c r="D281" s="68"/>
      <c r="E281" s="40"/>
      <c r="G281" s="69"/>
      <c r="H281" s="68"/>
      <c r="I281" s="40"/>
    </row>
    <row r="282" spans="1:9">
      <c r="A282" s="68"/>
      <c r="B282" s="68"/>
      <c r="C282" s="40"/>
      <c r="D282" s="68"/>
      <c r="E282" s="40"/>
      <c r="G282" s="69"/>
      <c r="H282" s="68"/>
      <c r="I282" s="40"/>
    </row>
    <row r="283" spans="1:9">
      <c r="A283" s="68"/>
      <c r="B283" s="68"/>
      <c r="C283" s="40"/>
      <c r="D283" s="68"/>
      <c r="E283" s="40"/>
      <c r="G283" s="69"/>
      <c r="H283" s="68"/>
      <c r="I283" s="40"/>
    </row>
    <row r="284" spans="1:9">
      <c r="A284" s="68"/>
      <c r="B284" s="68"/>
      <c r="C284" s="40"/>
      <c r="D284" s="68"/>
      <c r="E284" s="40"/>
      <c r="G284" s="69"/>
      <c r="H284" s="68"/>
      <c r="I284" s="40"/>
    </row>
    <row r="285" spans="1:9">
      <c r="A285" s="68"/>
      <c r="B285" s="68"/>
      <c r="C285" s="40"/>
      <c r="D285" s="68"/>
      <c r="E285" s="40"/>
      <c r="G285" s="69"/>
      <c r="H285" s="68"/>
      <c r="I285" s="40"/>
    </row>
    <row r="286" spans="1:9">
      <c r="A286" s="68"/>
      <c r="B286" s="68"/>
      <c r="C286" s="40"/>
      <c r="D286" s="68"/>
      <c r="E286" s="40"/>
      <c r="G286" s="69"/>
      <c r="H286" s="68"/>
      <c r="I286" s="40"/>
    </row>
    <row r="287" spans="1:9">
      <c r="A287" s="68"/>
      <c r="B287" s="68"/>
      <c r="C287" s="40"/>
      <c r="D287" s="68"/>
      <c r="E287" s="40"/>
      <c r="G287" s="69"/>
      <c r="H287" s="68"/>
      <c r="I287" s="40"/>
    </row>
    <row r="288" spans="1:9">
      <c r="A288" s="68"/>
      <c r="B288" s="68"/>
      <c r="C288" s="40"/>
      <c r="D288" s="68"/>
      <c r="E288" s="40"/>
      <c r="G288" s="69"/>
      <c r="H288" s="68"/>
      <c r="I288" s="40"/>
    </row>
    <row r="289" spans="1:9">
      <c r="A289" s="68"/>
      <c r="B289" s="68"/>
      <c r="C289" s="40"/>
      <c r="D289" s="68"/>
      <c r="E289" s="40"/>
      <c r="G289" s="69"/>
      <c r="H289" s="68"/>
      <c r="I289" s="40"/>
    </row>
    <row r="290" spans="1:9">
      <c r="A290" s="68"/>
      <c r="B290" s="68"/>
      <c r="C290" s="40"/>
      <c r="D290" s="68"/>
      <c r="E290" s="40"/>
      <c r="G290" s="69"/>
      <c r="H290" s="68"/>
      <c r="I290" s="40"/>
    </row>
    <row r="291" spans="1:9">
      <c r="A291" s="68"/>
      <c r="B291" s="68"/>
      <c r="C291" s="40"/>
      <c r="D291" s="68"/>
      <c r="E291" s="40"/>
      <c r="G291" s="69"/>
      <c r="H291" s="68"/>
      <c r="I291" s="40"/>
    </row>
    <row r="292" spans="1:9">
      <c r="A292" s="68"/>
      <c r="B292" s="68"/>
      <c r="C292" s="40"/>
      <c r="D292" s="68"/>
      <c r="E292" s="40"/>
      <c r="G292" s="69"/>
      <c r="H292" s="68"/>
      <c r="I292" s="40"/>
    </row>
    <row r="293" spans="1:9">
      <c r="A293" s="68"/>
      <c r="B293" s="68"/>
      <c r="C293" s="40"/>
      <c r="D293" s="68"/>
      <c r="E293" s="40"/>
      <c r="G293" s="69"/>
      <c r="H293" s="68"/>
      <c r="I293" s="40"/>
    </row>
    <row r="294" spans="1:9">
      <c r="A294" s="68"/>
      <c r="B294" s="68"/>
      <c r="C294" s="40"/>
      <c r="D294" s="68"/>
      <c r="E294" s="40"/>
      <c r="G294" s="69"/>
      <c r="H294" s="68"/>
      <c r="I294" s="40"/>
    </row>
    <row r="295" spans="1:9">
      <c r="A295" s="68"/>
      <c r="B295" s="68"/>
      <c r="C295" s="40"/>
      <c r="D295" s="68"/>
      <c r="E295" s="40"/>
      <c r="G295" s="69"/>
      <c r="H295" s="68"/>
      <c r="I295" s="40"/>
    </row>
    <row r="296" spans="1:9">
      <c r="A296" s="68"/>
      <c r="B296" s="68"/>
      <c r="C296" s="40"/>
      <c r="D296" s="68"/>
      <c r="E296" s="40"/>
      <c r="G296" s="69"/>
      <c r="H296" s="68"/>
      <c r="I296" s="40"/>
    </row>
    <row r="297" spans="1:9">
      <c r="A297" s="68"/>
      <c r="B297" s="68"/>
      <c r="C297" s="40"/>
      <c r="D297" s="68"/>
      <c r="E297" s="40"/>
      <c r="G297" s="69"/>
      <c r="H297" s="68"/>
      <c r="I297" s="40"/>
    </row>
    <row r="298" spans="1:9">
      <c r="A298" s="68"/>
      <c r="B298" s="68"/>
      <c r="C298" s="40"/>
      <c r="D298" s="68"/>
      <c r="E298" s="40"/>
      <c r="G298" s="69"/>
      <c r="H298" s="68"/>
      <c r="I298" s="40"/>
    </row>
    <row r="299" spans="1:9">
      <c r="A299" s="68"/>
      <c r="B299" s="68"/>
      <c r="C299" s="40"/>
      <c r="D299" s="68"/>
      <c r="E299" s="40"/>
      <c r="G299" s="69"/>
      <c r="H299" s="68"/>
      <c r="I299" s="40"/>
    </row>
    <row r="300" spans="1:9">
      <c r="A300" s="68"/>
      <c r="B300" s="68"/>
      <c r="C300" s="40"/>
      <c r="D300" s="68"/>
      <c r="E300" s="40"/>
      <c r="G300" s="69"/>
      <c r="H300" s="68"/>
      <c r="I300" s="40"/>
    </row>
    <row r="301" spans="1:9">
      <c r="A301" s="68"/>
      <c r="B301" s="68"/>
      <c r="C301" s="40"/>
      <c r="D301" s="68"/>
      <c r="E301" s="40"/>
      <c r="G301" s="69"/>
      <c r="H301" s="68"/>
      <c r="I301" s="40"/>
    </row>
    <row r="302" spans="1:9">
      <c r="A302" s="68"/>
      <c r="B302" s="68"/>
      <c r="C302" s="40"/>
      <c r="D302" s="68"/>
      <c r="E302" s="40"/>
      <c r="G302" s="69"/>
      <c r="H302" s="68"/>
      <c r="I302" s="40"/>
    </row>
    <row r="303" spans="1:9">
      <c r="A303" s="68"/>
      <c r="B303" s="68"/>
      <c r="C303" s="40"/>
      <c r="D303" s="68"/>
      <c r="E303" s="40"/>
      <c r="G303" s="69"/>
      <c r="H303" s="68"/>
      <c r="I303" s="40"/>
    </row>
    <row r="304" spans="1:9">
      <c r="A304" s="68"/>
      <c r="B304" s="68"/>
      <c r="C304" s="40"/>
      <c r="D304" s="68"/>
      <c r="E304" s="40"/>
      <c r="G304" s="69"/>
      <c r="H304" s="68"/>
      <c r="I304" s="40"/>
    </row>
    <row r="305" spans="1:9">
      <c r="A305" s="68"/>
      <c r="B305" s="68"/>
      <c r="C305" s="40"/>
      <c r="D305" s="68"/>
      <c r="E305" s="40"/>
      <c r="G305" s="69"/>
      <c r="H305" s="68"/>
      <c r="I305" s="40"/>
    </row>
    <row r="306" spans="1:9">
      <c r="A306" s="68"/>
      <c r="B306" s="68"/>
      <c r="C306" s="40"/>
      <c r="D306" s="68"/>
      <c r="E306" s="40"/>
      <c r="G306" s="69"/>
      <c r="H306" s="68"/>
      <c r="I306" s="40"/>
    </row>
    <row r="307" spans="1:9">
      <c r="A307" s="68"/>
      <c r="B307" s="68"/>
      <c r="C307" s="40"/>
      <c r="D307" s="68"/>
      <c r="E307" s="40"/>
      <c r="G307" s="69"/>
      <c r="H307" s="68"/>
      <c r="I307" s="40"/>
    </row>
    <row r="308" spans="1:9">
      <c r="A308" s="68"/>
      <c r="B308" s="68"/>
      <c r="C308" s="40"/>
      <c r="D308" s="68"/>
      <c r="E308" s="40"/>
      <c r="G308" s="69"/>
      <c r="H308" s="68"/>
      <c r="I308" s="40"/>
    </row>
    <row r="309" spans="1:9">
      <c r="A309" s="68"/>
      <c r="B309" s="68"/>
      <c r="C309" s="40"/>
      <c r="D309" s="68"/>
      <c r="E309" s="40"/>
      <c r="G309" s="69"/>
      <c r="H309" s="68"/>
      <c r="I309" s="40"/>
    </row>
    <row r="310" spans="1:9">
      <c r="A310" s="68"/>
      <c r="B310" s="68"/>
      <c r="C310" s="40"/>
      <c r="D310" s="68"/>
      <c r="E310" s="40"/>
      <c r="G310" s="69"/>
      <c r="H310" s="68"/>
      <c r="I310" s="40"/>
    </row>
    <row r="311" spans="1:9">
      <c r="A311" s="68"/>
      <c r="B311" s="68"/>
      <c r="C311" s="40"/>
      <c r="D311" s="68"/>
      <c r="E311" s="40"/>
      <c r="G311" s="69"/>
      <c r="H311" s="68"/>
      <c r="I311" s="40"/>
    </row>
    <row r="312" spans="1:9">
      <c r="A312" s="68"/>
      <c r="B312" s="68"/>
      <c r="C312" s="40"/>
      <c r="D312" s="68"/>
      <c r="E312" s="40"/>
      <c r="G312" s="69"/>
      <c r="H312" s="68"/>
      <c r="I312" s="40"/>
    </row>
    <row r="313" spans="1:9">
      <c r="A313" s="68"/>
      <c r="B313" s="68"/>
      <c r="C313" s="40"/>
      <c r="D313" s="68"/>
      <c r="E313" s="40"/>
      <c r="G313" s="69"/>
      <c r="H313" s="68"/>
      <c r="I313" s="40"/>
    </row>
    <row r="314" spans="1:9">
      <c r="A314" s="68"/>
      <c r="B314" s="68"/>
      <c r="C314" s="40"/>
      <c r="D314" s="68"/>
      <c r="E314" s="40"/>
      <c r="G314" s="69"/>
      <c r="H314" s="68"/>
      <c r="I314" s="40"/>
    </row>
    <row r="315" spans="1:9">
      <c r="A315" s="68"/>
      <c r="B315" s="68"/>
      <c r="C315" s="40"/>
      <c r="D315" s="68"/>
      <c r="E315" s="40"/>
      <c r="G315" s="69"/>
      <c r="H315" s="68"/>
      <c r="I315" s="40"/>
    </row>
    <row r="316" spans="1:9">
      <c r="A316" s="68"/>
      <c r="B316" s="68"/>
      <c r="C316" s="40"/>
      <c r="D316" s="68"/>
      <c r="E316" s="40"/>
      <c r="G316" s="69"/>
      <c r="H316" s="68"/>
      <c r="I316" s="40"/>
    </row>
    <row r="317" spans="1:9">
      <c r="A317" s="68"/>
      <c r="B317" s="68"/>
      <c r="C317" s="40"/>
      <c r="D317" s="68"/>
      <c r="E317" s="40"/>
      <c r="G317" s="69"/>
      <c r="H317" s="68"/>
      <c r="I317" s="40"/>
    </row>
    <row r="318" spans="1:9">
      <c r="A318" s="68"/>
      <c r="B318" s="68"/>
      <c r="C318" s="40"/>
      <c r="D318" s="68"/>
      <c r="E318" s="40"/>
      <c r="G318" s="69"/>
      <c r="H318" s="68"/>
      <c r="I318" s="40"/>
    </row>
    <row r="319" spans="1:9">
      <c r="A319" s="68"/>
      <c r="B319" s="68"/>
      <c r="C319" s="40"/>
      <c r="D319" s="68"/>
      <c r="E319" s="40"/>
      <c r="G319" s="69"/>
      <c r="H319" s="68"/>
      <c r="I319" s="40"/>
    </row>
    <row r="320" spans="1:9">
      <c r="A320" s="68"/>
      <c r="B320" s="68"/>
      <c r="C320" s="40"/>
      <c r="D320" s="68"/>
      <c r="E320" s="40"/>
      <c r="G320" s="69"/>
      <c r="H320" s="68"/>
      <c r="I320" s="40"/>
    </row>
    <row r="321" spans="1:9">
      <c r="A321" s="68"/>
      <c r="B321" s="68"/>
      <c r="C321" s="40"/>
      <c r="D321" s="68"/>
      <c r="E321" s="40"/>
      <c r="G321" s="69"/>
      <c r="H321" s="68"/>
      <c r="I321" s="40"/>
    </row>
    <row r="322" spans="1:9">
      <c r="A322" s="68"/>
      <c r="B322" s="68"/>
      <c r="C322" s="40"/>
      <c r="D322" s="68"/>
      <c r="E322" s="40"/>
      <c r="G322" s="69"/>
      <c r="H322" s="68"/>
      <c r="I322" s="40"/>
    </row>
    <row r="323" spans="1:9">
      <c r="A323" s="68"/>
      <c r="B323" s="68"/>
      <c r="C323" s="40"/>
      <c r="D323" s="68"/>
      <c r="E323" s="40"/>
      <c r="G323" s="69"/>
      <c r="H323" s="68"/>
      <c r="I323" s="40"/>
    </row>
    <row r="324" spans="1:9">
      <c r="A324" s="68"/>
      <c r="B324" s="68"/>
      <c r="C324" s="40"/>
      <c r="D324" s="68"/>
      <c r="E324" s="40"/>
      <c r="G324" s="69"/>
      <c r="H324" s="68"/>
      <c r="I324" s="40"/>
    </row>
    <row r="325" spans="1:9">
      <c r="A325" s="68"/>
      <c r="B325" s="68"/>
      <c r="C325" s="40"/>
      <c r="D325" s="68"/>
      <c r="E325" s="40"/>
      <c r="G325" s="69"/>
      <c r="H325" s="68"/>
      <c r="I325" s="40"/>
    </row>
    <row r="326" spans="1:9">
      <c r="A326" s="68"/>
      <c r="B326" s="68"/>
      <c r="C326" s="40"/>
      <c r="D326" s="68"/>
      <c r="E326" s="40"/>
      <c r="G326" s="69"/>
      <c r="H326" s="68"/>
      <c r="I326" s="40"/>
    </row>
    <row r="327" spans="1:9">
      <c r="A327" s="68"/>
      <c r="B327" s="68"/>
      <c r="C327" s="40"/>
      <c r="D327" s="68"/>
      <c r="E327" s="40"/>
      <c r="G327" s="69"/>
      <c r="H327" s="68"/>
      <c r="I327" s="40"/>
    </row>
    <row r="328" spans="1:9">
      <c r="A328" s="68"/>
      <c r="B328" s="68"/>
      <c r="C328" s="40"/>
      <c r="D328" s="68"/>
      <c r="E328" s="40"/>
      <c r="G328" s="69"/>
      <c r="H328" s="68"/>
      <c r="I328" s="40"/>
    </row>
    <row r="329" spans="1:9">
      <c r="A329" s="68"/>
      <c r="B329" s="68"/>
      <c r="C329" s="40"/>
      <c r="D329" s="68"/>
      <c r="E329" s="40"/>
      <c r="G329" s="69"/>
      <c r="H329" s="68"/>
      <c r="I329" s="40"/>
    </row>
    <row r="330" spans="1:9">
      <c r="A330" s="68"/>
      <c r="B330" s="68"/>
      <c r="C330" s="40"/>
      <c r="D330" s="68"/>
      <c r="E330" s="40"/>
      <c r="G330" s="69"/>
      <c r="H330" s="68"/>
      <c r="I330" s="40"/>
    </row>
    <row r="331" spans="1:9">
      <c r="A331" s="68"/>
      <c r="B331" s="68"/>
      <c r="C331" s="40"/>
      <c r="D331" s="68"/>
      <c r="E331" s="40"/>
      <c r="G331" s="69"/>
      <c r="H331" s="68"/>
      <c r="I331" s="40"/>
    </row>
    <row r="332" spans="1:9">
      <c r="A332" s="68"/>
      <c r="B332" s="68"/>
      <c r="C332" s="40"/>
      <c r="D332" s="68"/>
      <c r="E332" s="40"/>
      <c r="G332" s="69"/>
      <c r="H332" s="68"/>
      <c r="I332" s="40"/>
    </row>
    <row r="333" spans="1:9">
      <c r="A333" s="68"/>
      <c r="B333" s="68"/>
      <c r="C333" s="40"/>
      <c r="D333" s="68"/>
      <c r="E333" s="40"/>
      <c r="G333" s="69"/>
      <c r="H333" s="68"/>
      <c r="I333" s="40"/>
    </row>
    <row r="334" spans="1:9">
      <c r="A334" s="68"/>
      <c r="B334" s="68"/>
      <c r="C334" s="40"/>
      <c r="D334" s="68"/>
      <c r="E334" s="40"/>
      <c r="G334" s="69"/>
      <c r="H334" s="68"/>
      <c r="I334" s="40"/>
    </row>
    <row r="335" spans="1:9">
      <c r="A335" s="68"/>
      <c r="B335" s="68"/>
      <c r="C335" s="40"/>
      <c r="D335" s="68"/>
      <c r="E335" s="40"/>
      <c r="G335" s="69"/>
      <c r="H335" s="68"/>
      <c r="I335" s="40"/>
    </row>
    <row r="336" spans="1:9">
      <c r="A336" s="68"/>
      <c r="B336" s="68"/>
      <c r="C336" s="40"/>
      <c r="D336" s="68"/>
      <c r="E336" s="40"/>
      <c r="G336" s="69"/>
      <c r="H336" s="68"/>
      <c r="I336" s="40"/>
    </row>
    <row r="337" spans="1:9">
      <c r="A337" s="68"/>
      <c r="B337" s="68"/>
      <c r="C337" s="40"/>
      <c r="D337" s="68"/>
      <c r="E337" s="40"/>
      <c r="G337" s="69"/>
      <c r="H337" s="68"/>
      <c r="I337" s="40"/>
    </row>
    <row r="338" spans="1:9">
      <c r="A338" s="68"/>
      <c r="B338" s="68"/>
      <c r="C338" s="40"/>
      <c r="D338" s="68"/>
      <c r="E338" s="40"/>
      <c r="G338" s="69"/>
      <c r="H338" s="68"/>
      <c r="I338" s="40"/>
    </row>
    <row r="339" spans="1:9">
      <c r="A339" s="68"/>
      <c r="B339" s="68"/>
      <c r="C339" s="40"/>
      <c r="D339" s="68"/>
      <c r="E339" s="40"/>
      <c r="G339" s="69"/>
      <c r="H339" s="68"/>
      <c r="I339" s="40"/>
    </row>
    <row r="340" spans="1:9">
      <c r="A340" s="68"/>
      <c r="B340" s="68"/>
      <c r="C340" s="40"/>
      <c r="D340" s="68"/>
      <c r="E340" s="40"/>
      <c r="G340" s="69"/>
      <c r="H340" s="68"/>
      <c r="I340" s="40"/>
    </row>
    <row r="341" spans="1:9">
      <c r="A341" s="68"/>
      <c r="B341" s="68"/>
      <c r="C341" s="40"/>
      <c r="D341" s="68"/>
      <c r="E341" s="40"/>
      <c r="G341" s="69"/>
      <c r="H341" s="68"/>
      <c r="I341" s="40"/>
    </row>
    <row r="342" spans="1:9">
      <c r="A342" s="68"/>
      <c r="B342" s="68"/>
      <c r="C342" s="40"/>
      <c r="D342" s="68"/>
      <c r="E342" s="40"/>
      <c r="G342" s="69"/>
      <c r="H342" s="68"/>
      <c r="I342" s="40"/>
    </row>
    <row r="343" spans="1:9">
      <c r="A343" s="68"/>
      <c r="B343" s="68"/>
      <c r="C343" s="40"/>
      <c r="D343" s="68"/>
      <c r="E343" s="40"/>
      <c r="G343" s="69"/>
      <c r="H343" s="68"/>
      <c r="I343" s="40"/>
    </row>
    <row r="344" spans="1:9">
      <c r="A344" s="68"/>
      <c r="B344" s="68"/>
      <c r="C344" s="40"/>
      <c r="D344" s="68"/>
      <c r="E344" s="40"/>
      <c r="G344" s="69"/>
      <c r="H344" s="68"/>
      <c r="I344" s="40"/>
    </row>
    <row r="345" spans="1:9">
      <c r="A345" s="68"/>
      <c r="B345" s="68"/>
      <c r="C345" s="40"/>
      <c r="D345" s="68"/>
      <c r="E345" s="40"/>
      <c r="G345" s="69"/>
      <c r="H345" s="68"/>
      <c r="I345" s="40"/>
    </row>
    <row r="346" spans="1:9">
      <c r="A346" s="68"/>
      <c r="B346" s="68"/>
      <c r="C346" s="40"/>
      <c r="D346" s="68"/>
      <c r="E346" s="40"/>
      <c r="G346" s="69"/>
      <c r="H346" s="68"/>
      <c r="I346" s="40"/>
    </row>
    <row r="347" spans="1:9">
      <c r="A347" s="68"/>
      <c r="B347" s="68"/>
      <c r="C347" s="40"/>
      <c r="D347" s="68"/>
      <c r="E347" s="40"/>
      <c r="G347" s="69"/>
      <c r="H347" s="68"/>
      <c r="I347" s="40"/>
    </row>
    <row r="348" spans="1:9">
      <c r="A348" s="68"/>
      <c r="B348" s="68"/>
      <c r="C348" s="40"/>
      <c r="D348" s="68"/>
      <c r="E348" s="40"/>
      <c r="G348" s="69"/>
      <c r="H348" s="68"/>
      <c r="I348" s="40"/>
    </row>
    <row r="349" spans="1:9">
      <c r="A349" s="68"/>
      <c r="B349" s="68"/>
      <c r="C349" s="40"/>
      <c r="D349" s="68"/>
      <c r="E349" s="40"/>
      <c r="G349" s="69"/>
      <c r="H349" s="68"/>
      <c r="I349" s="40"/>
    </row>
    <row r="350" spans="1:9">
      <c r="A350" s="68"/>
      <c r="B350" s="68"/>
      <c r="C350" s="40"/>
      <c r="D350" s="68"/>
      <c r="E350" s="40"/>
      <c r="G350" s="69"/>
      <c r="H350" s="68"/>
      <c r="I350" s="40"/>
    </row>
    <row r="351" spans="1:9">
      <c r="A351" s="68"/>
      <c r="B351" s="68"/>
      <c r="C351" s="40"/>
      <c r="D351" s="68"/>
      <c r="E351" s="40"/>
      <c r="G351" s="69"/>
      <c r="H351" s="68"/>
      <c r="I351" s="40"/>
    </row>
    <row r="352" spans="1:9">
      <c r="A352" s="68"/>
      <c r="B352" s="68"/>
      <c r="C352" s="40"/>
      <c r="D352" s="68"/>
      <c r="E352" s="40"/>
      <c r="G352" s="69"/>
      <c r="H352" s="68"/>
      <c r="I352" s="40"/>
    </row>
    <row r="353" spans="1:9">
      <c r="A353" s="68"/>
      <c r="B353" s="68"/>
      <c r="C353" s="40"/>
      <c r="D353" s="68"/>
      <c r="E353" s="40"/>
      <c r="G353" s="69"/>
      <c r="H353" s="68"/>
      <c r="I353" s="40"/>
    </row>
    <row r="354" spans="1:9">
      <c r="A354" s="68"/>
      <c r="B354" s="68"/>
      <c r="C354" s="40"/>
      <c r="D354" s="68"/>
      <c r="E354" s="40"/>
      <c r="G354" s="69"/>
      <c r="H354" s="68"/>
      <c r="I354" s="40"/>
    </row>
    <row r="355" spans="1:9">
      <c r="A355" s="68"/>
      <c r="B355" s="68"/>
      <c r="C355" s="40"/>
      <c r="D355" s="68"/>
      <c r="E355" s="40"/>
      <c r="G355" s="69"/>
      <c r="H355" s="68"/>
      <c r="I355" s="40"/>
    </row>
    <row r="356" spans="1:9">
      <c r="A356" s="68"/>
      <c r="B356" s="68"/>
      <c r="C356" s="40"/>
      <c r="D356" s="68"/>
      <c r="E356" s="40"/>
      <c r="G356" s="69"/>
      <c r="H356" s="68"/>
      <c r="I356" s="40"/>
    </row>
    <row r="357" spans="1:9">
      <c r="A357" s="68"/>
      <c r="B357" s="68"/>
      <c r="C357" s="40"/>
      <c r="D357" s="68"/>
      <c r="E357" s="40"/>
      <c r="G357" s="69"/>
      <c r="H357" s="68"/>
      <c r="I357" s="40"/>
    </row>
    <row r="358" spans="1:9">
      <c r="A358" s="68"/>
      <c r="B358" s="68"/>
      <c r="C358" s="40"/>
      <c r="D358" s="68"/>
      <c r="E358" s="40"/>
      <c r="G358" s="69"/>
      <c r="H358" s="68"/>
      <c r="I358" s="40"/>
    </row>
    <row r="359" spans="1:9">
      <c r="A359" s="68"/>
      <c r="B359" s="68"/>
      <c r="C359" s="40"/>
      <c r="D359" s="68"/>
      <c r="E359" s="40"/>
      <c r="G359" s="69"/>
      <c r="H359" s="68"/>
      <c r="I359" s="40"/>
    </row>
    <row r="360" spans="1:9">
      <c r="A360" s="68"/>
      <c r="B360" s="68"/>
      <c r="C360" s="40"/>
      <c r="D360" s="68"/>
      <c r="E360" s="40"/>
      <c r="G360" s="69"/>
      <c r="H360" s="68"/>
      <c r="I360" s="40"/>
    </row>
    <row r="361" spans="1:9">
      <c r="A361" s="68"/>
      <c r="B361" s="68"/>
      <c r="C361" s="40"/>
      <c r="D361" s="68"/>
      <c r="E361" s="40"/>
      <c r="G361" s="69"/>
      <c r="H361" s="68"/>
      <c r="I361" s="40"/>
    </row>
    <row r="362" spans="1:9">
      <c r="A362" s="68"/>
      <c r="B362" s="68"/>
      <c r="C362" s="40"/>
      <c r="D362" s="68"/>
      <c r="E362" s="40"/>
      <c r="G362" s="69"/>
      <c r="H362" s="68"/>
      <c r="I362" s="40"/>
    </row>
    <row r="363" spans="1:9">
      <c r="A363" s="68"/>
      <c r="B363" s="68"/>
      <c r="C363" s="40"/>
      <c r="D363" s="68"/>
      <c r="E363" s="40"/>
      <c r="G363" s="69"/>
      <c r="H363" s="68"/>
      <c r="I363" s="40"/>
    </row>
    <row r="364" spans="1:9">
      <c r="A364" s="68"/>
      <c r="B364" s="68"/>
      <c r="C364" s="40"/>
      <c r="D364" s="68"/>
      <c r="E364" s="40"/>
      <c r="G364" s="69"/>
      <c r="H364" s="68"/>
      <c r="I364" s="40"/>
    </row>
    <row r="365" spans="1:9">
      <c r="A365" s="68"/>
      <c r="B365" s="68"/>
      <c r="C365" s="40"/>
      <c r="D365" s="68"/>
      <c r="E365" s="40"/>
      <c r="G365" s="69"/>
      <c r="H365" s="68"/>
      <c r="I365" s="40"/>
    </row>
    <row r="366" spans="1:9">
      <c r="A366" s="68"/>
      <c r="B366" s="68"/>
      <c r="C366" s="40"/>
      <c r="D366" s="68"/>
      <c r="E366" s="40"/>
      <c r="G366" s="69"/>
      <c r="H366" s="68"/>
      <c r="I366" s="40"/>
    </row>
    <row r="367" spans="1:9">
      <c r="A367" s="68"/>
      <c r="B367" s="68"/>
      <c r="C367" s="40"/>
      <c r="D367" s="68"/>
      <c r="E367" s="40"/>
      <c r="G367" s="69"/>
      <c r="H367" s="68"/>
      <c r="I367" s="40"/>
    </row>
    <row r="368" spans="1:9">
      <c r="A368" s="68"/>
      <c r="B368" s="68"/>
      <c r="C368" s="40"/>
      <c r="D368" s="68"/>
      <c r="E368" s="40"/>
      <c r="G368" s="69"/>
      <c r="H368" s="68"/>
      <c r="I368" s="40"/>
    </row>
    <row r="369" spans="1:9">
      <c r="A369" s="68"/>
      <c r="B369" s="68"/>
      <c r="C369" s="40"/>
      <c r="D369" s="68"/>
      <c r="E369" s="40"/>
      <c r="G369" s="69"/>
      <c r="H369" s="68"/>
      <c r="I369" s="40"/>
    </row>
    <row r="370" spans="1:9">
      <c r="A370" s="68"/>
      <c r="B370" s="68"/>
      <c r="C370" s="40"/>
      <c r="D370" s="68"/>
      <c r="E370" s="40"/>
      <c r="G370" s="69"/>
      <c r="H370" s="68"/>
      <c r="I370" s="40"/>
    </row>
    <row r="371" spans="1:9">
      <c r="A371" s="68"/>
      <c r="B371" s="68"/>
      <c r="C371" s="40"/>
      <c r="D371" s="68"/>
      <c r="E371" s="40"/>
      <c r="G371" s="69"/>
      <c r="H371" s="68"/>
      <c r="I371" s="40"/>
    </row>
    <row r="372" spans="1:9">
      <c r="A372" s="68"/>
      <c r="B372" s="68"/>
      <c r="C372" s="40"/>
      <c r="D372" s="68"/>
      <c r="E372" s="40"/>
      <c r="G372" s="69"/>
      <c r="H372" s="68"/>
      <c r="I372" s="40"/>
    </row>
    <row r="373" spans="1:9">
      <c r="A373" s="68"/>
      <c r="B373" s="68"/>
      <c r="C373" s="40"/>
      <c r="D373" s="68"/>
      <c r="E373" s="40"/>
      <c r="G373" s="69"/>
      <c r="H373" s="68"/>
      <c r="I373" s="40"/>
    </row>
    <row r="374" spans="1:9">
      <c r="A374" s="68"/>
      <c r="B374" s="68"/>
      <c r="C374" s="40"/>
      <c r="D374" s="68"/>
      <c r="E374" s="40"/>
      <c r="G374" s="69"/>
      <c r="H374" s="68"/>
      <c r="I374" s="40"/>
    </row>
    <row r="375" spans="1:9">
      <c r="A375" s="68"/>
      <c r="B375" s="68"/>
      <c r="C375" s="40"/>
      <c r="D375" s="68"/>
      <c r="E375" s="40"/>
      <c r="G375" s="69"/>
      <c r="H375" s="68"/>
      <c r="I375" s="40"/>
    </row>
    <row r="376" spans="1:9">
      <c r="A376" s="68"/>
      <c r="B376" s="68"/>
      <c r="C376" s="40"/>
      <c r="D376" s="68"/>
      <c r="E376" s="40"/>
      <c r="G376" s="69"/>
      <c r="H376" s="68"/>
      <c r="I376" s="40"/>
    </row>
    <row r="377" spans="1:9">
      <c r="A377" s="68"/>
      <c r="B377" s="68"/>
      <c r="C377" s="40"/>
      <c r="D377" s="68"/>
      <c r="E377" s="40"/>
      <c r="G377" s="69"/>
      <c r="H377" s="68"/>
      <c r="I377" s="40"/>
    </row>
    <row r="378" spans="1:9">
      <c r="A378" s="68"/>
      <c r="B378" s="68"/>
      <c r="C378" s="40"/>
      <c r="D378" s="68"/>
      <c r="E378" s="40"/>
      <c r="G378" s="69"/>
      <c r="H378" s="68"/>
      <c r="I378" s="40"/>
    </row>
    <row r="379" spans="1:9">
      <c r="A379" s="68"/>
      <c r="B379" s="68"/>
      <c r="C379" s="40"/>
      <c r="D379" s="68"/>
      <c r="E379" s="40"/>
      <c r="G379" s="69"/>
      <c r="H379" s="68"/>
      <c r="I379" s="40"/>
    </row>
    <row r="380" spans="1:9">
      <c r="A380" s="68"/>
      <c r="B380" s="68"/>
      <c r="C380" s="40"/>
      <c r="D380" s="68"/>
      <c r="E380" s="40"/>
      <c r="G380" s="69"/>
      <c r="H380" s="68"/>
      <c r="I380" s="40"/>
    </row>
    <row r="381" spans="1:9">
      <c r="A381" s="68"/>
      <c r="B381" s="68"/>
      <c r="C381" s="40"/>
      <c r="D381" s="68"/>
      <c r="E381" s="40"/>
      <c r="G381" s="69"/>
      <c r="H381" s="68"/>
      <c r="I381" s="40"/>
    </row>
    <row r="382" spans="1:9">
      <c r="A382" s="68"/>
      <c r="B382" s="68"/>
      <c r="C382" s="40"/>
      <c r="D382" s="68"/>
      <c r="E382" s="40"/>
      <c r="G382" s="69"/>
      <c r="H382" s="68"/>
      <c r="I382" s="40"/>
    </row>
    <row r="383" spans="1:9">
      <c r="A383" s="68"/>
      <c r="B383" s="68"/>
      <c r="C383" s="40"/>
      <c r="D383" s="68"/>
      <c r="E383" s="40"/>
      <c r="G383" s="69"/>
      <c r="H383" s="68"/>
      <c r="I383" s="40"/>
    </row>
    <row r="384" spans="1:9">
      <c r="A384" s="68"/>
      <c r="B384" s="68"/>
      <c r="C384" s="40"/>
      <c r="D384" s="68"/>
      <c r="E384" s="40"/>
      <c r="G384" s="69"/>
      <c r="H384" s="68"/>
      <c r="I384" s="40"/>
    </row>
    <row r="385" spans="1:9">
      <c r="A385" s="68"/>
      <c r="B385" s="68"/>
      <c r="C385" s="40"/>
      <c r="D385" s="68"/>
      <c r="E385" s="40"/>
      <c r="G385" s="69"/>
      <c r="H385" s="68"/>
      <c r="I385" s="40"/>
    </row>
    <row r="386" spans="1:9">
      <c r="A386" s="68"/>
      <c r="B386" s="68"/>
      <c r="C386" s="40"/>
      <c r="D386" s="68"/>
      <c r="E386" s="40"/>
      <c r="G386" s="69"/>
      <c r="H386" s="68"/>
      <c r="I386" s="40"/>
    </row>
    <row r="387" spans="1:9">
      <c r="A387" s="68"/>
      <c r="B387" s="68"/>
      <c r="C387" s="40"/>
      <c r="D387" s="68"/>
      <c r="E387" s="40"/>
      <c r="G387" s="69"/>
      <c r="H387" s="68"/>
      <c r="I387" s="40"/>
    </row>
    <row r="388" spans="1:9">
      <c r="A388" s="68"/>
      <c r="B388" s="68"/>
      <c r="C388" s="40"/>
      <c r="D388" s="68"/>
      <c r="E388" s="40"/>
      <c r="G388" s="69"/>
      <c r="H388" s="68"/>
      <c r="I388" s="40"/>
    </row>
    <row r="389" spans="1:9">
      <c r="A389" s="68"/>
      <c r="B389" s="68"/>
      <c r="C389" s="40"/>
      <c r="D389" s="68"/>
      <c r="E389" s="40"/>
      <c r="G389" s="69"/>
      <c r="H389" s="68"/>
      <c r="I389" s="40"/>
    </row>
    <row r="390" spans="1:9">
      <c r="A390" s="68"/>
      <c r="B390" s="68"/>
      <c r="C390" s="40"/>
      <c r="D390" s="68"/>
      <c r="E390" s="40"/>
      <c r="G390" s="69"/>
      <c r="H390" s="68"/>
      <c r="I390" s="40"/>
    </row>
    <row r="391" spans="1:9">
      <c r="A391" s="68"/>
      <c r="B391" s="68"/>
      <c r="C391" s="40"/>
      <c r="D391" s="68"/>
      <c r="E391" s="40"/>
      <c r="G391" s="69"/>
      <c r="H391" s="68"/>
      <c r="I391" s="40"/>
    </row>
    <row r="392" spans="1:9">
      <c r="A392" s="68"/>
      <c r="B392" s="68"/>
      <c r="C392" s="40"/>
      <c r="D392" s="68"/>
      <c r="E392" s="40"/>
      <c r="G392" s="69"/>
      <c r="H392" s="68"/>
      <c r="I392" s="40"/>
    </row>
    <row r="393" spans="1:9">
      <c r="A393" s="68"/>
      <c r="B393" s="68"/>
      <c r="C393" s="40"/>
      <c r="D393" s="68"/>
      <c r="E393" s="40"/>
      <c r="G393" s="69"/>
      <c r="H393" s="68"/>
      <c r="I393" s="40"/>
    </row>
    <row r="394" spans="1:9">
      <c r="A394" s="68"/>
      <c r="B394" s="68"/>
      <c r="C394" s="40"/>
      <c r="D394" s="68"/>
      <c r="E394" s="40"/>
      <c r="G394" s="69"/>
      <c r="H394" s="68"/>
      <c r="I394" s="40"/>
    </row>
    <row r="395" spans="1:9">
      <c r="A395" s="68"/>
      <c r="B395" s="68"/>
      <c r="C395" s="40"/>
      <c r="D395" s="68"/>
      <c r="E395" s="40"/>
      <c r="G395" s="69"/>
      <c r="H395" s="68"/>
      <c r="I395" s="40"/>
    </row>
    <row r="396" spans="1:9">
      <c r="A396" s="68"/>
      <c r="B396" s="68"/>
      <c r="C396" s="40"/>
      <c r="D396" s="68"/>
      <c r="E396" s="40"/>
      <c r="G396" s="69"/>
      <c r="H396" s="68"/>
      <c r="I396" s="40"/>
    </row>
    <row r="397" spans="1:9">
      <c r="A397" s="68"/>
      <c r="B397" s="68"/>
      <c r="C397" s="40"/>
      <c r="D397" s="68"/>
      <c r="E397" s="40"/>
      <c r="G397" s="69"/>
      <c r="H397" s="68"/>
      <c r="I397" s="40"/>
    </row>
    <row r="398" spans="1:9">
      <c r="A398" s="68"/>
      <c r="B398" s="68"/>
      <c r="C398" s="40"/>
      <c r="D398" s="68"/>
      <c r="E398" s="40"/>
      <c r="G398" s="69"/>
      <c r="H398" s="68"/>
      <c r="I398" s="40"/>
    </row>
    <row r="399" spans="1:9">
      <c r="A399" s="68"/>
      <c r="B399" s="68"/>
      <c r="C399" s="40"/>
      <c r="D399" s="68"/>
      <c r="E399" s="40"/>
      <c r="G399" s="69"/>
      <c r="H399" s="68"/>
      <c r="I399" s="40"/>
    </row>
    <row r="400" spans="1:9">
      <c r="A400" s="68"/>
      <c r="B400" s="68"/>
      <c r="C400" s="40"/>
      <c r="D400" s="68"/>
      <c r="E400" s="40"/>
      <c r="G400" s="69"/>
      <c r="H400" s="68"/>
      <c r="I400" s="40"/>
    </row>
    <row r="401" spans="1:9">
      <c r="A401" s="68"/>
      <c r="B401" s="68"/>
      <c r="C401" s="40"/>
      <c r="D401" s="68"/>
      <c r="E401" s="40"/>
      <c r="G401" s="69"/>
      <c r="H401" s="68"/>
      <c r="I401" s="40"/>
    </row>
    <row r="402" spans="1:9">
      <c r="A402" s="68"/>
      <c r="B402" s="68"/>
      <c r="C402" s="40"/>
      <c r="D402" s="68"/>
      <c r="E402" s="40"/>
      <c r="G402" s="69"/>
      <c r="H402" s="68"/>
      <c r="I402" s="40"/>
    </row>
    <row r="403" spans="1:9">
      <c r="A403" s="68"/>
      <c r="B403" s="68"/>
      <c r="C403" s="40"/>
      <c r="D403" s="68"/>
      <c r="E403" s="40"/>
      <c r="G403" s="69"/>
      <c r="H403" s="68"/>
      <c r="I403" s="40"/>
    </row>
    <row r="404" spans="1:9">
      <c r="A404" s="68"/>
      <c r="B404" s="68"/>
      <c r="C404" s="40"/>
      <c r="D404" s="68"/>
      <c r="E404" s="40"/>
      <c r="G404" s="69"/>
      <c r="H404" s="68"/>
      <c r="I404" s="40"/>
    </row>
    <row r="405" spans="1:9">
      <c r="A405" s="68"/>
      <c r="B405" s="68"/>
      <c r="C405" s="40"/>
      <c r="D405" s="68"/>
      <c r="E405" s="40"/>
      <c r="G405" s="69"/>
      <c r="H405" s="68"/>
      <c r="I405" s="40"/>
    </row>
    <row r="406" spans="1:9">
      <c r="A406" s="68"/>
      <c r="B406" s="68"/>
      <c r="C406" s="40"/>
      <c r="D406" s="68"/>
      <c r="E406" s="40"/>
      <c r="G406" s="69"/>
      <c r="H406" s="68"/>
      <c r="I406" s="40"/>
    </row>
    <row r="407" spans="1:9">
      <c r="A407" s="68"/>
      <c r="B407" s="68"/>
      <c r="C407" s="40"/>
      <c r="D407" s="68"/>
      <c r="E407" s="40"/>
      <c r="G407" s="69"/>
      <c r="H407" s="68"/>
      <c r="I407" s="40"/>
    </row>
    <row r="408" spans="1:9">
      <c r="A408" s="68"/>
      <c r="B408" s="68"/>
      <c r="C408" s="40"/>
      <c r="D408" s="68"/>
      <c r="E408" s="40"/>
      <c r="G408" s="69"/>
      <c r="H408" s="68"/>
      <c r="I408" s="40"/>
    </row>
    <row r="409" spans="1:9">
      <c r="A409" s="68"/>
      <c r="B409" s="68"/>
      <c r="C409" s="40"/>
      <c r="D409" s="68"/>
      <c r="E409" s="40"/>
      <c r="G409" s="69"/>
      <c r="H409" s="68"/>
      <c r="I409" s="40"/>
    </row>
    <row r="410" spans="1:9">
      <c r="A410" s="68"/>
      <c r="B410" s="68"/>
      <c r="C410" s="40"/>
      <c r="D410" s="68"/>
      <c r="E410" s="40"/>
      <c r="G410" s="69"/>
      <c r="H410" s="68"/>
      <c r="I410" s="40"/>
    </row>
    <row r="411" spans="1:9">
      <c r="A411" s="68"/>
      <c r="B411" s="68"/>
      <c r="C411" s="40"/>
      <c r="D411" s="68"/>
      <c r="E411" s="40"/>
      <c r="G411" s="69"/>
      <c r="H411" s="68"/>
      <c r="I411" s="40"/>
    </row>
    <row r="412" spans="1:9">
      <c r="A412" s="68"/>
      <c r="B412" s="68"/>
      <c r="C412" s="40"/>
      <c r="D412" s="68"/>
      <c r="E412" s="40"/>
      <c r="G412" s="69"/>
      <c r="H412" s="68"/>
      <c r="I412" s="40"/>
    </row>
    <row r="413" spans="1:9">
      <c r="A413" s="68"/>
      <c r="B413" s="68"/>
      <c r="C413" s="40"/>
      <c r="D413" s="68"/>
      <c r="E413" s="40"/>
      <c r="G413" s="69"/>
      <c r="H413" s="68"/>
      <c r="I413" s="40"/>
    </row>
    <row r="414" spans="1:9">
      <c r="A414" s="68"/>
      <c r="B414" s="68"/>
      <c r="C414" s="40"/>
      <c r="D414" s="68"/>
      <c r="E414" s="40"/>
      <c r="G414" s="69"/>
      <c r="H414" s="68"/>
      <c r="I414" s="40"/>
    </row>
    <row r="415" spans="1:9">
      <c r="A415" s="68"/>
      <c r="B415" s="68"/>
      <c r="C415" s="40"/>
      <c r="D415" s="68"/>
      <c r="E415" s="40"/>
      <c r="G415" s="69"/>
      <c r="H415" s="68"/>
      <c r="I415" s="40"/>
    </row>
    <row r="416" spans="1:9">
      <c r="A416" s="68"/>
      <c r="B416" s="68"/>
      <c r="C416" s="40"/>
      <c r="D416" s="68"/>
      <c r="E416" s="40"/>
      <c r="G416" s="69"/>
      <c r="H416" s="68"/>
      <c r="I416" s="40"/>
    </row>
    <row r="417" spans="1:9">
      <c r="A417" s="68"/>
      <c r="B417" s="68"/>
      <c r="C417" s="40"/>
      <c r="D417" s="68"/>
      <c r="E417" s="40"/>
      <c r="G417" s="69"/>
      <c r="H417" s="68"/>
      <c r="I417" s="40"/>
    </row>
    <row r="418" spans="1:9">
      <c r="A418" s="68"/>
      <c r="B418" s="68"/>
      <c r="C418" s="40"/>
      <c r="D418" s="68"/>
      <c r="E418" s="40"/>
      <c r="G418" s="69"/>
      <c r="H418" s="68"/>
      <c r="I418" s="40"/>
    </row>
    <row r="419" spans="1:9">
      <c r="A419" s="68"/>
      <c r="B419" s="68"/>
      <c r="C419" s="40"/>
      <c r="D419" s="68"/>
      <c r="E419" s="40"/>
      <c r="G419" s="69"/>
      <c r="H419" s="68"/>
      <c r="I419" s="40"/>
    </row>
    <row r="420" spans="1:9">
      <c r="A420" s="68"/>
      <c r="B420" s="68"/>
      <c r="C420" s="40"/>
      <c r="D420" s="68"/>
      <c r="E420" s="40"/>
      <c r="G420" s="69"/>
      <c r="H420" s="68"/>
      <c r="I420" s="40"/>
    </row>
    <row r="421" spans="1:9">
      <c r="A421" s="68"/>
      <c r="B421" s="68"/>
      <c r="C421" s="40"/>
      <c r="D421" s="68"/>
      <c r="E421" s="40"/>
      <c r="G421" s="69"/>
      <c r="H421" s="68"/>
      <c r="I421" s="40"/>
    </row>
    <row r="422" spans="1:9">
      <c r="A422" s="68"/>
      <c r="B422" s="68"/>
      <c r="C422" s="40"/>
      <c r="D422" s="68"/>
      <c r="E422" s="40"/>
      <c r="G422" s="69"/>
      <c r="H422" s="68"/>
      <c r="I422" s="40"/>
    </row>
    <row r="423" spans="1:9">
      <c r="A423" s="68"/>
      <c r="B423" s="68"/>
      <c r="C423" s="40"/>
      <c r="D423" s="68"/>
      <c r="E423" s="40"/>
      <c r="G423" s="69"/>
      <c r="H423" s="68"/>
      <c r="I423" s="40"/>
    </row>
    <row r="424" spans="1:9">
      <c r="A424" s="68"/>
      <c r="B424" s="68"/>
      <c r="C424" s="40"/>
      <c r="D424" s="68"/>
      <c r="E424" s="40"/>
      <c r="G424" s="69"/>
      <c r="H424" s="68"/>
      <c r="I424" s="40"/>
    </row>
    <row r="425" spans="1:9">
      <c r="A425" s="68"/>
      <c r="B425" s="68"/>
      <c r="C425" s="40"/>
      <c r="D425" s="68"/>
      <c r="E425" s="40"/>
      <c r="G425" s="69"/>
      <c r="H425" s="68"/>
      <c r="I425" s="40"/>
    </row>
    <row r="426" spans="1:9">
      <c r="A426" s="68"/>
      <c r="B426" s="68"/>
      <c r="C426" s="40"/>
      <c r="D426" s="68"/>
      <c r="E426" s="40"/>
      <c r="G426" s="69"/>
      <c r="H426" s="68"/>
      <c r="I426" s="40"/>
    </row>
    <row r="427" spans="1:9">
      <c r="A427" s="68"/>
      <c r="B427" s="68"/>
      <c r="C427" s="40"/>
      <c r="D427" s="68"/>
      <c r="E427" s="40"/>
      <c r="G427" s="69"/>
      <c r="H427" s="68"/>
      <c r="I427" s="40"/>
    </row>
    <row r="428" spans="1:9">
      <c r="A428" s="68"/>
      <c r="B428" s="68"/>
      <c r="C428" s="40"/>
      <c r="D428" s="68"/>
      <c r="E428" s="40"/>
      <c r="G428" s="69"/>
      <c r="H428" s="68"/>
      <c r="I428" s="40"/>
    </row>
    <row r="429" spans="1:9">
      <c r="A429" s="68"/>
      <c r="B429" s="68"/>
      <c r="C429" s="40"/>
      <c r="D429" s="68"/>
      <c r="E429" s="40"/>
      <c r="G429" s="69"/>
      <c r="H429" s="68"/>
      <c r="I429" s="40"/>
    </row>
    <row r="430" spans="1:9">
      <c r="A430" s="68"/>
      <c r="B430" s="68"/>
      <c r="C430" s="40"/>
      <c r="D430" s="68"/>
      <c r="E430" s="40"/>
      <c r="G430" s="69"/>
      <c r="H430" s="68"/>
      <c r="I430" s="40"/>
    </row>
    <row r="431" spans="1:9">
      <c r="A431" s="68"/>
      <c r="B431" s="68"/>
      <c r="C431" s="40"/>
      <c r="D431" s="68"/>
      <c r="E431" s="40"/>
      <c r="G431" s="69"/>
      <c r="H431" s="68"/>
      <c r="I431" s="40"/>
    </row>
    <row r="432" spans="1:9">
      <c r="A432" s="68"/>
      <c r="B432" s="68"/>
      <c r="C432" s="40"/>
      <c r="D432" s="68"/>
      <c r="E432" s="40"/>
      <c r="G432" s="69"/>
      <c r="H432" s="68"/>
      <c r="I432" s="40"/>
    </row>
    <row r="433" spans="1:9">
      <c r="A433" s="68"/>
      <c r="B433" s="68"/>
      <c r="C433" s="40"/>
      <c r="D433" s="68"/>
      <c r="E433" s="40"/>
      <c r="G433" s="69"/>
      <c r="H433" s="68"/>
      <c r="I433" s="40"/>
    </row>
    <row r="434" spans="1:9">
      <c r="A434" s="68"/>
      <c r="B434" s="68"/>
      <c r="C434" s="40"/>
      <c r="D434" s="68"/>
      <c r="E434" s="40"/>
      <c r="G434" s="69"/>
      <c r="H434" s="68"/>
      <c r="I434" s="40"/>
    </row>
    <row r="435" spans="1:9">
      <c r="A435" s="68"/>
      <c r="B435" s="68"/>
      <c r="C435" s="40"/>
      <c r="D435" s="68"/>
      <c r="E435" s="40"/>
      <c r="G435" s="69"/>
      <c r="H435" s="68"/>
      <c r="I435" s="40"/>
    </row>
    <row r="436" spans="1:9">
      <c r="A436" s="68"/>
      <c r="B436" s="68"/>
      <c r="C436" s="40"/>
      <c r="D436" s="68"/>
      <c r="E436" s="40"/>
      <c r="G436" s="69"/>
      <c r="H436" s="68"/>
      <c r="I436" s="40"/>
    </row>
    <row r="437" spans="1:9">
      <c r="A437" s="68"/>
      <c r="B437" s="68"/>
      <c r="C437" s="40"/>
      <c r="D437" s="68"/>
      <c r="E437" s="40"/>
      <c r="G437" s="69"/>
      <c r="H437" s="68"/>
      <c r="I437" s="40"/>
    </row>
    <row r="438" spans="1:9">
      <c r="A438" s="68"/>
      <c r="B438" s="68"/>
      <c r="C438" s="40"/>
      <c r="D438" s="68"/>
      <c r="E438" s="40"/>
      <c r="G438" s="69"/>
      <c r="H438" s="68"/>
      <c r="I438" s="40"/>
    </row>
    <row r="439" spans="1:9">
      <c r="A439" s="68"/>
      <c r="B439" s="68"/>
      <c r="C439" s="40"/>
      <c r="D439" s="68"/>
      <c r="E439" s="40"/>
      <c r="G439" s="69"/>
      <c r="H439" s="68"/>
      <c r="I439" s="40"/>
    </row>
    <row r="440" spans="1:9">
      <c r="A440" s="68"/>
      <c r="B440" s="68"/>
      <c r="C440" s="40"/>
      <c r="D440" s="68"/>
      <c r="E440" s="40"/>
      <c r="G440" s="69"/>
      <c r="H440" s="68"/>
      <c r="I440" s="40"/>
    </row>
    <row r="441" spans="1:9">
      <c r="A441" s="68"/>
      <c r="B441" s="68"/>
      <c r="C441" s="40"/>
      <c r="D441" s="68"/>
      <c r="E441" s="40"/>
      <c r="G441" s="69"/>
      <c r="H441" s="68"/>
      <c r="I441" s="40"/>
    </row>
    <row r="442" spans="1:9">
      <c r="A442" s="68"/>
      <c r="B442" s="68"/>
      <c r="C442" s="40"/>
      <c r="D442" s="68"/>
      <c r="E442" s="40"/>
      <c r="G442" s="69"/>
      <c r="H442" s="68"/>
      <c r="I442" s="40"/>
    </row>
    <row r="443" spans="1:9">
      <c r="A443" s="68"/>
      <c r="B443" s="68"/>
      <c r="C443" s="40"/>
      <c r="D443" s="68"/>
      <c r="E443" s="40"/>
      <c r="G443" s="69"/>
      <c r="H443" s="68"/>
      <c r="I443" s="40"/>
    </row>
    <row r="444" spans="1:9">
      <c r="A444" s="68"/>
      <c r="B444" s="68"/>
      <c r="C444" s="40"/>
      <c r="D444" s="68"/>
      <c r="E444" s="40"/>
      <c r="G444" s="69"/>
      <c r="H444" s="68"/>
      <c r="I444" s="40"/>
    </row>
    <row r="445" spans="1:9">
      <c r="A445" s="68"/>
      <c r="B445" s="68"/>
      <c r="C445" s="40"/>
      <c r="D445" s="68"/>
      <c r="E445" s="40"/>
      <c r="G445" s="69"/>
      <c r="H445" s="68"/>
      <c r="I445" s="40"/>
    </row>
    <row r="446" spans="1:9">
      <c r="A446" s="68"/>
      <c r="B446" s="68"/>
      <c r="C446" s="40"/>
      <c r="D446" s="68"/>
      <c r="E446" s="40"/>
      <c r="G446" s="69"/>
      <c r="H446" s="68"/>
      <c r="I446" s="40"/>
    </row>
    <row r="447" spans="1:9">
      <c r="A447" s="68"/>
      <c r="B447" s="68"/>
      <c r="C447" s="40"/>
      <c r="D447" s="68"/>
      <c r="E447" s="40"/>
      <c r="G447" s="69"/>
      <c r="H447" s="68"/>
      <c r="I447" s="40"/>
    </row>
    <row r="448" spans="1:9">
      <c r="A448" s="68"/>
      <c r="B448" s="68"/>
      <c r="C448" s="40"/>
      <c r="D448" s="68"/>
      <c r="E448" s="40"/>
      <c r="G448" s="69"/>
      <c r="H448" s="68"/>
      <c r="I448" s="40"/>
    </row>
    <row r="449" spans="1:9">
      <c r="A449" s="68"/>
      <c r="B449" s="68"/>
      <c r="C449" s="40"/>
      <c r="D449" s="68"/>
      <c r="E449" s="40"/>
      <c r="G449" s="69"/>
      <c r="H449" s="68"/>
      <c r="I449" s="40"/>
    </row>
    <row r="450" spans="1:9">
      <c r="A450" s="68"/>
      <c r="B450" s="68"/>
      <c r="C450" s="40"/>
      <c r="D450" s="68"/>
      <c r="E450" s="40"/>
      <c r="G450" s="69"/>
      <c r="H450" s="68"/>
      <c r="I450" s="40"/>
    </row>
    <row r="451" spans="1:9">
      <c r="A451" s="68"/>
      <c r="B451" s="68"/>
      <c r="C451" s="40"/>
      <c r="D451" s="68"/>
      <c r="E451" s="40"/>
      <c r="G451" s="69"/>
      <c r="H451" s="68"/>
      <c r="I451" s="40"/>
    </row>
    <row r="452" spans="1:9">
      <c r="A452" s="68"/>
      <c r="B452" s="68"/>
      <c r="C452" s="40"/>
      <c r="D452" s="68"/>
      <c r="E452" s="40"/>
      <c r="G452" s="69"/>
      <c r="H452" s="68"/>
      <c r="I452" s="40"/>
    </row>
    <row r="453" spans="1:9">
      <c r="A453" s="68"/>
      <c r="B453" s="68"/>
      <c r="C453" s="40"/>
      <c r="D453" s="68"/>
      <c r="E453" s="40"/>
      <c r="G453" s="69"/>
      <c r="H453" s="68"/>
      <c r="I453" s="40"/>
    </row>
    <row r="454" spans="1:9">
      <c r="A454" s="68"/>
      <c r="B454" s="68"/>
      <c r="C454" s="40"/>
      <c r="D454" s="68"/>
      <c r="E454" s="40"/>
      <c r="G454" s="69"/>
      <c r="H454" s="68"/>
      <c r="I454" s="40"/>
    </row>
    <row r="455" spans="1:9">
      <c r="A455" s="68"/>
      <c r="B455" s="68"/>
      <c r="C455" s="40"/>
      <c r="D455" s="68"/>
      <c r="E455" s="40"/>
      <c r="G455" s="69"/>
      <c r="H455" s="68"/>
      <c r="I455" s="40"/>
    </row>
    <row r="456" spans="1:9">
      <c r="A456" s="68"/>
      <c r="B456" s="68"/>
      <c r="C456" s="40"/>
      <c r="D456" s="68"/>
      <c r="E456" s="40"/>
      <c r="G456" s="69"/>
      <c r="H456" s="68"/>
      <c r="I456" s="40"/>
    </row>
    <row r="457" spans="1:9">
      <c r="A457" s="68"/>
      <c r="B457" s="68"/>
      <c r="C457" s="40"/>
      <c r="D457" s="68"/>
      <c r="E457" s="40"/>
      <c r="G457" s="69"/>
      <c r="H457" s="68"/>
      <c r="I457" s="40"/>
    </row>
    <row r="458" spans="1:9">
      <c r="A458" s="68"/>
      <c r="B458" s="68"/>
      <c r="C458" s="40"/>
      <c r="D458" s="68"/>
      <c r="E458" s="40"/>
      <c r="G458" s="69"/>
      <c r="H458" s="68"/>
      <c r="I458" s="40"/>
    </row>
    <row r="459" spans="1:9">
      <c r="A459" s="68"/>
      <c r="B459" s="68"/>
      <c r="C459" s="40"/>
      <c r="D459" s="68"/>
      <c r="E459" s="40"/>
      <c r="G459" s="69"/>
      <c r="H459" s="68"/>
      <c r="I459" s="40"/>
    </row>
    <row r="460" spans="1:9">
      <c r="A460" s="68"/>
      <c r="B460" s="68"/>
      <c r="C460" s="40"/>
      <c r="D460" s="68"/>
      <c r="E460" s="40"/>
      <c r="G460" s="69"/>
      <c r="H460" s="68"/>
      <c r="I460" s="40"/>
    </row>
    <row r="461" spans="1:9">
      <c r="A461" s="68"/>
      <c r="B461" s="68"/>
      <c r="C461" s="40"/>
      <c r="D461" s="68"/>
      <c r="E461" s="40"/>
      <c r="G461" s="69"/>
      <c r="H461" s="68"/>
      <c r="I461" s="40"/>
    </row>
    <row r="462" spans="1:9">
      <c r="A462" s="68"/>
      <c r="B462" s="68"/>
      <c r="C462" s="40"/>
      <c r="D462" s="68"/>
      <c r="E462" s="40"/>
      <c r="G462" s="69"/>
      <c r="H462" s="68"/>
      <c r="I462" s="40"/>
    </row>
    <row r="463" spans="1:9">
      <c r="A463" s="68"/>
      <c r="B463" s="68"/>
      <c r="C463" s="40"/>
      <c r="D463" s="68"/>
      <c r="E463" s="40"/>
      <c r="G463" s="69"/>
      <c r="H463" s="68"/>
      <c r="I463" s="40"/>
    </row>
    <row r="464" spans="1:9">
      <c r="A464" s="68"/>
      <c r="B464" s="68"/>
      <c r="C464" s="40"/>
      <c r="D464" s="68"/>
      <c r="E464" s="40"/>
      <c r="G464" s="69"/>
      <c r="H464" s="68"/>
      <c r="I464" s="40"/>
    </row>
    <row r="465" spans="1:9">
      <c r="A465" s="68"/>
      <c r="B465" s="68"/>
      <c r="C465" s="40"/>
      <c r="D465" s="68"/>
      <c r="E465" s="40"/>
      <c r="G465" s="69"/>
      <c r="H465" s="68"/>
      <c r="I465" s="40"/>
    </row>
    <row r="466" spans="1:9">
      <c r="A466" s="68"/>
      <c r="B466" s="68"/>
      <c r="C466" s="40"/>
      <c r="D466" s="68"/>
      <c r="E466" s="40"/>
      <c r="G466" s="69"/>
      <c r="H466" s="68"/>
      <c r="I466" s="40"/>
    </row>
    <row r="467" spans="1:9">
      <c r="A467" s="68"/>
      <c r="B467" s="68"/>
      <c r="C467" s="40"/>
      <c r="D467" s="68"/>
      <c r="E467" s="40"/>
      <c r="G467" s="69"/>
      <c r="H467" s="68"/>
      <c r="I467" s="40"/>
    </row>
    <row r="468" spans="1:9">
      <c r="A468" s="68"/>
      <c r="B468" s="68"/>
      <c r="C468" s="40"/>
      <c r="D468" s="68"/>
      <c r="E468" s="40"/>
      <c r="G468" s="69"/>
      <c r="H468" s="68"/>
      <c r="I468" s="40"/>
    </row>
    <row r="469" spans="1:9">
      <c r="A469" s="68"/>
      <c r="B469" s="68"/>
      <c r="C469" s="40"/>
      <c r="D469" s="68"/>
      <c r="E469" s="40"/>
      <c r="G469" s="69"/>
      <c r="H469" s="68"/>
      <c r="I469" s="40"/>
    </row>
    <row r="470" spans="1:9">
      <c r="A470" s="68"/>
      <c r="B470" s="68"/>
      <c r="C470" s="40"/>
      <c r="D470" s="68"/>
      <c r="E470" s="40"/>
      <c r="G470" s="69"/>
      <c r="H470" s="68"/>
      <c r="I470" s="40"/>
    </row>
    <row r="471" spans="1:9">
      <c r="A471" s="68"/>
      <c r="B471" s="68"/>
      <c r="C471" s="40"/>
      <c r="D471" s="68"/>
      <c r="E471" s="40"/>
      <c r="G471" s="69"/>
      <c r="H471" s="68"/>
      <c r="I471" s="40"/>
    </row>
    <row r="472" spans="1:9">
      <c r="A472" s="68"/>
      <c r="B472" s="68"/>
      <c r="C472" s="40"/>
      <c r="D472" s="68"/>
      <c r="E472" s="40"/>
      <c r="G472" s="69"/>
      <c r="H472" s="68"/>
      <c r="I472" s="40"/>
    </row>
    <row r="473" spans="1:9">
      <c r="A473" s="68"/>
      <c r="B473" s="68"/>
      <c r="C473" s="40"/>
      <c r="D473" s="68"/>
      <c r="E473" s="40"/>
      <c r="G473" s="69"/>
      <c r="H473" s="68"/>
      <c r="I473" s="40"/>
    </row>
    <row r="474" spans="1:9">
      <c r="A474" s="68"/>
      <c r="B474" s="68"/>
      <c r="C474" s="40"/>
      <c r="D474" s="68"/>
      <c r="E474" s="40"/>
      <c r="G474" s="69"/>
      <c r="H474" s="68"/>
      <c r="I474" s="40"/>
    </row>
    <row r="475" spans="1:9">
      <c r="A475" s="68"/>
      <c r="B475" s="68"/>
      <c r="C475" s="40"/>
      <c r="D475" s="68"/>
      <c r="E475" s="40"/>
      <c r="G475" s="69"/>
      <c r="H475" s="68"/>
      <c r="I475" s="40"/>
    </row>
    <row r="476" spans="1:9">
      <c r="A476" s="68"/>
      <c r="B476" s="68"/>
      <c r="C476" s="40"/>
      <c r="D476" s="68"/>
      <c r="E476" s="40"/>
      <c r="G476" s="69"/>
      <c r="H476" s="68"/>
      <c r="I476" s="40"/>
    </row>
    <row r="477" spans="1:9">
      <c r="A477" s="68"/>
      <c r="B477" s="68"/>
      <c r="C477" s="40"/>
      <c r="D477" s="68"/>
      <c r="E477" s="40"/>
      <c r="G477" s="69"/>
      <c r="H477" s="68"/>
      <c r="I477" s="40"/>
    </row>
    <row r="478" spans="1:9">
      <c r="A478" s="68"/>
      <c r="B478" s="68"/>
      <c r="C478" s="40"/>
      <c r="D478" s="68"/>
      <c r="E478" s="40"/>
      <c r="G478" s="69"/>
      <c r="H478" s="68"/>
      <c r="I478" s="40"/>
    </row>
    <row r="479" spans="1:9">
      <c r="A479" s="68"/>
      <c r="B479" s="68"/>
      <c r="C479" s="40"/>
      <c r="D479" s="68"/>
      <c r="E479" s="40"/>
      <c r="G479" s="69"/>
      <c r="H479" s="68"/>
      <c r="I479" s="40"/>
    </row>
    <row r="480" spans="1:9">
      <c r="A480" s="68"/>
      <c r="B480" s="68"/>
      <c r="C480" s="40"/>
      <c r="D480" s="68"/>
      <c r="E480" s="40"/>
      <c r="G480" s="69"/>
      <c r="H480" s="68"/>
      <c r="I480" s="40"/>
    </row>
    <row r="481" spans="1:9">
      <c r="A481" s="68"/>
      <c r="B481" s="68"/>
      <c r="C481" s="40"/>
      <c r="D481" s="68"/>
      <c r="E481" s="40"/>
      <c r="G481" s="69"/>
      <c r="H481" s="68"/>
      <c r="I481" s="40"/>
    </row>
    <row r="482" spans="1:9">
      <c r="A482" s="68"/>
      <c r="B482" s="68"/>
      <c r="C482" s="40"/>
      <c r="D482" s="68"/>
      <c r="E482" s="40"/>
      <c r="G482" s="69"/>
      <c r="H482" s="68"/>
      <c r="I482" s="40"/>
    </row>
    <row r="483" spans="1:9">
      <c r="A483" s="68"/>
      <c r="B483" s="68"/>
      <c r="C483" s="40"/>
      <c r="D483" s="68"/>
      <c r="E483" s="40"/>
      <c r="G483" s="69"/>
      <c r="H483" s="68"/>
      <c r="I483" s="40"/>
    </row>
    <row r="484" spans="1:9">
      <c r="A484" s="68"/>
      <c r="B484" s="68"/>
      <c r="C484" s="40"/>
      <c r="D484" s="68"/>
      <c r="E484" s="40"/>
      <c r="G484" s="69"/>
      <c r="H484" s="68"/>
      <c r="I484" s="40"/>
    </row>
    <row r="485" spans="1:9">
      <c r="A485" s="68"/>
      <c r="B485" s="68"/>
      <c r="C485" s="40"/>
      <c r="D485" s="68"/>
      <c r="E485" s="40"/>
      <c r="G485" s="69"/>
      <c r="H485" s="68"/>
      <c r="I485" s="40"/>
    </row>
    <row r="486" spans="1:9">
      <c r="A486" s="68"/>
      <c r="B486" s="68"/>
      <c r="C486" s="40"/>
      <c r="D486" s="68"/>
      <c r="E486" s="40"/>
      <c r="G486" s="69"/>
      <c r="H486" s="68"/>
      <c r="I486" s="40"/>
    </row>
    <row r="487" spans="1:9">
      <c r="A487" s="68"/>
      <c r="B487" s="68"/>
      <c r="C487" s="40"/>
      <c r="D487" s="68"/>
      <c r="E487" s="40"/>
      <c r="G487" s="69"/>
      <c r="H487" s="68"/>
      <c r="I487" s="40"/>
    </row>
    <row r="488" spans="1:9">
      <c r="A488" s="68"/>
      <c r="B488" s="68"/>
      <c r="C488" s="40"/>
      <c r="D488" s="68"/>
      <c r="E488" s="40"/>
      <c r="G488" s="69"/>
      <c r="H488" s="68"/>
      <c r="I488" s="40"/>
    </row>
    <row r="489" spans="1:9">
      <c r="A489" s="68"/>
      <c r="B489" s="68"/>
      <c r="C489" s="40"/>
      <c r="D489" s="68"/>
      <c r="E489" s="40"/>
      <c r="G489" s="69"/>
      <c r="H489" s="68"/>
      <c r="I489" s="40"/>
    </row>
    <row r="490" spans="1:9">
      <c r="A490" s="68"/>
      <c r="B490" s="68"/>
      <c r="C490" s="40"/>
      <c r="D490" s="68"/>
      <c r="E490" s="40"/>
      <c r="G490" s="69"/>
      <c r="H490" s="68"/>
      <c r="I490" s="40"/>
    </row>
    <row r="491" spans="1:9">
      <c r="A491" s="68"/>
      <c r="B491" s="68"/>
      <c r="C491" s="40"/>
      <c r="D491" s="68"/>
      <c r="E491" s="40"/>
      <c r="G491" s="69"/>
      <c r="H491" s="68"/>
      <c r="I491" s="40"/>
    </row>
    <row r="492" spans="1:9">
      <c r="A492" s="68"/>
      <c r="B492" s="68"/>
      <c r="C492" s="40"/>
      <c r="D492" s="68"/>
      <c r="E492" s="40"/>
      <c r="G492" s="69"/>
      <c r="H492" s="68"/>
      <c r="I492" s="40"/>
    </row>
    <row r="493" spans="1:9">
      <c r="A493" s="68"/>
      <c r="B493" s="68"/>
      <c r="C493" s="40"/>
      <c r="D493" s="68"/>
      <c r="E493" s="40"/>
      <c r="G493" s="69"/>
      <c r="H493" s="68"/>
      <c r="I493" s="40"/>
    </row>
    <row r="494" spans="1:9">
      <c r="A494" s="68"/>
      <c r="B494" s="68"/>
      <c r="C494" s="40"/>
      <c r="D494" s="68"/>
      <c r="E494" s="40"/>
      <c r="G494" s="69"/>
      <c r="H494" s="68"/>
      <c r="I494" s="40"/>
    </row>
    <row r="495" spans="1:9">
      <c r="A495" s="68"/>
      <c r="B495" s="68"/>
      <c r="C495" s="40"/>
      <c r="D495" s="68"/>
      <c r="E495" s="40"/>
      <c r="G495" s="69"/>
      <c r="H495" s="68"/>
      <c r="I495" s="40"/>
    </row>
    <row r="496" spans="1:9">
      <c r="A496" s="68"/>
      <c r="B496" s="68"/>
      <c r="C496" s="40"/>
      <c r="D496" s="68"/>
      <c r="E496" s="40"/>
      <c r="G496" s="69"/>
      <c r="H496" s="68"/>
      <c r="I496" s="40"/>
    </row>
    <row r="497" spans="1:9">
      <c r="A497" s="68"/>
      <c r="B497" s="68"/>
      <c r="C497" s="40"/>
      <c r="D497" s="68"/>
      <c r="E497" s="40"/>
      <c r="G497" s="69"/>
      <c r="H497" s="68"/>
      <c r="I497" s="40"/>
    </row>
    <row r="498" spans="1:9">
      <c r="A498" s="68"/>
      <c r="B498" s="68"/>
      <c r="C498" s="40"/>
      <c r="D498" s="68"/>
      <c r="E498" s="40"/>
      <c r="G498" s="69"/>
      <c r="H498" s="68"/>
      <c r="I498" s="40"/>
    </row>
    <row r="499" spans="1:9">
      <c r="A499" s="68"/>
      <c r="B499" s="68"/>
      <c r="C499" s="40"/>
      <c r="D499" s="68"/>
      <c r="E499" s="40"/>
      <c r="G499" s="69"/>
      <c r="H499" s="68"/>
      <c r="I499" s="40"/>
    </row>
    <row r="500" spans="1:9">
      <c r="A500" s="68"/>
      <c r="B500" s="68"/>
      <c r="C500" s="40"/>
      <c r="D500" s="68"/>
      <c r="E500" s="40"/>
      <c r="G500" s="69"/>
      <c r="H500" s="68"/>
      <c r="I500" s="40"/>
    </row>
    <row r="501" spans="1:9">
      <c r="A501" s="68"/>
      <c r="B501" s="68"/>
      <c r="C501" s="40"/>
      <c r="D501" s="68"/>
      <c r="E501" s="40"/>
      <c r="G501" s="69"/>
      <c r="H501" s="68"/>
      <c r="I501" s="40"/>
    </row>
    <row r="502" spans="1:9">
      <c r="A502" s="68"/>
      <c r="B502" s="68"/>
      <c r="C502" s="40"/>
      <c r="D502" s="68"/>
      <c r="E502" s="40"/>
      <c r="G502" s="69"/>
      <c r="H502" s="68"/>
      <c r="I502" s="40"/>
    </row>
    <row r="503" spans="1:9">
      <c r="A503" s="68"/>
      <c r="B503" s="68"/>
      <c r="C503" s="40"/>
      <c r="D503" s="68"/>
      <c r="E503" s="40"/>
      <c r="G503" s="69"/>
      <c r="H503" s="68"/>
      <c r="I503" s="40"/>
    </row>
    <row r="504" spans="1:9">
      <c r="A504" s="68"/>
      <c r="B504" s="68"/>
      <c r="C504" s="40"/>
      <c r="D504" s="68"/>
      <c r="E504" s="40"/>
      <c r="G504" s="69"/>
      <c r="H504" s="68"/>
      <c r="I504" s="40"/>
    </row>
    <row r="505" spans="1:9">
      <c r="A505" s="68"/>
      <c r="B505" s="68"/>
      <c r="C505" s="40"/>
      <c r="D505" s="68"/>
      <c r="E505" s="40"/>
      <c r="G505" s="69"/>
      <c r="H505" s="68"/>
      <c r="I505" s="40"/>
    </row>
    <row r="506" spans="1:9">
      <c r="A506" s="68"/>
      <c r="B506" s="68"/>
      <c r="C506" s="40"/>
      <c r="D506" s="68"/>
      <c r="E506" s="40"/>
      <c r="G506" s="69"/>
      <c r="H506" s="68"/>
      <c r="I506" s="40"/>
    </row>
    <row r="507" spans="1:9">
      <c r="A507" s="68"/>
      <c r="B507" s="68"/>
      <c r="C507" s="40"/>
      <c r="D507" s="68"/>
      <c r="E507" s="40"/>
      <c r="G507" s="69"/>
      <c r="H507" s="68"/>
      <c r="I507" s="40"/>
    </row>
    <row r="508" spans="1:9">
      <c r="A508" s="68"/>
      <c r="B508" s="68"/>
      <c r="C508" s="40"/>
      <c r="D508" s="68"/>
      <c r="E508" s="40"/>
      <c r="G508" s="69"/>
      <c r="H508" s="68"/>
      <c r="I508" s="40"/>
    </row>
    <row r="509" spans="1:9">
      <c r="A509" s="68"/>
      <c r="B509" s="68"/>
      <c r="C509" s="40"/>
      <c r="D509" s="68"/>
      <c r="E509" s="40"/>
      <c r="G509" s="69"/>
      <c r="H509" s="68"/>
      <c r="I509" s="40"/>
    </row>
    <row r="510" spans="1:9">
      <c r="A510" s="68"/>
      <c r="B510" s="68"/>
      <c r="C510" s="40"/>
      <c r="D510" s="68"/>
      <c r="E510" s="40"/>
      <c r="G510" s="69"/>
      <c r="H510" s="68"/>
      <c r="I510" s="40"/>
    </row>
    <row r="511" spans="1:9">
      <c r="A511" s="68"/>
      <c r="B511" s="68"/>
      <c r="C511" s="40"/>
      <c r="D511" s="68"/>
      <c r="E511" s="40"/>
      <c r="G511" s="69"/>
      <c r="H511" s="68"/>
      <c r="I511" s="40"/>
    </row>
    <row r="512" spans="1:9">
      <c r="A512" s="68"/>
      <c r="B512" s="68"/>
      <c r="C512" s="40"/>
      <c r="D512" s="68"/>
      <c r="E512" s="40"/>
      <c r="G512" s="69"/>
      <c r="H512" s="68"/>
      <c r="I512" s="40"/>
    </row>
    <row r="513" spans="1:9">
      <c r="A513" s="68"/>
      <c r="B513" s="68"/>
      <c r="C513" s="40"/>
      <c r="D513" s="68"/>
      <c r="E513" s="40"/>
      <c r="G513" s="69"/>
      <c r="H513" s="68"/>
      <c r="I513" s="40"/>
    </row>
    <row r="514" spans="1:9">
      <c r="A514" s="68"/>
      <c r="B514" s="68"/>
      <c r="C514" s="40"/>
      <c r="D514" s="68"/>
      <c r="E514" s="40"/>
      <c r="G514" s="69"/>
      <c r="H514" s="68"/>
      <c r="I514" s="40"/>
    </row>
    <row r="515" spans="1:9">
      <c r="A515" s="68"/>
      <c r="B515" s="68"/>
      <c r="C515" s="40"/>
      <c r="D515" s="68"/>
      <c r="E515" s="40"/>
      <c r="G515" s="69"/>
      <c r="H515" s="68"/>
      <c r="I515" s="40"/>
    </row>
    <row r="516" spans="1:9">
      <c r="A516" s="68"/>
      <c r="B516" s="68"/>
      <c r="C516" s="40"/>
      <c r="D516" s="68"/>
      <c r="E516" s="40"/>
      <c r="G516" s="69"/>
      <c r="H516" s="68"/>
      <c r="I516" s="40"/>
    </row>
    <row r="517" spans="1:9">
      <c r="A517" s="68"/>
      <c r="B517" s="68"/>
      <c r="C517" s="40"/>
      <c r="D517" s="68"/>
      <c r="E517" s="40"/>
      <c r="G517" s="69"/>
      <c r="H517" s="68"/>
      <c r="I517" s="40"/>
    </row>
    <row r="518" spans="1:9">
      <c r="A518" s="68"/>
      <c r="B518" s="68"/>
      <c r="C518" s="40"/>
      <c r="D518" s="68"/>
      <c r="E518" s="40"/>
      <c r="G518" s="69"/>
      <c r="H518" s="68"/>
      <c r="I518" s="40"/>
    </row>
    <row r="519" spans="1:9">
      <c r="A519" s="68"/>
      <c r="B519" s="68"/>
      <c r="C519" s="40"/>
      <c r="D519" s="68"/>
      <c r="E519" s="40"/>
      <c r="G519" s="69"/>
      <c r="H519" s="68"/>
      <c r="I519" s="40"/>
    </row>
    <row r="520" spans="1:9">
      <c r="A520" s="68"/>
      <c r="B520" s="68"/>
      <c r="C520" s="40"/>
      <c r="D520" s="68"/>
      <c r="E520" s="40"/>
      <c r="G520" s="69"/>
      <c r="H520" s="68"/>
      <c r="I520" s="40"/>
    </row>
    <row r="521" spans="1:9">
      <c r="A521" s="68"/>
      <c r="B521" s="68"/>
      <c r="C521" s="40"/>
      <c r="D521" s="68"/>
      <c r="E521" s="40"/>
      <c r="G521" s="69"/>
      <c r="H521" s="68"/>
      <c r="I521" s="40"/>
    </row>
    <row r="522" spans="1:9">
      <c r="A522" s="68"/>
      <c r="B522" s="68"/>
      <c r="C522" s="40"/>
      <c r="D522" s="68"/>
      <c r="E522" s="40"/>
      <c r="G522" s="69"/>
      <c r="H522" s="68"/>
      <c r="I522" s="40"/>
    </row>
    <row r="523" spans="1:9">
      <c r="A523" s="68"/>
      <c r="B523" s="68"/>
      <c r="C523" s="40"/>
      <c r="D523" s="68"/>
      <c r="E523" s="40"/>
      <c r="G523" s="69"/>
      <c r="H523" s="68"/>
      <c r="I523" s="40"/>
    </row>
    <row r="524" spans="1:9">
      <c r="A524" s="68"/>
      <c r="B524" s="68"/>
      <c r="C524" s="40"/>
      <c r="D524" s="68"/>
      <c r="E524" s="40"/>
      <c r="G524" s="69"/>
      <c r="H524" s="68"/>
      <c r="I524" s="40"/>
    </row>
    <row r="525" spans="1:9">
      <c r="A525" s="68"/>
      <c r="B525" s="68"/>
      <c r="C525" s="40"/>
      <c r="D525" s="68"/>
      <c r="E525" s="40"/>
      <c r="G525" s="69"/>
      <c r="H525" s="68"/>
      <c r="I525" s="40"/>
    </row>
    <row r="526" spans="1:9">
      <c r="A526" s="68"/>
      <c r="B526" s="68"/>
      <c r="C526" s="40"/>
      <c r="D526" s="68"/>
      <c r="E526" s="40"/>
      <c r="G526" s="69"/>
      <c r="H526" s="68"/>
      <c r="I526" s="40"/>
    </row>
    <row r="527" spans="1:9">
      <c r="A527" s="68"/>
      <c r="B527" s="68"/>
      <c r="C527" s="40"/>
      <c r="D527" s="68"/>
      <c r="E527" s="40"/>
      <c r="G527" s="69"/>
      <c r="H527" s="68"/>
      <c r="I527" s="40"/>
    </row>
    <row r="528" spans="1:9">
      <c r="A528" s="68"/>
      <c r="B528" s="68"/>
      <c r="C528" s="40"/>
      <c r="D528" s="68"/>
      <c r="E528" s="40"/>
      <c r="G528" s="69"/>
      <c r="H528" s="68"/>
      <c r="I528" s="40"/>
    </row>
    <row r="529" spans="1:9">
      <c r="A529" s="68"/>
      <c r="B529" s="68"/>
      <c r="C529" s="40"/>
      <c r="D529" s="68"/>
      <c r="E529" s="40"/>
      <c r="G529" s="69"/>
      <c r="H529" s="68"/>
      <c r="I529" s="40"/>
    </row>
    <row r="530" spans="1:9">
      <c r="A530" s="68"/>
      <c r="B530" s="68"/>
      <c r="C530" s="40"/>
      <c r="D530" s="68"/>
      <c r="E530" s="40"/>
      <c r="G530" s="69"/>
      <c r="H530" s="68"/>
      <c r="I530" s="40"/>
    </row>
    <row r="531" spans="1:9">
      <c r="A531" s="68"/>
      <c r="B531" s="68"/>
      <c r="C531" s="40"/>
      <c r="D531" s="68"/>
      <c r="E531" s="40"/>
      <c r="G531" s="69"/>
      <c r="H531" s="68"/>
      <c r="I531" s="40"/>
    </row>
    <row r="532" spans="1:9">
      <c r="A532" s="68"/>
      <c r="B532" s="68"/>
      <c r="C532" s="40"/>
      <c r="D532" s="68"/>
      <c r="E532" s="40"/>
      <c r="G532" s="69"/>
      <c r="H532" s="68"/>
      <c r="I532" s="40"/>
    </row>
    <row r="533" spans="1:9">
      <c r="A533" s="68"/>
      <c r="B533" s="68"/>
      <c r="C533" s="40"/>
      <c r="D533" s="68"/>
      <c r="E533" s="40"/>
      <c r="G533" s="69"/>
      <c r="H533" s="68"/>
      <c r="I533" s="40"/>
    </row>
    <row r="534" spans="1:9">
      <c r="A534" s="68"/>
      <c r="B534" s="68"/>
      <c r="C534" s="40"/>
      <c r="D534" s="68"/>
      <c r="E534" s="40"/>
      <c r="G534" s="69"/>
      <c r="H534" s="68"/>
      <c r="I534" s="40"/>
    </row>
    <row r="535" spans="1:9">
      <c r="A535" s="68"/>
      <c r="B535" s="68"/>
      <c r="C535" s="40"/>
      <c r="D535" s="68"/>
      <c r="E535" s="40"/>
      <c r="G535" s="69"/>
      <c r="H535" s="68"/>
      <c r="I535" s="40"/>
    </row>
    <row r="536" spans="1:9">
      <c r="A536" s="68"/>
      <c r="B536" s="68"/>
      <c r="C536" s="40"/>
      <c r="D536" s="68"/>
      <c r="E536" s="40"/>
      <c r="G536" s="69"/>
      <c r="H536" s="68"/>
      <c r="I536" s="40"/>
    </row>
    <row r="537" spans="1:9">
      <c r="A537" s="68"/>
      <c r="B537" s="68"/>
      <c r="C537" s="40"/>
      <c r="D537" s="68"/>
      <c r="E537" s="40"/>
      <c r="G537" s="69"/>
      <c r="H537" s="68"/>
      <c r="I537" s="40"/>
    </row>
    <row r="538" spans="1:9">
      <c r="A538" s="68"/>
      <c r="B538" s="68"/>
      <c r="C538" s="40"/>
      <c r="D538" s="68"/>
      <c r="E538" s="40"/>
      <c r="G538" s="69"/>
      <c r="H538" s="68"/>
      <c r="I538" s="40"/>
    </row>
    <row r="539" spans="1:9">
      <c r="A539" s="68"/>
      <c r="B539" s="68"/>
      <c r="C539" s="40"/>
      <c r="D539" s="68"/>
      <c r="E539" s="40"/>
      <c r="G539" s="69"/>
      <c r="H539" s="68"/>
      <c r="I539" s="40"/>
    </row>
    <row r="540" spans="1:9">
      <c r="A540" s="68"/>
      <c r="B540" s="68"/>
      <c r="C540" s="40"/>
      <c r="D540" s="68"/>
      <c r="E540" s="40"/>
      <c r="G540" s="69"/>
      <c r="H540" s="68"/>
      <c r="I540" s="40"/>
    </row>
    <row r="541" spans="1:9">
      <c r="A541" s="68"/>
      <c r="B541" s="68"/>
      <c r="C541" s="40"/>
      <c r="D541" s="68"/>
      <c r="E541" s="40"/>
      <c r="G541" s="69"/>
      <c r="H541" s="68"/>
      <c r="I541" s="40"/>
    </row>
    <row r="542" spans="1:9">
      <c r="A542" s="68"/>
      <c r="B542" s="68"/>
      <c r="C542" s="40"/>
      <c r="D542" s="68"/>
      <c r="E542" s="40"/>
      <c r="G542" s="69"/>
      <c r="H542" s="68"/>
      <c r="I542" s="40"/>
    </row>
    <row r="543" spans="1:9">
      <c r="A543" s="68"/>
      <c r="B543" s="68"/>
      <c r="C543" s="40"/>
      <c r="D543" s="68"/>
      <c r="E543" s="40"/>
      <c r="G543" s="69"/>
      <c r="H543" s="68"/>
      <c r="I543" s="40"/>
    </row>
    <row r="544" spans="1:9">
      <c r="A544" s="68"/>
      <c r="B544" s="68"/>
      <c r="C544" s="40"/>
      <c r="D544" s="68"/>
      <c r="E544" s="40"/>
      <c r="G544" s="69"/>
      <c r="H544" s="68"/>
      <c r="I544" s="40"/>
    </row>
    <row r="545" spans="1:9">
      <c r="A545" s="68"/>
      <c r="B545" s="68"/>
      <c r="C545" s="40"/>
      <c r="D545" s="68"/>
      <c r="E545" s="40"/>
      <c r="G545" s="69"/>
      <c r="H545" s="68"/>
      <c r="I545" s="40"/>
    </row>
    <row r="546" spans="1:9">
      <c r="A546" s="68"/>
      <c r="B546" s="68"/>
      <c r="C546" s="40"/>
      <c r="D546" s="68"/>
      <c r="E546" s="40"/>
      <c r="G546" s="69"/>
      <c r="H546" s="68"/>
      <c r="I546" s="40"/>
    </row>
    <row r="547" spans="1:9">
      <c r="A547" s="68"/>
      <c r="B547" s="68"/>
      <c r="C547" s="40"/>
      <c r="D547" s="68"/>
      <c r="E547" s="40"/>
      <c r="G547" s="69"/>
      <c r="H547" s="68"/>
      <c r="I547" s="40"/>
    </row>
    <row r="548" spans="1:9">
      <c r="A548" s="68"/>
      <c r="B548" s="68"/>
      <c r="C548" s="40"/>
      <c r="D548" s="68"/>
      <c r="E548" s="40"/>
      <c r="G548" s="69"/>
      <c r="H548" s="68"/>
      <c r="I548" s="40"/>
    </row>
    <row r="549" spans="1:9">
      <c r="A549" s="68"/>
      <c r="B549" s="68"/>
      <c r="C549" s="40"/>
      <c r="D549" s="68"/>
      <c r="E549" s="40"/>
      <c r="G549" s="69"/>
      <c r="H549" s="68"/>
      <c r="I549" s="40"/>
    </row>
    <row r="550" spans="1:9">
      <c r="A550" s="68"/>
      <c r="B550" s="68"/>
      <c r="C550" s="40"/>
      <c r="D550" s="68"/>
      <c r="E550" s="40"/>
      <c r="G550" s="69"/>
      <c r="H550" s="68"/>
      <c r="I550" s="40"/>
    </row>
    <row r="551" spans="1:9">
      <c r="A551" s="68"/>
      <c r="B551" s="68"/>
      <c r="C551" s="40"/>
      <c r="D551" s="68"/>
      <c r="E551" s="40"/>
      <c r="G551" s="69"/>
      <c r="H551" s="68"/>
      <c r="I551" s="40"/>
    </row>
    <row r="552" spans="1:9">
      <c r="A552" s="68"/>
      <c r="B552" s="68"/>
      <c r="C552" s="40"/>
      <c r="D552" s="68"/>
      <c r="E552" s="40"/>
      <c r="G552" s="69"/>
      <c r="H552" s="68"/>
      <c r="I552" s="40"/>
    </row>
    <row r="553" spans="1:9">
      <c r="A553" s="68"/>
      <c r="B553" s="68"/>
      <c r="C553" s="40"/>
      <c r="D553" s="68"/>
      <c r="E553" s="40"/>
      <c r="G553" s="69"/>
      <c r="H553" s="68"/>
      <c r="I553" s="40"/>
    </row>
    <row r="554" spans="1:9">
      <c r="A554" s="68"/>
      <c r="B554" s="68"/>
      <c r="C554" s="40"/>
      <c r="D554" s="68"/>
      <c r="E554" s="40"/>
      <c r="G554" s="69"/>
      <c r="H554" s="68"/>
      <c r="I554" s="40"/>
    </row>
    <row r="555" spans="1:9">
      <c r="A555" s="68"/>
      <c r="B555" s="68"/>
      <c r="C555" s="40"/>
      <c r="D555" s="68"/>
      <c r="E555" s="40"/>
      <c r="G555" s="69"/>
      <c r="H555" s="68"/>
      <c r="I555" s="40"/>
    </row>
    <row r="556" spans="1:9">
      <c r="A556" s="68"/>
      <c r="B556" s="68"/>
      <c r="C556" s="40"/>
      <c r="D556" s="68"/>
      <c r="E556" s="40"/>
      <c r="G556" s="69"/>
      <c r="H556" s="68"/>
      <c r="I556" s="40"/>
    </row>
    <row r="557" spans="1:9">
      <c r="A557" s="68"/>
      <c r="B557" s="68"/>
      <c r="C557" s="40"/>
      <c r="D557" s="68"/>
      <c r="E557" s="40"/>
      <c r="G557" s="69"/>
      <c r="H557" s="68"/>
      <c r="I557" s="40"/>
    </row>
    <row r="558" spans="1:9">
      <c r="A558" s="68"/>
      <c r="B558" s="68"/>
      <c r="C558" s="40"/>
      <c r="D558" s="68"/>
      <c r="E558" s="40"/>
      <c r="G558" s="69"/>
      <c r="H558" s="68"/>
      <c r="I558" s="40"/>
    </row>
    <row r="559" spans="1:9">
      <c r="A559" s="68"/>
      <c r="B559" s="68"/>
      <c r="C559" s="40"/>
      <c r="D559" s="68"/>
      <c r="E559" s="40"/>
      <c r="G559" s="69"/>
      <c r="H559" s="68"/>
      <c r="I559" s="40"/>
    </row>
    <row r="560" spans="1:9">
      <c r="A560" s="68"/>
      <c r="B560" s="68"/>
      <c r="C560" s="40"/>
      <c r="D560" s="68"/>
      <c r="E560" s="40"/>
      <c r="G560" s="69"/>
      <c r="H560" s="68"/>
      <c r="I560" s="40"/>
    </row>
    <row r="561" spans="1:9">
      <c r="A561" s="68"/>
      <c r="B561" s="68"/>
      <c r="C561" s="40"/>
      <c r="D561" s="68"/>
      <c r="E561" s="40"/>
      <c r="G561" s="69"/>
      <c r="H561" s="68"/>
      <c r="I561" s="40"/>
    </row>
    <row r="562" spans="1:9">
      <c r="A562" s="68"/>
      <c r="B562" s="68"/>
      <c r="C562" s="40"/>
      <c r="D562" s="68"/>
      <c r="E562" s="40"/>
      <c r="G562" s="69"/>
      <c r="H562" s="68"/>
      <c r="I562" s="40"/>
    </row>
    <row r="563" spans="1:9">
      <c r="A563" s="68"/>
      <c r="B563" s="68"/>
      <c r="C563" s="40"/>
      <c r="D563" s="68"/>
      <c r="E563" s="40"/>
      <c r="G563" s="69"/>
      <c r="H563" s="68"/>
      <c r="I563" s="40"/>
    </row>
    <row r="564" spans="1:9">
      <c r="A564" s="68"/>
      <c r="B564" s="68"/>
      <c r="C564" s="40"/>
      <c r="D564" s="68"/>
      <c r="E564" s="40"/>
      <c r="G564" s="69"/>
      <c r="H564" s="68"/>
      <c r="I564" s="40"/>
    </row>
    <row r="565" spans="1:9">
      <c r="A565" s="68"/>
      <c r="B565" s="68"/>
      <c r="C565" s="40"/>
      <c r="D565" s="68"/>
      <c r="E565" s="40"/>
      <c r="G565" s="69"/>
      <c r="H565" s="68"/>
      <c r="I565" s="40"/>
    </row>
    <row r="566" spans="1:9">
      <c r="A566" s="68"/>
      <c r="B566" s="68"/>
      <c r="C566" s="40"/>
      <c r="D566" s="68"/>
      <c r="E566" s="40"/>
      <c r="G566" s="69"/>
      <c r="H566" s="68"/>
      <c r="I566" s="40"/>
    </row>
    <row r="567" spans="1:9">
      <c r="A567" s="68"/>
      <c r="B567" s="68"/>
      <c r="C567" s="40"/>
      <c r="D567" s="68"/>
      <c r="E567" s="40"/>
      <c r="G567" s="69"/>
      <c r="H567" s="68"/>
      <c r="I567" s="40"/>
    </row>
    <row r="568" spans="1:9">
      <c r="A568" s="68"/>
      <c r="B568" s="68"/>
      <c r="C568" s="40"/>
      <c r="D568" s="68"/>
      <c r="E568" s="40"/>
      <c r="G568" s="69"/>
      <c r="H568" s="68"/>
      <c r="I568" s="40"/>
    </row>
    <row r="569" spans="1:9">
      <c r="A569" s="68"/>
      <c r="B569" s="68"/>
      <c r="C569" s="40"/>
      <c r="D569" s="68"/>
      <c r="E569" s="40"/>
      <c r="G569" s="69"/>
      <c r="H569" s="68"/>
      <c r="I569" s="40"/>
    </row>
    <row r="570" spans="1:9">
      <c r="A570" s="68"/>
      <c r="B570" s="68"/>
      <c r="C570" s="40"/>
      <c r="D570" s="68"/>
      <c r="E570" s="40"/>
      <c r="G570" s="69"/>
      <c r="H570" s="68"/>
      <c r="I570" s="40"/>
    </row>
    <row r="571" spans="1:9">
      <c r="A571" s="68"/>
      <c r="B571" s="68"/>
      <c r="C571" s="40"/>
      <c r="D571" s="68"/>
      <c r="E571" s="40"/>
      <c r="G571" s="69"/>
      <c r="H571" s="68"/>
      <c r="I571" s="40"/>
    </row>
    <row r="572" spans="1:9">
      <c r="A572" s="68"/>
      <c r="B572" s="68"/>
      <c r="C572" s="40"/>
      <c r="D572" s="68"/>
      <c r="E572" s="40"/>
      <c r="G572" s="69"/>
      <c r="H572" s="68"/>
      <c r="I572" s="40"/>
    </row>
    <row r="573" spans="1:9">
      <c r="A573" s="68"/>
      <c r="B573" s="68"/>
      <c r="C573" s="40"/>
      <c r="D573" s="68"/>
      <c r="E573" s="40"/>
      <c r="G573" s="69"/>
      <c r="H573" s="68"/>
      <c r="I573" s="40"/>
    </row>
    <row r="574" spans="1:9">
      <c r="A574" s="68"/>
      <c r="B574" s="68"/>
      <c r="C574" s="40"/>
      <c r="D574" s="68"/>
      <c r="E574" s="40"/>
      <c r="G574" s="69"/>
      <c r="H574" s="68"/>
      <c r="I574" s="40"/>
    </row>
    <row r="575" spans="1:9">
      <c r="A575" s="68"/>
      <c r="B575" s="68"/>
      <c r="C575" s="40"/>
      <c r="D575" s="68"/>
      <c r="E575" s="40"/>
      <c r="G575" s="69"/>
      <c r="H575" s="68"/>
      <c r="I575" s="40"/>
    </row>
    <row r="576" spans="1:9">
      <c r="A576" s="68"/>
      <c r="B576" s="68"/>
      <c r="C576" s="40"/>
      <c r="D576" s="68"/>
      <c r="E576" s="40"/>
      <c r="G576" s="69"/>
      <c r="H576" s="68"/>
      <c r="I576" s="40"/>
    </row>
    <row r="577" spans="1:9">
      <c r="A577" s="68"/>
      <c r="B577" s="68"/>
      <c r="C577" s="40"/>
      <c r="D577" s="68"/>
      <c r="E577" s="40"/>
      <c r="G577" s="69"/>
      <c r="H577" s="68"/>
      <c r="I577" s="40"/>
    </row>
    <row r="578" spans="1:9">
      <c r="A578" s="68"/>
      <c r="B578" s="68"/>
      <c r="C578" s="40"/>
      <c r="D578" s="68"/>
      <c r="E578" s="40"/>
      <c r="G578" s="69"/>
      <c r="H578" s="68"/>
      <c r="I578" s="40"/>
    </row>
    <row r="579" spans="1:9">
      <c r="A579" s="68"/>
      <c r="B579" s="68"/>
      <c r="C579" s="40"/>
      <c r="D579" s="68"/>
      <c r="E579" s="40"/>
      <c r="G579" s="69"/>
      <c r="H579" s="68"/>
      <c r="I579" s="40"/>
    </row>
    <row r="580" spans="1:9">
      <c r="A580" s="68"/>
      <c r="B580" s="68"/>
      <c r="C580" s="40"/>
      <c r="D580" s="68"/>
      <c r="E580" s="40"/>
      <c r="G580" s="69"/>
      <c r="H580" s="68"/>
      <c r="I580" s="40"/>
    </row>
    <row r="581" spans="1:9">
      <c r="A581" s="68"/>
      <c r="B581" s="68"/>
      <c r="C581" s="40"/>
      <c r="D581" s="68"/>
      <c r="E581" s="40"/>
      <c r="G581" s="69"/>
      <c r="H581" s="68"/>
      <c r="I581" s="40"/>
    </row>
    <row r="582" spans="1:9">
      <c r="A582" s="68"/>
      <c r="B582" s="68"/>
      <c r="C582" s="40"/>
      <c r="D582" s="68"/>
      <c r="E582" s="40"/>
      <c r="G582" s="69"/>
      <c r="H582" s="68"/>
      <c r="I582" s="40"/>
    </row>
    <row r="583" spans="1:9">
      <c r="A583" s="68"/>
      <c r="B583" s="68"/>
      <c r="C583" s="40"/>
      <c r="D583" s="68"/>
      <c r="E583" s="40"/>
      <c r="G583" s="69"/>
      <c r="H583" s="68"/>
      <c r="I583" s="40"/>
    </row>
    <row r="584" spans="1:9">
      <c r="A584" s="68"/>
      <c r="B584" s="68"/>
      <c r="C584" s="40"/>
      <c r="D584" s="68"/>
      <c r="E584" s="40"/>
      <c r="G584" s="69"/>
      <c r="H584" s="68"/>
      <c r="I584" s="40"/>
    </row>
    <row r="585" spans="1:9">
      <c r="A585" s="68"/>
      <c r="B585" s="68"/>
      <c r="C585" s="40"/>
      <c r="D585" s="68"/>
      <c r="E585" s="40"/>
      <c r="G585" s="69"/>
      <c r="H585" s="68"/>
      <c r="I585" s="40"/>
    </row>
    <row r="586" spans="1:9">
      <c r="A586" s="68"/>
      <c r="B586" s="68"/>
      <c r="C586" s="40"/>
      <c r="D586" s="68"/>
      <c r="E586" s="40"/>
      <c r="G586" s="69"/>
      <c r="H586" s="68"/>
      <c r="I586" s="40"/>
    </row>
    <row r="587" spans="1:9">
      <c r="A587" s="68"/>
      <c r="B587" s="68"/>
      <c r="C587" s="40"/>
      <c r="D587" s="68"/>
      <c r="E587" s="40"/>
      <c r="G587" s="69"/>
      <c r="H587" s="68"/>
      <c r="I587" s="40"/>
    </row>
    <row r="588" spans="1:9">
      <c r="A588" s="68"/>
      <c r="B588" s="68"/>
      <c r="C588" s="40"/>
      <c r="D588" s="68"/>
      <c r="E588" s="40"/>
      <c r="G588" s="69"/>
      <c r="H588" s="68"/>
      <c r="I588" s="40"/>
    </row>
    <row r="589" spans="1:9">
      <c r="A589" s="68"/>
      <c r="B589" s="68"/>
      <c r="C589" s="40"/>
      <c r="D589" s="68"/>
      <c r="E589" s="40"/>
      <c r="G589" s="69"/>
      <c r="H589" s="68"/>
      <c r="I589" s="40"/>
    </row>
    <row r="590" spans="1:9">
      <c r="A590" s="68"/>
      <c r="B590" s="68"/>
      <c r="C590" s="40"/>
      <c r="D590" s="68"/>
      <c r="E590" s="40"/>
      <c r="G590" s="69"/>
      <c r="H590" s="68"/>
      <c r="I590" s="40"/>
    </row>
    <row r="591" spans="1:9">
      <c r="A591" s="68"/>
      <c r="B591" s="68"/>
      <c r="C591" s="40"/>
      <c r="D591" s="68"/>
      <c r="E591" s="40"/>
      <c r="G591" s="69"/>
      <c r="H591" s="68"/>
      <c r="I591" s="40"/>
    </row>
    <row r="592" spans="1:9">
      <c r="A592" s="68"/>
      <c r="B592" s="68"/>
      <c r="C592" s="40"/>
      <c r="D592" s="68"/>
      <c r="E592" s="40"/>
      <c r="G592" s="69"/>
      <c r="H592" s="68"/>
      <c r="I592" s="40"/>
    </row>
    <row r="593" spans="1:9">
      <c r="A593" s="68"/>
      <c r="B593" s="68"/>
      <c r="C593" s="40"/>
      <c r="D593" s="68"/>
      <c r="E593" s="40"/>
      <c r="G593" s="69"/>
      <c r="H593" s="68"/>
      <c r="I593" s="40"/>
    </row>
    <row r="594" spans="1:9">
      <c r="A594" s="68"/>
      <c r="B594" s="68"/>
      <c r="C594" s="40"/>
      <c r="D594" s="68"/>
      <c r="E594" s="40"/>
      <c r="G594" s="69"/>
      <c r="H594" s="68"/>
      <c r="I594" s="40"/>
    </row>
    <row r="595" spans="1:9">
      <c r="A595" s="68"/>
      <c r="B595" s="68"/>
      <c r="C595" s="40"/>
      <c r="D595" s="68"/>
      <c r="E595" s="40"/>
      <c r="G595" s="69"/>
      <c r="H595" s="68"/>
      <c r="I595" s="40"/>
    </row>
    <row r="596" spans="1:9">
      <c r="A596" s="68"/>
      <c r="B596" s="68"/>
      <c r="C596" s="40"/>
      <c r="D596" s="68"/>
      <c r="E596" s="40"/>
      <c r="G596" s="69"/>
      <c r="H596" s="68"/>
      <c r="I596" s="40"/>
    </row>
    <row r="597" spans="1:9">
      <c r="A597" s="68"/>
      <c r="B597" s="68"/>
      <c r="C597" s="40"/>
      <c r="D597" s="68"/>
      <c r="E597" s="40"/>
      <c r="G597" s="69"/>
      <c r="H597" s="68"/>
      <c r="I597" s="40"/>
    </row>
    <row r="598" spans="1:9">
      <c r="A598" s="68"/>
      <c r="B598" s="68"/>
      <c r="C598" s="40"/>
      <c r="D598" s="68"/>
      <c r="E598" s="40"/>
      <c r="G598" s="69"/>
      <c r="H598" s="68"/>
      <c r="I598" s="40"/>
    </row>
    <row r="599" spans="1:9">
      <c r="A599" s="68"/>
      <c r="B599" s="68"/>
      <c r="C599" s="40"/>
      <c r="D599" s="68"/>
      <c r="E599" s="40"/>
      <c r="G599" s="69"/>
      <c r="H599" s="68"/>
      <c r="I599" s="40"/>
    </row>
    <row r="600" spans="1:9">
      <c r="A600" s="68"/>
      <c r="B600" s="68"/>
      <c r="C600" s="40"/>
      <c r="D600" s="68"/>
      <c r="E600" s="40"/>
      <c r="G600" s="69"/>
      <c r="H600" s="68"/>
      <c r="I600" s="40"/>
    </row>
    <row r="601" spans="1:9">
      <c r="A601" s="68"/>
      <c r="B601" s="68"/>
      <c r="C601" s="40"/>
      <c r="D601" s="68"/>
      <c r="E601" s="40"/>
      <c r="G601" s="69"/>
      <c r="H601" s="68"/>
      <c r="I601" s="40"/>
    </row>
    <row r="602" spans="1:9">
      <c r="A602" s="68"/>
      <c r="B602" s="68"/>
      <c r="C602" s="40"/>
      <c r="D602" s="68"/>
      <c r="E602" s="40"/>
      <c r="G602" s="69"/>
      <c r="H602" s="68"/>
      <c r="I602" s="40"/>
    </row>
    <row r="603" spans="1:9">
      <c r="A603" s="68"/>
      <c r="B603" s="68"/>
      <c r="C603" s="40"/>
      <c r="D603" s="68"/>
      <c r="E603" s="40"/>
      <c r="G603" s="69"/>
      <c r="H603" s="68"/>
      <c r="I603" s="40"/>
    </row>
    <row r="604" spans="1:9">
      <c r="A604" s="68"/>
      <c r="B604" s="68"/>
      <c r="C604" s="40"/>
      <c r="D604" s="68"/>
      <c r="E604" s="40"/>
      <c r="G604" s="69"/>
      <c r="H604" s="68"/>
      <c r="I604" s="40"/>
    </row>
    <row r="605" spans="1:9">
      <c r="A605" s="68"/>
      <c r="B605" s="68"/>
      <c r="C605" s="40"/>
      <c r="D605" s="68"/>
      <c r="E605" s="40"/>
      <c r="G605" s="69"/>
      <c r="H605" s="68"/>
      <c r="I605" s="40"/>
    </row>
    <row r="606" spans="1:9">
      <c r="A606" s="68"/>
      <c r="B606" s="68"/>
      <c r="C606" s="40"/>
      <c r="D606" s="68"/>
      <c r="E606" s="40"/>
      <c r="G606" s="69"/>
      <c r="H606" s="68"/>
      <c r="I606" s="40"/>
    </row>
    <row r="607" spans="1:9">
      <c r="A607" s="68"/>
      <c r="B607" s="68"/>
      <c r="C607" s="40"/>
      <c r="D607" s="68"/>
      <c r="E607" s="40"/>
      <c r="G607" s="69"/>
      <c r="H607" s="68"/>
      <c r="I607" s="40"/>
    </row>
    <row r="608" spans="1:9">
      <c r="A608" s="68"/>
      <c r="B608" s="68"/>
      <c r="C608" s="40"/>
      <c r="D608" s="68"/>
      <c r="E608" s="40"/>
      <c r="G608" s="69"/>
      <c r="H608" s="68"/>
      <c r="I608" s="40"/>
    </row>
    <row r="609" spans="1:9">
      <c r="A609" s="68"/>
      <c r="B609" s="68"/>
      <c r="C609" s="40"/>
      <c r="D609" s="68"/>
      <c r="E609" s="40"/>
      <c r="G609" s="69"/>
      <c r="H609" s="68"/>
      <c r="I609" s="40"/>
    </row>
    <row r="610" spans="1:9">
      <c r="A610" s="68"/>
      <c r="B610" s="68"/>
      <c r="C610" s="40"/>
      <c r="D610" s="68"/>
      <c r="E610" s="40"/>
      <c r="G610" s="69"/>
      <c r="H610" s="68"/>
      <c r="I610" s="40"/>
    </row>
    <row r="611" spans="1:9">
      <c r="A611" s="68"/>
      <c r="B611" s="68"/>
      <c r="C611" s="40"/>
      <c r="D611" s="68"/>
      <c r="E611" s="40"/>
      <c r="G611" s="69"/>
      <c r="H611" s="68"/>
      <c r="I611" s="40"/>
    </row>
    <row r="612" spans="1:9">
      <c r="A612" s="68"/>
      <c r="B612" s="68"/>
      <c r="C612" s="40"/>
      <c r="D612" s="68"/>
      <c r="E612" s="40"/>
      <c r="G612" s="69"/>
      <c r="H612" s="68"/>
      <c r="I612" s="40"/>
    </row>
    <row r="613" spans="1:9">
      <c r="A613" s="68"/>
      <c r="B613" s="68"/>
      <c r="C613" s="40"/>
      <c r="D613" s="68"/>
      <c r="E613" s="40"/>
      <c r="G613" s="69"/>
      <c r="H613" s="68"/>
      <c r="I613" s="40"/>
    </row>
    <row r="614" spans="1:9">
      <c r="A614" s="68"/>
      <c r="B614" s="68"/>
      <c r="C614" s="40"/>
      <c r="D614" s="68"/>
      <c r="E614" s="40"/>
      <c r="G614" s="69"/>
      <c r="H614" s="68"/>
      <c r="I614" s="40"/>
    </row>
  </sheetData>
  <mergeCells count="16">
    <mergeCell ref="A1:R1"/>
    <mergeCell ref="A4:A10"/>
    <mergeCell ref="B4:I4"/>
    <mergeCell ref="K4:R4"/>
    <mergeCell ref="D10:E10"/>
    <mergeCell ref="O10:P10"/>
    <mergeCell ref="A93:R93"/>
    <mergeCell ref="A89:R89"/>
    <mergeCell ref="B7:C10"/>
    <mergeCell ref="D7:I7"/>
    <mergeCell ref="K7:L10"/>
    <mergeCell ref="M7:R7"/>
    <mergeCell ref="Q10:R10"/>
    <mergeCell ref="F10:G10"/>
    <mergeCell ref="H10:I10"/>
    <mergeCell ref="M10:N10"/>
  </mergeCells>
  <printOptions horizontalCentered="1"/>
  <pageMargins left="0.78740157480314965" right="0.78740157480314965" top="0.78740157480314965" bottom="0.78740157480314965" header="0.39370078740157483" footer="0.39370078740157483"/>
  <pageSetup scale="63" orientation="portrait" r:id="rId1"/>
  <headerFooter alignWithMargins="0">
    <oddFooter>&amp;R&amp;P de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215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1" t="s">
        <v>144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1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1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1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125" customFormat="1" ht="6.6" customHeight="1">
      <c r="A12" s="133"/>
      <c r="B12" s="134"/>
      <c r="C12" s="135"/>
      <c r="D12" s="136"/>
      <c r="E12" s="135"/>
      <c r="F12" s="136"/>
      <c r="G12" s="135"/>
      <c r="H12" s="136"/>
      <c r="I12" s="135"/>
      <c r="J12" s="136"/>
      <c r="K12" s="136"/>
      <c r="L12" s="136"/>
      <c r="M12" s="136"/>
      <c r="N12" s="136"/>
      <c r="O12" s="136"/>
      <c r="P12" s="136"/>
    </row>
    <row r="13" spans="1:18" s="30" customFormat="1" ht="12">
      <c r="A13" s="226" t="s">
        <v>79</v>
      </c>
      <c r="B13" s="219">
        <f>SUM(D13,F13,H13)</f>
        <v>58703</v>
      </c>
      <c r="C13" s="220"/>
      <c r="D13" s="219">
        <f>D15</f>
        <v>20036</v>
      </c>
      <c r="E13" s="220"/>
      <c r="F13" s="219">
        <f>F15</f>
        <v>31899</v>
      </c>
      <c r="G13" s="220"/>
      <c r="H13" s="219">
        <f>H15</f>
        <v>6768</v>
      </c>
      <c r="I13" s="220"/>
      <c r="J13" s="222"/>
      <c r="K13" s="223">
        <f>SUM(M13,O13,Q13)</f>
        <v>100</v>
      </c>
      <c r="L13" s="224"/>
      <c r="M13" s="223">
        <f>D13*100/B13</f>
        <v>34.131134694990031</v>
      </c>
      <c r="N13" s="225"/>
      <c r="O13" s="223">
        <f>F13*100/B13</f>
        <v>54.339641926307003</v>
      </c>
      <c r="P13" s="224"/>
      <c r="Q13" s="223">
        <f>H13*100/B13</f>
        <v>11.529223378702962</v>
      </c>
      <c r="R13" s="227"/>
    </row>
    <row r="14" spans="1:18" s="35" customFormat="1" ht="6.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12">
      <c r="A15" s="45" t="s">
        <v>0</v>
      </c>
      <c r="B15" s="95">
        <f>SUM(D15,F15,H15)</f>
        <v>58703</v>
      </c>
      <c r="C15" s="40"/>
      <c r="D15" s="95">
        <f>SUM(D16:D17)</f>
        <v>20036</v>
      </c>
      <c r="E15" s="17"/>
      <c r="F15" s="95">
        <f>SUM(F16:F17)</f>
        <v>31899</v>
      </c>
      <c r="G15" s="40"/>
      <c r="H15" s="95">
        <f>SUM(H16:H17)</f>
        <v>6768</v>
      </c>
      <c r="I15" s="40"/>
      <c r="J15" s="6"/>
      <c r="K15" s="96">
        <f>SUM(K16:K17)</f>
        <v>100</v>
      </c>
      <c r="L15" s="96"/>
      <c r="M15" s="96">
        <f>SUM(M16:M17)</f>
        <v>100</v>
      </c>
      <c r="N15" s="96"/>
      <c r="O15" s="96">
        <f>SUM(O16:O17)</f>
        <v>100</v>
      </c>
      <c r="P15" s="96"/>
      <c r="Q15" s="96">
        <f>SUM(Q16:Q17)</f>
        <v>100</v>
      </c>
      <c r="R15" s="37"/>
    </row>
    <row r="16" spans="1:18" s="27" customFormat="1" ht="11.4">
      <c r="A16" s="38" t="s">
        <v>1</v>
      </c>
      <c r="B16" s="39">
        <f>SUM(D16,F16,H16)</f>
        <v>46773</v>
      </c>
      <c r="C16" s="40"/>
      <c r="D16" s="39">
        <v>15555</v>
      </c>
      <c r="E16" s="39"/>
      <c r="F16" s="39">
        <v>26147</v>
      </c>
      <c r="G16" s="39"/>
      <c r="H16" s="39">
        <v>5071</v>
      </c>
      <c r="I16" s="40"/>
      <c r="J16" s="81"/>
      <c r="K16" s="99">
        <f>B16*100/SUM(B16:B17)</f>
        <v>79.67735890840332</v>
      </c>
      <c r="L16" s="99"/>
      <c r="M16" s="99">
        <f>D16*100/SUM(D16:D17)</f>
        <v>77.635256538231189</v>
      </c>
      <c r="N16" s="99"/>
      <c r="O16" s="99">
        <f>F16*100/SUM(F16:F17)</f>
        <v>81.96808677388006</v>
      </c>
      <c r="P16" s="99"/>
      <c r="Q16" s="99">
        <f>H16*100/SUM(H16:H17)</f>
        <v>74.92612293144208</v>
      </c>
      <c r="R16" s="43"/>
    </row>
    <row r="17" spans="1:18" s="27" customFormat="1" ht="11.4">
      <c r="A17" s="38" t="s">
        <v>2</v>
      </c>
      <c r="B17" s="39">
        <f>SUM(D17,F17,H17)</f>
        <v>11930</v>
      </c>
      <c r="C17" s="40"/>
      <c r="D17" s="39">
        <v>4481</v>
      </c>
      <c r="E17" s="39"/>
      <c r="F17" s="39">
        <v>5752</v>
      </c>
      <c r="G17" s="39" t="s">
        <v>194</v>
      </c>
      <c r="H17" s="39">
        <v>1697</v>
      </c>
      <c r="I17" s="40"/>
      <c r="J17" s="81"/>
      <c r="K17" s="99">
        <f>B17*100/SUM(B16:B17)</f>
        <v>20.322641091596683</v>
      </c>
      <c r="L17" s="99"/>
      <c r="M17" s="99">
        <f>D17*100/SUM(D16:D17)</f>
        <v>22.364743461768818</v>
      </c>
      <c r="N17" s="99"/>
      <c r="O17" s="99">
        <f>F17*100/SUM(F16:F17)</f>
        <v>18.03191322611994</v>
      </c>
      <c r="P17" s="99"/>
      <c r="Q17" s="99">
        <f>H17*100/SUM(H16:H17)</f>
        <v>25.07387706855792</v>
      </c>
      <c r="R17" s="43"/>
    </row>
    <row r="18" spans="1:18" s="27" customFormat="1" ht="6.6" customHeight="1">
      <c r="A18" s="29"/>
      <c r="B18" s="39"/>
      <c r="C18" s="40"/>
      <c r="D18" s="93"/>
      <c r="E18" s="153"/>
      <c r="F18" s="93"/>
      <c r="G18" s="40"/>
      <c r="H18" s="93"/>
      <c r="I18" s="40"/>
      <c r="J18" s="55"/>
      <c r="K18" s="99"/>
      <c r="L18" s="99"/>
      <c r="M18" s="99"/>
      <c r="N18" s="99"/>
      <c r="O18" s="99"/>
      <c r="P18" s="99"/>
      <c r="Q18" s="99"/>
      <c r="R18" s="43"/>
    </row>
    <row r="19" spans="1:18" s="30" customFormat="1" ht="12">
      <c r="A19" s="200" t="s">
        <v>40</v>
      </c>
      <c r="B19" s="95">
        <f t="shared" ref="B19:B26" si="0">SUM(D19,F19,H19)</f>
        <v>58701</v>
      </c>
      <c r="C19" s="40"/>
      <c r="D19" s="95">
        <f>SUM(D20:D26)</f>
        <v>20035</v>
      </c>
      <c r="E19" s="17"/>
      <c r="F19" s="95">
        <f>SUM(F20:F26)</f>
        <v>31898</v>
      </c>
      <c r="G19" s="40"/>
      <c r="H19" s="95">
        <f>SUM(H20:H26)</f>
        <v>6768</v>
      </c>
      <c r="I19" s="40"/>
      <c r="J19" s="6"/>
      <c r="K19" s="96">
        <f>SUM(K20:K25)</f>
        <v>100</v>
      </c>
      <c r="L19" s="96"/>
      <c r="M19" s="96">
        <f>SUM(M20:M25)</f>
        <v>100</v>
      </c>
      <c r="N19" s="96"/>
      <c r="O19" s="96">
        <f>SUM(O20:O25)</f>
        <v>100.00000000000001</v>
      </c>
      <c r="P19" s="96"/>
      <c r="Q19" s="96">
        <f>SUM(Q20:Q25)</f>
        <v>100.00000000000001</v>
      </c>
      <c r="R19" s="37"/>
    </row>
    <row r="20" spans="1:18" s="27" customFormat="1" ht="11.4">
      <c r="A20" s="12" t="s">
        <v>202</v>
      </c>
      <c r="B20" s="39">
        <f t="shared" si="0"/>
        <v>6440</v>
      </c>
      <c r="C20" s="40"/>
      <c r="D20" s="39">
        <v>1815</v>
      </c>
      <c r="E20" s="39"/>
      <c r="F20" s="39">
        <v>3946</v>
      </c>
      <c r="G20" s="39"/>
      <c r="H20" s="39">
        <v>679</v>
      </c>
      <c r="I20" s="40"/>
      <c r="J20" s="81"/>
      <c r="K20" s="99">
        <f>B20*100/SUM($B$20:$B$25)</f>
        <v>10.978520286396181</v>
      </c>
      <c r="L20" s="99"/>
      <c r="M20" s="99">
        <f>D20*100/SUM($D$20:$D$25)</f>
        <v>9.0591464936361366</v>
      </c>
      <c r="N20" s="99"/>
      <c r="O20" s="99">
        <f>F20*100/SUM($F$20:$F$25)</f>
        <v>12.38660263050507</v>
      </c>
      <c r="P20" s="99"/>
      <c r="Q20" s="99">
        <f>H20*100/SUM($H$20:$H$25)</f>
        <v>10.032505910165485</v>
      </c>
      <c r="R20" s="43"/>
    </row>
    <row r="21" spans="1:18" s="27" customFormat="1" ht="11.4">
      <c r="A21" s="12" t="s">
        <v>42</v>
      </c>
      <c r="B21" s="39">
        <f t="shared" si="0"/>
        <v>31347</v>
      </c>
      <c r="C21" s="40"/>
      <c r="D21" s="39">
        <v>9669</v>
      </c>
      <c r="E21" s="39"/>
      <c r="F21" s="39">
        <v>17935</v>
      </c>
      <c r="G21" s="39"/>
      <c r="H21" s="39">
        <v>3743</v>
      </c>
      <c r="I21" s="40"/>
      <c r="J21" s="81"/>
      <c r="K21" s="99">
        <f t="shared" ref="K21:K25" si="1">B21*100/SUM($B$20:$B$25)</f>
        <v>53.438458915785887</v>
      </c>
      <c r="L21" s="99"/>
      <c r="M21" s="99">
        <f t="shared" ref="M21:M25" si="2">D21*100/SUM($D$20:$D$25)</f>
        <v>48.260544047916149</v>
      </c>
      <c r="N21" s="99"/>
      <c r="O21" s="99">
        <f t="shared" ref="O21:O25" si="3">F21*100/SUM($F$20:$F$25)</f>
        <v>56.298458737483131</v>
      </c>
      <c r="P21" s="99"/>
      <c r="Q21" s="99">
        <f t="shared" ref="Q21:Q25" si="4">H21*100/SUM($H$20:$H$25)</f>
        <v>55.304373522458626</v>
      </c>
      <c r="R21" s="43"/>
    </row>
    <row r="22" spans="1:18" s="27" customFormat="1" ht="11.4">
      <c r="A22" s="12" t="s">
        <v>43</v>
      </c>
      <c r="B22" s="39">
        <f t="shared" si="0"/>
        <v>15569</v>
      </c>
      <c r="C22" s="40"/>
      <c r="D22" s="39">
        <v>6966</v>
      </c>
      <c r="E22" s="39"/>
      <c r="F22" s="39">
        <v>6978</v>
      </c>
      <c r="G22" s="39"/>
      <c r="H22" s="39">
        <v>1625</v>
      </c>
      <c r="I22" s="40"/>
      <c r="J22" s="81"/>
      <c r="K22" s="99">
        <f t="shared" si="1"/>
        <v>26.541084214115241</v>
      </c>
      <c r="L22" s="99"/>
      <c r="M22" s="99">
        <f t="shared" si="2"/>
        <v>34.769153980534064</v>
      </c>
      <c r="N22" s="99"/>
      <c r="O22" s="99">
        <f t="shared" si="3"/>
        <v>21.904134099256051</v>
      </c>
      <c r="P22" s="99"/>
      <c r="Q22" s="99">
        <f t="shared" si="4"/>
        <v>24.010047281323878</v>
      </c>
      <c r="R22" s="43"/>
    </row>
    <row r="23" spans="1:18" s="27" customFormat="1" ht="11.4">
      <c r="A23" s="12" t="s">
        <v>44</v>
      </c>
      <c r="B23" s="39">
        <f t="shared" si="0"/>
        <v>4462</v>
      </c>
      <c r="C23" s="40"/>
      <c r="D23" s="39">
        <v>1201</v>
      </c>
      <c r="E23" s="39"/>
      <c r="F23" s="39">
        <v>2653</v>
      </c>
      <c r="G23" s="39"/>
      <c r="H23" s="39">
        <v>608</v>
      </c>
      <c r="I23" s="40"/>
      <c r="J23" s="81"/>
      <c r="K23" s="99">
        <f t="shared" si="1"/>
        <v>7.6065461984316398</v>
      </c>
      <c r="L23" s="99"/>
      <c r="M23" s="99">
        <f t="shared" si="2"/>
        <v>5.994509608185675</v>
      </c>
      <c r="N23" s="99"/>
      <c r="O23" s="99">
        <f t="shared" si="3"/>
        <v>8.3278400351571076</v>
      </c>
      <c r="P23" s="99"/>
      <c r="Q23" s="99">
        <f t="shared" si="4"/>
        <v>8.9834515366430256</v>
      </c>
      <c r="R23" s="43"/>
    </row>
    <row r="24" spans="1:18" s="27" customFormat="1" ht="11.4">
      <c r="A24" s="12" t="s">
        <v>45</v>
      </c>
      <c r="B24" s="39">
        <f t="shared" si="0"/>
        <v>761</v>
      </c>
      <c r="C24" s="40"/>
      <c r="D24" s="39">
        <v>367</v>
      </c>
      <c r="E24" s="39" t="s">
        <v>194</v>
      </c>
      <c r="F24" s="39">
        <v>301</v>
      </c>
      <c r="G24" s="39" t="s">
        <v>194</v>
      </c>
      <c r="H24" s="39">
        <v>93</v>
      </c>
      <c r="I24" s="40" t="s">
        <v>194</v>
      </c>
      <c r="J24" s="81"/>
      <c r="K24" s="99">
        <f t="shared" si="1"/>
        <v>1.2973065121036482</v>
      </c>
      <c r="L24" s="99"/>
      <c r="M24" s="99">
        <f t="shared" si="2"/>
        <v>1.8317943598702271</v>
      </c>
      <c r="N24" s="99"/>
      <c r="O24" s="99">
        <f t="shared" si="3"/>
        <v>0.94484728631070092</v>
      </c>
      <c r="P24" s="99"/>
      <c r="Q24" s="99">
        <f t="shared" si="4"/>
        <v>1.374113475177305</v>
      </c>
      <c r="R24" s="43"/>
    </row>
    <row r="25" spans="1:18" s="27" customFormat="1" ht="11.4">
      <c r="A25" s="12" t="s">
        <v>46</v>
      </c>
      <c r="B25" s="39">
        <f t="shared" si="0"/>
        <v>81</v>
      </c>
      <c r="C25" s="40" t="s">
        <v>194</v>
      </c>
      <c r="D25" s="39">
        <v>17</v>
      </c>
      <c r="E25" s="39" t="s">
        <v>194</v>
      </c>
      <c r="F25" s="39">
        <v>44</v>
      </c>
      <c r="G25" s="39" t="s">
        <v>194</v>
      </c>
      <c r="H25" s="39">
        <v>20</v>
      </c>
      <c r="I25" s="40" t="s">
        <v>194</v>
      </c>
      <c r="J25" s="81"/>
      <c r="K25" s="99">
        <f t="shared" si="1"/>
        <v>0.13808387316740539</v>
      </c>
      <c r="L25" s="42"/>
      <c r="M25" s="99">
        <f t="shared" si="2"/>
        <v>8.4851509857748933E-2</v>
      </c>
      <c r="N25" s="42"/>
      <c r="O25" s="99">
        <f t="shared" si="3"/>
        <v>0.13811721128794299</v>
      </c>
      <c r="P25" s="42"/>
      <c r="Q25" s="99">
        <f t="shared" si="4"/>
        <v>0.29550827423167847</v>
      </c>
      <c r="R25" s="43"/>
    </row>
    <row r="26" spans="1:18" s="27" customFormat="1" ht="11.4">
      <c r="A26" s="183" t="s">
        <v>3</v>
      </c>
      <c r="B26" s="39">
        <f t="shared" si="0"/>
        <v>41</v>
      </c>
      <c r="C26" s="40" t="s">
        <v>194</v>
      </c>
      <c r="D26" s="39">
        <v>0</v>
      </c>
      <c r="E26" s="39"/>
      <c r="F26" s="39">
        <v>41</v>
      </c>
      <c r="G26" s="39" t="s">
        <v>194</v>
      </c>
      <c r="H26" s="39">
        <v>0</v>
      </c>
      <c r="I26" s="40"/>
      <c r="J26" s="81"/>
      <c r="K26" s="118" t="str">
        <f>IF(B26&gt;0,"NC",0)</f>
        <v>NC</v>
      </c>
      <c r="L26" s="108"/>
      <c r="M26" s="263">
        <f>IF(D26&gt;0,"NC",0)</f>
        <v>0</v>
      </c>
      <c r="N26" s="264"/>
      <c r="O26" s="264" t="str">
        <f>IF(F26&gt;0,"NC",0)</f>
        <v>NC</v>
      </c>
      <c r="P26" s="264"/>
      <c r="Q26" s="264">
        <f>IF(H26&gt;0,"NC",0)</f>
        <v>0</v>
      </c>
      <c r="R26" s="43"/>
    </row>
    <row r="27" spans="1:18" s="27" customFormat="1" ht="6.6" customHeight="1">
      <c r="A27" s="58"/>
      <c r="B27" s="44"/>
      <c r="C27" s="40"/>
      <c r="I27" s="64"/>
      <c r="J27" s="55"/>
      <c r="K27" s="99"/>
      <c r="L27" s="99"/>
      <c r="M27" s="99"/>
      <c r="N27" s="99"/>
      <c r="O27" s="99"/>
      <c r="P27" s="99"/>
      <c r="Q27" s="99"/>
      <c r="R27" s="43"/>
    </row>
    <row r="28" spans="1:18" s="30" customFormat="1" ht="12">
      <c r="A28" s="7" t="s">
        <v>48</v>
      </c>
      <c r="B28" s="95">
        <f>SUM(D28,F28,H28)</f>
        <v>58703</v>
      </c>
      <c r="C28" s="40"/>
      <c r="D28" s="95">
        <f>SUM(D29:D30)</f>
        <v>20035</v>
      </c>
      <c r="E28" s="17"/>
      <c r="F28" s="95">
        <f>SUM(F29:F30)</f>
        <v>31899</v>
      </c>
      <c r="G28" s="17"/>
      <c r="H28" s="95">
        <f>SUM(H29:H30)</f>
        <v>6769</v>
      </c>
      <c r="I28" s="17"/>
      <c r="J28" s="6"/>
      <c r="K28" s="96">
        <f>SUM(K29:K30)</f>
        <v>100</v>
      </c>
      <c r="L28" s="96"/>
      <c r="M28" s="96">
        <f>SUM(M29:M30)</f>
        <v>100</v>
      </c>
      <c r="N28" s="96"/>
      <c r="O28" s="96">
        <f>SUM(O29:O30)</f>
        <v>100</v>
      </c>
      <c r="P28" s="96"/>
      <c r="Q28" s="96">
        <f>SUM(Q29:Q30)</f>
        <v>100</v>
      </c>
      <c r="R28" s="37"/>
    </row>
    <row r="29" spans="1:18" s="27" customFormat="1" ht="11.4">
      <c r="A29" s="13" t="s">
        <v>20</v>
      </c>
      <c r="B29" s="39">
        <f>SUM(D29,F29,H29)</f>
        <v>55119</v>
      </c>
      <c r="C29" s="40"/>
      <c r="D29" s="39">
        <v>19480</v>
      </c>
      <c r="E29" s="39"/>
      <c r="F29" s="39">
        <v>29068</v>
      </c>
      <c r="G29" s="39"/>
      <c r="H29" s="39">
        <v>6571</v>
      </c>
      <c r="I29" s="18"/>
      <c r="J29" s="84"/>
      <c r="K29" s="99">
        <f>B29*100/SUM(B29:B30)</f>
        <v>93.89469022026131</v>
      </c>
      <c r="L29" s="99"/>
      <c r="M29" s="99">
        <f>D29*100/SUM(D29:D30)</f>
        <v>97.229847766408781</v>
      </c>
      <c r="N29" s="99"/>
      <c r="O29" s="99">
        <f>F29*100/SUM(F29:F30)</f>
        <v>91.125113639926013</v>
      </c>
      <c r="P29" s="99"/>
      <c r="Q29" s="99">
        <f>H29*100/SUM(H29:H30)</f>
        <v>97.074900280691381</v>
      </c>
      <c r="R29" s="43"/>
    </row>
    <row r="30" spans="1:18" s="27" customFormat="1" ht="11.4">
      <c r="A30" s="13" t="s">
        <v>21</v>
      </c>
      <c r="B30" s="39">
        <f>SUM(D30,F30,H30)</f>
        <v>3584</v>
      </c>
      <c r="C30" s="40"/>
      <c r="D30" s="39">
        <v>555</v>
      </c>
      <c r="E30" s="39" t="s">
        <v>194</v>
      </c>
      <c r="F30" s="39">
        <v>2831</v>
      </c>
      <c r="G30" s="39"/>
      <c r="H30" s="39">
        <v>198</v>
      </c>
      <c r="I30" s="40" t="s">
        <v>194</v>
      </c>
      <c r="J30" s="84"/>
      <c r="K30" s="99">
        <f>B30*100/SUM(B29:B30)</f>
        <v>6.1053097797386844</v>
      </c>
      <c r="L30" s="99"/>
      <c r="M30" s="99">
        <f>D30*100/SUM(D29:D30)</f>
        <v>2.7701522335912152</v>
      </c>
      <c r="N30" s="99"/>
      <c r="O30" s="99">
        <f>F30*100/SUM(F29:F30)</f>
        <v>8.8748863600739831</v>
      </c>
      <c r="P30" s="99"/>
      <c r="Q30" s="99">
        <f>H30*100/SUM(H29:H30)</f>
        <v>2.925099719308613</v>
      </c>
      <c r="R30" s="43"/>
    </row>
    <row r="31" spans="1:18" s="27" customFormat="1" ht="6.6" customHeight="1">
      <c r="A31" s="8"/>
      <c r="B31" s="93"/>
      <c r="C31" s="40"/>
      <c r="D31" s="93"/>
      <c r="E31" s="153"/>
      <c r="F31" s="93"/>
      <c r="G31" s="17"/>
      <c r="H31" s="93"/>
      <c r="I31" s="18"/>
      <c r="J31" s="84"/>
      <c r="K31" s="99"/>
      <c r="L31" s="99"/>
      <c r="M31" s="99"/>
      <c r="N31" s="99"/>
      <c r="O31" s="99"/>
      <c r="P31" s="99"/>
      <c r="Q31" s="99"/>
      <c r="R31" s="43"/>
    </row>
    <row r="32" spans="1:18" s="30" customFormat="1" ht="12">
      <c r="A32" s="7" t="s">
        <v>142</v>
      </c>
      <c r="B32" s="95">
        <f t="shared" ref="B32:B38" si="5">SUM(D32,F32,H32)</f>
        <v>58703</v>
      </c>
      <c r="C32" s="40"/>
      <c r="D32" s="95">
        <f>SUM(D33:D38)</f>
        <v>20034</v>
      </c>
      <c r="E32" s="17"/>
      <c r="F32" s="95">
        <f>SUM(F33:F38)</f>
        <v>31900</v>
      </c>
      <c r="G32" s="40"/>
      <c r="H32" s="95">
        <f>SUM(H33:H38)</f>
        <v>6769</v>
      </c>
      <c r="I32" s="40"/>
      <c r="J32" s="6"/>
      <c r="K32" s="96">
        <f>SUM(K33:K38)</f>
        <v>100</v>
      </c>
      <c r="L32" s="96"/>
      <c r="M32" s="96">
        <f>SUM(M33:M38)</f>
        <v>99.999999999999986</v>
      </c>
      <c r="N32" s="96"/>
      <c r="O32" s="96">
        <f>SUM(O33:O38)</f>
        <v>100</v>
      </c>
      <c r="P32" s="96"/>
      <c r="Q32" s="96">
        <f>SUM(Q33:Q38)</f>
        <v>100</v>
      </c>
      <c r="R32" s="37"/>
    </row>
    <row r="33" spans="1:18" s="27" customFormat="1" ht="11.4">
      <c r="A33" s="182" t="s">
        <v>132</v>
      </c>
      <c r="B33" s="39">
        <f t="shared" si="5"/>
        <v>3043</v>
      </c>
      <c r="C33" s="40"/>
      <c r="D33" s="39">
        <v>539</v>
      </c>
      <c r="E33" s="39" t="s">
        <v>194</v>
      </c>
      <c r="F33" s="39">
        <v>2226</v>
      </c>
      <c r="G33" s="39"/>
      <c r="H33" s="39">
        <v>278</v>
      </c>
      <c r="I33" s="40"/>
      <c r="J33" s="81"/>
      <c r="K33" s="99">
        <f>B33*100/SUM($B$33:$B$38)</f>
        <v>5.1837214452412992</v>
      </c>
      <c r="L33" s="99"/>
      <c r="M33" s="99">
        <f>D33*100/SUM($D$33:$D$38)</f>
        <v>2.6904262753319359</v>
      </c>
      <c r="N33" s="99"/>
      <c r="O33" s="99">
        <f>F33*100/SUM($F$33:$F$38)</f>
        <v>6.9780564263322882</v>
      </c>
      <c r="P33" s="99"/>
      <c r="Q33" s="99">
        <f>H33*100/SUM($H$33:$H$38)</f>
        <v>4.1069581917565374</v>
      </c>
      <c r="R33" s="43"/>
    </row>
    <row r="34" spans="1:18" s="27" customFormat="1" ht="11.4">
      <c r="A34" s="182" t="s">
        <v>133</v>
      </c>
      <c r="B34" s="39">
        <f t="shared" si="5"/>
        <v>12509</v>
      </c>
      <c r="C34" s="40"/>
      <c r="D34" s="39">
        <v>2755</v>
      </c>
      <c r="E34" s="39"/>
      <c r="F34" s="39">
        <v>8726</v>
      </c>
      <c r="G34" s="39"/>
      <c r="H34" s="39">
        <v>1028</v>
      </c>
      <c r="I34" s="40"/>
      <c r="J34" s="81"/>
      <c r="K34" s="99">
        <f t="shared" ref="K34:K38" si="6">B34*100/SUM($B$33:$B$38)</f>
        <v>21.308962063267636</v>
      </c>
      <c r="L34" s="99"/>
      <c r="M34" s="99">
        <f t="shared" ref="M34:M38" si="7">D34*100/SUM($D$33:$D$38)</f>
        <v>13.751622242188279</v>
      </c>
      <c r="N34" s="99"/>
      <c r="O34" s="99">
        <f t="shared" ref="O34:O38" si="8">F34*100/SUM($F$33:$F$38)</f>
        <v>27.354231974921632</v>
      </c>
      <c r="P34" s="99"/>
      <c r="Q34" s="99">
        <f t="shared" ref="Q34:Q37" si="9">H34*100/SUM($H$33:$H$38)</f>
        <v>15.186881370955827</v>
      </c>
      <c r="R34" s="43"/>
    </row>
    <row r="35" spans="1:18" s="27" customFormat="1" ht="11.4">
      <c r="A35" s="184" t="s">
        <v>134</v>
      </c>
      <c r="B35" s="39">
        <f t="shared" si="5"/>
        <v>21301</v>
      </c>
      <c r="C35" s="40"/>
      <c r="D35" s="39">
        <v>7835</v>
      </c>
      <c r="E35" s="39"/>
      <c r="F35" s="39">
        <v>12809</v>
      </c>
      <c r="G35" s="39"/>
      <c r="H35" s="39">
        <v>657</v>
      </c>
      <c r="I35" s="40"/>
      <c r="J35" s="81"/>
      <c r="K35" s="99">
        <f t="shared" si="6"/>
        <v>36.286050116689097</v>
      </c>
      <c r="L35" s="99"/>
      <c r="M35" s="99">
        <f t="shared" si="7"/>
        <v>39.10851552360986</v>
      </c>
      <c r="N35" s="99"/>
      <c r="O35" s="99">
        <f t="shared" si="8"/>
        <v>40.153605015673982</v>
      </c>
      <c r="P35" s="99"/>
      <c r="Q35" s="99">
        <f t="shared" si="9"/>
        <v>9.706012704978578</v>
      </c>
      <c r="R35" s="43"/>
    </row>
    <row r="36" spans="1:18" s="27" customFormat="1" ht="11.4">
      <c r="A36" s="184" t="s">
        <v>135</v>
      </c>
      <c r="B36" s="39">
        <f t="shared" si="5"/>
        <v>6747</v>
      </c>
      <c r="C36" s="40"/>
      <c r="D36" s="39">
        <v>2742</v>
      </c>
      <c r="E36" s="39"/>
      <c r="F36" s="39">
        <v>3039</v>
      </c>
      <c r="G36" s="39"/>
      <c r="H36" s="39">
        <v>966</v>
      </c>
      <c r="I36" s="40"/>
      <c r="J36" s="81"/>
      <c r="K36" s="99">
        <f t="shared" si="6"/>
        <v>11.493450079212305</v>
      </c>
      <c r="L36" s="99"/>
      <c r="M36" s="99">
        <f t="shared" si="7"/>
        <v>13.686732554657082</v>
      </c>
      <c r="N36" s="99"/>
      <c r="O36" s="99">
        <f t="shared" si="8"/>
        <v>9.5266457680250785</v>
      </c>
      <c r="P36" s="99"/>
      <c r="Q36" s="99">
        <f t="shared" si="9"/>
        <v>14.270941054808686</v>
      </c>
      <c r="R36" s="43"/>
    </row>
    <row r="37" spans="1:18" s="27" customFormat="1" ht="11.4">
      <c r="A37" s="182" t="s">
        <v>136</v>
      </c>
      <c r="B37" s="39">
        <f t="shared" si="5"/>
        <v>8604</v>
      </c>
      <c r="C37" s="40"/>
      <c r="D37" s="39">
        <v>3631</v>
      </c>
      <c r="E37" s="39"/>
      <c r="F37" s="39">
        <v>3567</v>
      </c>
      <c r="G37" s="39"/>
      <c r="H37" s="39">
        <v>1406</v>
      </c>
      <c r="I37" s="40"/>
      <c r="J37" s="81"/>
      <c r="K37" s="99">
        <f t="shared" si="6"/>
        <v>14.65683184845749</v>
      </c>
      <c r="L37" s="99"/>
      <c r="M37" s="99">
        <f t="shared" si="7"/>
        <v>18.124188878905859</v>
      </c>
      <c r="N37" s="99"/>
      <c r="O37" s="99">
        <f t="shared" si="8"/>
        <v>11.181818181818182</v>
      </c>
      <c r="P37" s="99"/>
      <c r="Q37" s="99">
        <f t="shared" si="9"/>
        <v>20.77116265327227</v>
      </c>
      <c r="R37" s="43"/>
    </row>
    <row r="38" spans="1:18" s="27" customFormat="1" ht="11.4">
      <c r="A38" s="183" t="s">
        <v>137</v>
      </c>
      <c r="B38" s="39">
        <f t="shared" si="5"/>
        <v>6499</v>
      </c>
      <c r="C38" s="40"/>
      <c r="D38" s="39">
        <v>2532</v>
      </c>
      <c r="E38" s="39"/>
      <c r="F38" s="39">
        <v>1533</v>
      </c>
      <c r="G38" s="39" t="s">
        <v>194</v>
      </c>
      <c r="H38" s="39">
        <v>2434</v>
      </c>
      <c r="I38" s="17"/>
      <c r="J38" s="81"/>
      <c r="K38" s="99">
        <f t="shared" si="6"/>
        <v>11.070984447132174</v>
      </c>
      <c r="L38" s="99"/>
      <c r="M38" s="99">
        <f t="shared" si="7"/>
        <v>12.638514525306977</v>
      </c>
      <c r="N38" s="99"/>
      <c r="O38" s="99">
        <f t="shared" si="8"/>
        <v>4.8056426332288398</v>
      </c>
      <c r="P38" s="99"/>
      <c r="Q38" s="99">
        <f>H38*100/SUM($H$33:$H$38)</f>
        <v>35.958044024228101</v>
      </c>
      <c r="R38" s="43"/>
    </row>
    <row r="39" spans="1:18" s="27" customFormat="1" ht="6.6" customHeight="1">
      <c r="A39" s="2"/>
      <c r="B39" s="66"/>
      <c r="C39" s="64"/>
      <c r="D39" s="93"/>
      <c r="E39" s="17"/>
      <c r="F39" s="93"/>
      <c r="G39" s="17"/>
      <c r="H39" s="93"/>
      <c r="I39" s="18"/>
      <c r="J39" s="84"/>
      <c r="K39" s="99"/>
      <c r="L39" s="99"/>
      <c r="M39" s="99"/>
      <c r="N39" s="99"/>
      <c r="O39" s="99"/>
      <c r="P39" s="99"/>
      <c r="Q39" s="99"/>
      <c r="R39" s="43"/>
    </row>
    <row r="40" spans="1:18" s="30" customFormat="1" ht="12">
      <c r="A40" s="7" t="s">
        <v>41</v>
      </c>
      <c r="B40" s="95">
        <f>SUM(D40,F40,H40)</f>
        <v>58703</v>
      </c>
      <c r="C40" s="40"/>
      <c r="D40" s="95">
        <f>SUM(D41:D42)</f>
        <v>20035</v>
      </c>
      <c r="E40" s="17"/>
      <c r="F40" s="95">
        <f>SUM(F41:F42)</f>
        <v>31899</v>
      </c>
      <c r="G40" s="17"/>
      <c r="H40" s="95">
        <f>SUM(H41:H42)</f>
        <v>6769</v>
      </c>
      <c r="I40" s="40"/>
      <c r="J40" s="6"/>
      <c r="K40" s="96">
        <f>SUM(K41:K42)</f>
        <v>100</v>
      </c>
      <c r="L40" s="96"/>
      <c r="M40" s="96">
        <f>SUM(M41:M42)</f>
        <v>100</v>
      </c>
      <c r="N40" s="96"/>
      <c r="O40" s="96">
        <f>SUM(O41:O42)</f>
        <v>100</v>
      </c>
      <c r="P40" s="96"/>
      <c r="Q40" s="96">
        <f>SUM(Q41:Q42)</f>
        <v>100</v>
      </c>
      <c r="R40" s="37"/>
    </row>
    <row r="41" spans="1:18" s="27" customFormat="1">
      <c r="A41" s="201" t="s">
        <v>104</v>
      </c>
      <c r="B41" s="39">
        <f>SUM(D41,F41,H41)</f>
        <v>30838</v>
      </c>
      <c r="C41" s="64"/>
      <c r="D41" s="39">
        <v>11932</v>
      </c>
      <c r="E41" s="39"/>
      <c r="F41" s="39">
        <v>16174</v>
      </c>
      <c r="G41" s="39"/>
      <c r="H41" s="39">
        <v>2732</v>
      </c>
      <c r="I41" s="40"/>
      <c r="J41" s="83"/>
      <c r="K41" s="99">
        <f>B41*100/SUM($B$41:$B$42)</f>
        <v>52.532238556802888</v>
      </c>
      <c r="L41" s="99"/>
      <c r="M41" s="99">
        <f>D41*100/SUM($D$41:$D$42)</f>
        <v>59.555777389568256</v>
      </c>
      <c r="N41" s="99"/>
      <c r="O41" s="99">
        <f>F41*100/SUM($F$41:$F$42)</f>
        <v>50.703783817674534</v>
      </c>
      <c r="P41" s="99"/>
      <c r="Q41" s="99">
        <f>H41*100/SUM($H$41:$H$42)</f>
        <v>40.36046683409662</v>
      </c>
      <c r="R41" s="43"/>
    </row>
    <row r="42" spans="1:18" s="27" customFormat="1">
      <c r="A42" s="201" t="s">
        <v>63</v>
      </c>
      <c r="B42" s="39">
        <f>SUM(D42,F42,H42)</f>
        <v>27865</v>
      </c>
      <c r="C42" s="64"/>
      <c r="D42" s="39">
        <v>8103</v>
      </c>
      <c r="E42" s="39"/>
      <c r="F42" s="39">
        <v>15725</v>
      </c>
      <c r="G42" s="39"/>
      <c r="H42" s="39">
        <v>4037</v>
      </c>
      <c r="I42" s="40"/>
      <c r="J42" s="81"/>
      <c r="K42" s="99">
        <f>B42*100/SUM($B$41:$B$42)</f>
        <v>47.467761443197112</v>
      </c>
      <c r="L42" s="99"/>
      <c r="M42" s="99">
        <f>D42*100/SUM($D$41:$D$42)</f>
        <v>40.444222610431744</v>
      </c>
      <c r="N42" s="99"/>
      <c r="O42" s="99">
        <f>F42*100/SUM($F$41:$F$42)</f>
        <v>49.296216182325466</v>
      </c>
      <c r="P42" s="99"/>
      <c r="Q42" s="99">
        <f>H42*100/SUM($H$41:$H$42)</f>
        <v>59.63953316590338</v>
      </c>
      <c r="R42" s="43"/>
    </row>
    <row r="43" spans="1:18" s="27" customFormat="1" ht="6.6" customHeight="1">
      <c r="A43" s="82"/>
      <c r="B43" s="44"/>
      <c r="C43" s="40"/>
      <c r="D43" s="93"/>
      <c r="E43" s="153"/>
      <c r="F43" s="93"/>
      <c r="G43" s="64"/>
      <c r="H43" s="93"/>
      <c r="I43" s="64"/>
      <c r="J43" s="55"/>
      <c r="K43" s="99"/>
      <c r="L43" s="99"/>
      <c r="M43" s="99"/>
      <c r="N43" s="99"/>
      <c r="O43" s="99"/>
      <c r="P43" s="99"/>
      <c r="Q43" s="99"/>
      <c r="R43" s="43"/>
    </row>
    <row r="44" spans="1:18" s="30" customFormat="1" ht="12">
      <c r="A44" s="202" t="s">
        <v>47</v>
      </c>
      <c r="B44" s="95">
        <f t="shared" ref="B44:B49" si="10">SUM(D44,F44,H44)</f>
        <v>58704</v>
      </c>
      <c r="C44" s="40"/>
      <c r="D44" s="95">
        <f>SUM(D45:D49)</f>
        <v>20035</v>
      </c>
      <c r="E44" s="17"/>
      <c r="F44" s="95">
        <f>SUM(F45:F49)</f>
        <v>31899</v>
      </c>
      <c r="G44" s="64"/>
      <c r="H44" s="95">
        <f>SUM(H45:H49)</f>
        <v>6770</v>
      </c>
      <c r="I44" s="64"/>
      <c r="J44" s="6"/>
      <c r="K44" s="96">
        <f>SUM(K45:K48)</f>
        <v>100</v>
      </c>
      <c r="L44" s="96"/>
      <c r="M44" s="96">
        <f>SUM(M45:M48)</f>
        <v>100</v>
      </c>
      <c r="N44" s="96"/>
      <c r="O44" s="96">
        <f>SUM(O45:O48)</f>
        <v>100</v>
      </c>
      <c r="P44" s="96"/>
      <c r="Q44" s="96">
        <f>SUM(Q45:Q48)</f>
        <v>100.00000000000001</v>
      </c>
      <c r="R44" s="37"/>
    </row>
    <row r="45" spans="1:18" s="27" customFormat="1" ht="11.4">
      <c r="A45" s="13" t="s">
        <v>107</v>
      </c>
      <c r="B45" s="39">
        <f t="shared" si="10"/>
        <v>29855</v>
      </c>
      <c r="C45" s="40"/>
      <c r="D45" s="39">
        <v>10238</v>
      </c>
      <c r="E45" s="39"/>
      <c r="F45" s="39">
        <v>17299</v>
      </c>
      <c r="G45" s="39"/>
      <c r="H45" s="39">
        <v>2318</v>
      </c>
      <c r="I45" s="64"/>
      <c r="J45" s="81"/>
      <c r="K45" s="99">
        <f>B45*100/SUM($B$45:$B$48)</f>
        <v>50.856841101117467</v>
      </c>
      <c r="L45" s="99"/>
      <c r="M45" s="99">
        <f>D45*100/SUM(D$45:D$48)</f>
        <v>51.100573995507858</v>
      </c>
      <c r="N45" s="99"/>
      <c r="O45" s="99">
        <f>F45*100/SUM($F$45:$F$48)</f>
        <v>54.230540142324209</v>
      </c>
      <c r="P45" s="99"/>
      <c r="Q45" s="99">
        <f>H45*100/SUM($H$45:$H$48)</f>
        <v>34.239290989660269</v>
      </c>
      <c r="R45" s="43"/>
    </row>
    <row r="46" spans="1:18" s="27" customFormat="1" ht="11.4">
      <c r="A46" s="13" t="s">
        <v>108</v>
      </c>
      <c r="B46" s="39">
        <f t="shared" si="10"/>
        <v>5389</v>
      </c>
      <c r="C46" s="40"/>
      <c r="D46" s="39">
        <v>2066</v>
      </c>
      <c r="E46" s="39"/>
      <c r="F46" s="39">
        <v>2200</v>
      </c>
      <c r="G46" s="39" t="s">
        <v>194</v>
      </c>
      <c r="H46" s="39">
        <v>1123</v>
      </c>
      <c r="I46" s="40"/>
      <c r="J46" s="81"/>
      <c r="K46" s="99">
        <f>B46*100/SUM($B$45:$B$48)</f>
        <v>9.1799536658490055</v>
      </c>
      <c r="L46" s="99"/>
      <c r="M46" s="99">
        <f>D46*100/SUM(D$45:D$48)</f>
        <v>10.311954080359371</v>
      </c>
      <c r="N46" s="99"/>
      <c r="O46" s="99">
        <f>F46*100/SUM($F$45:$F$48)</f>
        <v>6.8967679237593655</v>
      </c>
      <c r="P46" s="99"/>
      <c r="Q46" s="99">
        <f>H46*100/SUM($H$45:$H$48)</f>
        <v>16.587887740029544</v>
      </c>
      <c r="R46" s="43"/>
    </row>
    <row r="47" spans="1:18" s="27" customFormat="1" ht="11.4">
      <c r="A47" s="13" t="s">
        <v>109</v>
      </c>
      <c r="B47" s="39">
        <f t="shared" si="10"/>
        <v>22553</v>
      </c>
      <c r="C47" s="40"/>
      <c r="D47" s="39">
        <v>7618</v>
      </c>
      <c r="E47" s="39"/>
      <c r="F47" s="39">
        <v>11857</v>
      </c>
      <c r="G47" s="39"/>
      <c r="H47" s="39">
        <v>3078</v>
      </c>
      <c r="I47" s="64"/>
      <c r="J47" s="81"/>
      <c r="K47" s="99">
        <f>B47*100/SUM($B$45:$B$48)</f>
        <v>38.418165712728261</v>
      </c>
      <c r="L47" s="99"/>
      <c r="M47" s="99">
        <f>D47*100/SUM(D$45:D$48)</f>
        <v>38.023458946843022</v>
      </c>
      <c r="N47" s="99"/>
      <c r="O47" s="99">
        <f>F47*100/SUM($F$45:$F$48)</f>
        <v>37.170444214552184</v>
      </c>
      <c r="P47" s="99"/>
      <c r="Q47" s="99">
        <f>H47*100/SUM($H$45:$H$48)</f>
        <v>45.46528803545052</v>
      </c>
      <c r="R47" s="43"/>
    </row>
    <row r="48" spans="1:18" s="158" customFormat="1">
      <c r="A48" s="156" t="s">
        <v>101</v>
      </c>
      <c r="B48" s="44">
        <f t="shared" si="10"/>
        <v>907</v>
      </c>
      <c r="C48" s="64"/>
      <c r="D48" s="39">
        <v>113</v>
      </c>
      <c r="E48" s="39" t="s">
        <v>194</v>
      </c>
      <c r="F48" s="39">
        <v>543</v>
      </c>
      <c r="G48" s="39" t="s">
        <v>194</v>
      </c>
      <c r="H48" s="39">
        <v>251</v>
      </c>
      <c r="I48" s="64"/>
      <c r="J48" s="92"/>
      <c r="K48" s="99">
        <f>B48*100/SUM($B$45:$B$48)</f>
        <v>1.5450395203052603</v>
      </c>
      <c r="L48" s="108"/>
      <c r="M48" s="99">
        <f>D48*100/SUM(D$45:D$48)</f>
        <v>0.56401297728974298</v>
      </c>
      <c r="N48" s="108"/>
      <c r="O48" s="99">
        <f>F48*100/SUM($F$45:$F$48)</f>
        <v>1.7022477193642434</v>
      </c>
      <c r="P48" s="108"/>
      <c r="Q48" s="99">
        <f>H48*100/SUM($H$45:$H$48)</f>
        <v>3.707533234859675</v>
      </c>
      <c r="R48" s="141"/>
    </row>
    <row r="49" spans="1:18" s="158" customFormat="1" ht="11.4">
      <c r="A49" s="183" t="s">
        <v>3</v>
      </c>
      <c r="B49" s="44">
        <f t="shared" si="10"/>
        <v>0</v>
      </c>
      <c r="C49" s="40"/>
      <c r="D49" s="39">
        <v>0</v>
      </c>
      <c r="E49" s="39"/>
      <c r="F49" s="39">
        <v>0</v>
      </c>
      <c r="G49" s="39"/>
      <c r="H49" s="39">
        <v>0</v>
      </c>
      <c r="I49" s="40"/>
      <c r="J49" s="92"/>
      <c r="K49" s="118">
        <f>IF(B49&gt;0,"NC",0)</f>
        <v>0</v>
      </c>
      <c r="L49" s="108"/>
      <c r="M49" s="263">
        <f>IF(D49&gt;0,"NC",0)</f>
        <v>0</v>
      </c>
      <c r="N49" s="264"/>
      <c r="O49" s="264">
        <f>IF(F49&gt;0,"NC",0)</f>
        <v>0</v>
      </c>
      <c r="P49" s="264"/>
      <c r="Q49" s="264">
        <f>IF(H49&gt;0,"NC",0)</f>
        <v>0</v>
      </c>
      <c r="R49" s="141"/>
    </row>
    <row r="50" spans="1:18" ht="6.6" customHeight="1" thickBot="1">
      <c r="A50" s="120"/>
      <c r="B50" s="121"/>
      <c r="C50" s="112"/>
      <c r="D50" s="121"/>
      <c r="E50" s="112"/>
      <c r="F50" s="120"/>
      <c r="G50" s="112"/>
      <c r="H50" s="120"/>
      <c r="I50" s="112"/>
      <c r="J50" s="121"/>
      <c r="K50" s="123"/>
      <c r="L50" s="123"/>
      <c r="M50" s="123"/>
      <c r="N50" s="123"/>
      <c r="O50" s="123"/>
      <c r="P50" s="123"/>
      <c r="Q50" s="123"/>
      <c r="R50" s="123"/>
    </row>
    <row r="51" spans="1:18" ht="6.6" customHeight="1">
      <c r="A51" s="29"/>
      <c r="B51" s="67"/>
      <c r="C51" s="40"/>
      <c r="D51" s="29"/>
      <c r="E51" s="64"/>
      <c r="F51" s="29"/>
      <c r="G51" s="40"/>
      <c r="H51" s="29"/>
      <c r="I51" s="40"/>
      <c r="J51" s="36"/>
    </row>
    <row r="52" spans="1:18" s="71" customFormat="1" ht="11.4">
      <c r="A52" s="70" t="s">
        <v>74</v>
      </c>
      <c r="B52" s="145"/>
      <c r="C52" s="77"/>
      <c r="D52" s="145"/>
      <c r="E52" s="77"/>
      <c r="F52" s="145"/>
      <c r="G52" s="77"/>
      <c r="H52" s="145"/>
      <c r="I52" s="77"/>
      <c r="J52" s="145"/>
    </row>
    <row r="53" spans="1:18" s="71" customFormat="1" ht="11.4">
      <c r="A53" s="70" t="s">
        <v>155</v>
      </c>
      <c r="B53" s="145"/>
      <c r="C53" s="77"/>
      <c r="D53" s="145"/>
      <c r="E53" s="77"/>
      <c r="F53" s="145"/>
      <c r="G53" s="77"/>
      <c r="H53" s="145"/>
      <c r="I53" s="77"/>
      <c r="J53" s="145"/>
    </row>
    <row r="54" spans="1:18" s="71" customFormat="1" ht="11.4">
      <c r="A54" s="79" t="s">
        <v>105</v>
      </c>
      <c r="B54" s="145"/>
      <c r="C54" s="77"/>
      <c r="D54" s="145"/>
      <c r="E54" s="77"/>
      <c r="F54" s="145"/>
      <c r="G54" s="77"/>
      <c r="H54" s="145"/>
      <c r="I54" s="77"/>
      <c r="J54" s="145"/>
    </row>
    <row r="55" spans="1:18" s="71" customFormat="1" ht="22.5" customHeight="1">
      <c r="A55" s="303" t="s">
        <v>163</v>
      </c>
      <c r="B55" s="303"/>
      <c r="C55" s="303"/>
      <c r="D55" s="303"/>
      <c r="E55" s="303"/>
      <c r="F55" s="303"/>
      <c r="G55" s="303"/>
      <c r="H55" s="303"/>
      <c r="I55" s="303"/>
      <c r="J55" s="303"/>
      <c r="K55" s="303"/>
      <c r="L55" s="303"/>
      <c r="M55" s="303"/>
      <c r="N55" s="303"/>
      <c r="O55" s="303"/>
      <c r="P55" s="303"/>
      <c r="Q55" s="303"/>
      <c r="R55" s="303"/>
    </row>
    <row r="56" spans="1:18" s="71" customFormat="1" ht="10.199999999999999">
      <c r="A56" s="198" t="s">
        <v>66</v>
      </c>
      <c r="C56" s="77"/>
      <c r="E56" s="77"/>
      <c r="G56" s="77"/>
      <c r="H56" s="143"/>
      <c r="I56" s="77"/>
    </row>
    <row r="57" spans="1:18" s="71" customFormat="1" ht="10.199999999999999">
      <c r="A57" s="199" t="s">
        <v>89</v>
      </c>
      <c r="B57" s="73"/>
      <c r="C57" s="74"/>
      <c r="D57" s="73"/>
      <c r="E57" s="74"/>
      <c r="F57" s="73"/>
      <c r="G57" s="74"/>
      <c r="H57" s="144"/>
      <c r="I57" s="74"/>
      <c r="J57" s="73"/>
      <c r="K57" s="73"/>
      <c r="L57" s="73"/>
      <c r="M57" s="73"/>
      <c r="N57" s="73"/>
      <c r="O57" s="73"/>
      <c r="P57" s="73"/>
      <c r="Q57" s="73"/>
    </row>
    <row r="58" spans="1:18" s="71" customFormat="1" ht="10.199999999999999">
      <c r="A58" s="4" t="s">
        <v>203</v>
      </c>
      <c r="B58" s="75"/>
      <c r="C58" s="77"/>
      <c r="E58" s="77"/>
      <c r="G58" s="77"/>
      <c r="H58" s="143"/>
      <c r="I58" s="77"/>
      <c r="R58" s="127"/>
    </row>
    <row r="59" spans="1:18">
      <c r="A59" s="71"/>
    </row>
  </sheetData>
  <mergeCells count="15">
    <mergeCell ref="A1:R1"/>
    <mergeCell ref="A4:A10"/>
    <mergeCell ref="B4:I4"/>
    <mergeCell ref="K4:R4"/>
    <mergeCell ref="D10:E10"/>
    <mergeCell ref="K7:L10"/>
    <mergeCell ref="M7:R7"/>
    <mergeCell ref="A55:R55"/>
    <mergeCell ref="F10:G10"/>
    <mergeCell ref="H10:I10"/>
    <mergeCell ref="M10:N10"/>
    <mergeCell ref="O10:P10"/>
    <mergeCell ref="Q10:R10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26" customWidth="1"/>
    <col min="4" max="4" width="8.6640625" style="90" customWidth="1"/>
    <col min="5" max="5" width="2.6640625" style="26" customWidth="1"/>
    <col min="6" max="6" width="8.6640625" style="90" customWidth="1"/>
    <col min="7" max="7" width="2.6640625" style="26" customWidth="1"/>
    <col min="8" max="8" width="8.6640625" style="72" customWidth="1"/>
    <col min="9" max="9" width="2.6640625" style="26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216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27" customFormat="1" ht="6.6" customHeight="1" thickBot="1">
      <c r="A2" s="158"/>
      <c r="B2" s="159"/>
      <c r="C2" s="161"/>
      <c r="D2" s="159"/>
      <c r="E2" s="161"/>
      <c r="F2" s="159"/>
      <c r="G2" s="161"/>
      <c r="H2" s="160"/>
      <c r="I2" s="161"/>
      <c r="J2" s="160"/>
      <c r="K2" s="159"/>
      <c r="L2" s="159"/>
      <c r="M2" s="159"/>
      <c r="N2" s="159"/>
      <c r="O2" s="159"/>
      <c r="P2" s="159"/>
      <c r="Q2" s="158"/>
      <c r="R2" s="158"/>
    </row>
    <row r="3" spans="1:18" s="132" customFormat="1" ht="6.6" customHeight="1">
      <c r="A3" s="228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8" t="s">
        <v>145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8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8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8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8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8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8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27" customFormat="1" ht="6.6" customHeight="1">
      <c r="A11" s="229"/>
      <c r="B11" s="230"/>
      <c r="C11" s="231"/>
      <c r="D11" s="230"/>
      <c r="E11" s="231"/>
      <c r="F11" s="230"/>
      <c r="G11" s="231"/>
      <c r="H11" s="230"/>
      <c r="I11" s="231"/>
      <c r="J11" s="230"/>
      <c r="K11" s="230"/>
      <c r="L11" s="230"/>
      <c r="M11" s="230"/>
      <c r="N11" s="230"/>
      <c r="O11" s="230"/>
      <c r="P11" s="230"/>
      <c r="Q11" s="230"/>
      <c r="R11" s="230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79</v>
      </c>
      <c r="B13" s="219">
        <f>SUM(D13,F13,H13)</f>
        <v>58703</v>
      </c>
      <c r="C13" s="220"/>
      <c r="D13" s="219">
        <f>D15</f>
        <v>20036</v>
      </c>
      <c r="E13" s="220"/>
      <c r="F13" s="219">
        <f>F15</f>
        <v>31898</v>
      </c>
      <c r="G13" s="220"/>
      <c r="H13" s="219">
        <f>H15</f>
        <v>6769</v>
      </c>
      <c r="I13" s="220"/>
      <c r="J13" s="222"/>
      <c r="K13" s="254">
        <f>SUM(M13,O13,Q13)</f>
        <v>99.999999999999986</v>
      </c>
      <c r="L13" s="255"/>
      <c r="M13" s="254">
        <f>D13*100/B13</f>
        <v>34.131134694990031</v>
      </c>
      <c r="N13" s="256"/>
      <c r="O13" s="254">
        <f>F13*100/B13</f>
        <v>54.337938435855065</v>
      </c>
      <c r="P13" s="255"/>
      <c r="Q13" s="254">
        <f>H13*100/B13</f>
        <v>11.530926869154898</v>
      </c>
      <c r="R13" s="233"/>
    </row>
    <row r="14" spans="1:18" s="35" customFormat="1" ht="6.6" customHeight="1">
      <c r="A14" s="31"/>
      <c r="B14" s="65"/>
      <c r="C14" s="64"/>
      <c r="D14" s="65"/>
      <c r="E14" s="64"/>
      <c r="F14" s="65"/>
      <c r="G14" s="64"/>
      <c r="H14" s="65"/>
      <c r="I14" s="64"/>
      <c r="J14" s="94"/>
      <c r="K14" s="257"/>
      <c r="L14" s="257"/>
      <c r="M14" s="257"/>
      <c r="N14" s="258"/>
      <c r="O14" s="257"/>
      <c r="P14" s="257"/>
      <c r="Q14" s="257"/>
      <c r="R14" s="33"/>
    </row>
    <row r="15" spans="1:18" s="30" customFormat="1" ht="24">
      <c r="A15" s="61" t="s">
        <v>86</v>
      </c>
      <c r="B15" s="95">
        <f>SUM(D15,F15,H15)</f>
        <v>58703</v>
      </c>
      <c r="C15" s="40"/>
      <c r="D15" s="95">
        <f>SUM(D16:D18)</f>
        <v>20036</v>
      </c>
      <c r="E15" s="40"/>
      <c r="F15" s="95">
        <f>SUM(F16:F18)</f>
        <v>31898</v>
      </c>
      <c r="G15" s="40"/>
      <c r="H15" s="95">
        <f>SUM(H16:H18)</f>
        <v>6769</v>
      </c>
      <c r="I15" s="40"/>
      <c r="J15" s="100"/>
      <c r="K15" s="190">
        <f>SUM(K16:K17)</f>
        <v>100</v>
      </c>
      <c r="L15" s="190"/>
      <c r="M15" s="190">
        <f>SUM(M16:M17)</f>
        <v>100</v>
      </c>
      <c r="N15" s="190"/>
      <c r="O15" s="190">
        <f>SUM(O16:O17)</f>
        <v>100</v>
      </c>
      <c r="P15" s="190"/>
      <c r="Q15" s="190">
        <f>SUM(Q16:Q17)</f>
        <v>100</v>
      </c>
      <c r="R15" s="37"/>
    </row>
    <row r="16" spans="1:18" s="27" customFormat="1" ht="11.4">
      <c r="A16" s="115" t="s">
        <v>164</v>
      </c>
      <c r="B16" s="39">
        <f>SUM(D16,F16,H16)</f>
        <v>4746</v>
      </c>
      <c r="C16" s="40"/>
      <c r="D16" s="39">
        <v>17</v>
      </c>
      <c r="E16" s="39" t="s">
        <v>194</v>
      </c>
      <c r="F16" s="39">
        <v>4705</v>
      </c>
      <c r="G16" s="39"/>
      <c r="H16" s="39">
        <v>24</v>
      </c>
      <c r="I16" s="40" t="s">
        <v>194</v>
      </c>
      <c r="J16" s="98"/>
      <c r="K16" s="42">
        <f>B16*100/SUM($B$16:$B$17)</f>
        <v>8.8978046082603726</v>
      </c>
      <c r="L16" s="42"/>
      <c r="M16" s="42">
        <f>D16*100/SUM($D$16:$D$17)</f>
        <v>9.9531615925058547E-2</v>
      </c>
      <c r="N16" s="42"/>
      <c r="O16" s="42">
        <f>F16*100/SUM($F$16:$F$17)</f>
        <v>15.952397097714789</v>
      </c>
      <c r="P16" s="42"/>
      <c r="Q16" s="42">
        <f>H16*100/SUM($H$16:$H$17)</f>
        <v>0.35476718403547675</v>
      </c>
      <c r="R16" s="43"/>
    </row>
    <row r="17" spans="1:18" s="27" customFormat="1" ht="11.4">
      <c r="A17" s="115" t="s">
        <v>4</v>
      </c>
      <c r="B17" s="39">
        <f>SUM(D17,F17,H17)</f>
        <v>48593</v>
      </c>
      <c r="C17" s="40"/>
      <c r="D17" s="39">
        <v>17063</v>
      </c>
      <c r="E17" s="39"/>
      <c r="F17" s="39">
        <v>24789</v>
      </c>
      <c r="G17" s="39"/>
      <c r="H17" s="39">
        <v>6741</v>
      </c>
      <c r="I17" s="40"/>
      <c r="J17" s="98"/>
      <c r="K17" s="42">
        <f>B17*100/SUM($B$16:$B$17)</f>
        <v>91.102195391739627</v>
      </c>
      <c r="L17" s="42"/>
      <c r="M17" s="42">
        <f>D17*100/SUM($D$16:$D$17)</f>
        <v>99.900468384074941</v>
      </c>
      <c r="N17" s="42"/>
      <c r="O17" s="42">
        <f>F17*100/SUM($F$16:$F$17)</f>
        <v>84.047602902285206</v>
      </c>
      <c r="P17" s="42"/>
      <c r="Q17" s="42">
        <f>H17*100/SUM($H$16:$H$17)</f>
        <v>99.645232815964519</v>
      </c>
      <c r="R17" s="43"/>
    </row>
    <row r="18" spans="1:18" s="27" customFormat="1" ht="11.4">
      <c r="A18" s="115" t="s">
        <v>3</v>
      </c>
      <c r="B18" s="39">
        <f>SUM(D18,F18,H18)</f>
        <v>5364</v>
      </c>
      <c r="C18" s="40"/>
      <c r="D18" s="39">
        <v>2956</v>
      </c>
      <c r="E18" s="39"/>
      <c r="F18" s="39">
        <v>2404</v>
      </c>
      <c r="G18" s="39"/>
      <c r="H18" s="39">
        <v>4</v>
      </c>
      <c r="I18" s="40" t="s">
        <v>194</v>
      </c>
      <c r="J18" s="98"/>
      <c r="K18" s="42" t="s">
        <v>193</v>
      </c>
      <c r="L18" s="42"/>
      <c r="M18" s="42" t="s">
        <v>193</v>
      </c>
      <c r="N18" s="42"/>
      <c r="O18" s="42" t="s">
        <v>193</v>
      </c>
      <c r="P18" s="42"/>
      <c r="Q18" s="42" t="s">
        <v>193</v>
      </c>
      <c r="R18" s="43"/>
    </row>
    <row r="19" spans="1:18" s="27" customFormat="1" ht="6.6" customHeight="1">
      <c r="A19" s="29"/>
      <c r="B19" s="39"/>
      <c r="C19" s="40"/>
      <c r="D19" s="93"/>
      <c r="E19" s="40"/>
      <c r="F19" s="93"/>
      <c r="G19" s="40"/>
      <c r="H19" s="93"/>
      <c r="I19" s="40"/>
      <c r="J19" s="98"/>
      <c r="K19" s="42"/>
      <c r="L19" s="42"/>
      <c r="M19" s="42"/>
      <c r="N19" s="42"/>
      <c r="O19" s="42"/>
      <c r="P19" s="42"/>
      <c r="Q19" s="42"/>
      <c r="R19" s="43"/>
    </row>
    <row r="20" spans="1:18" s="30" customFormat="1" ht="36">
      <c r="A20" s="61" t="s">
        <v>103</v>
      </c>
      <c r="B20" s="95">
        <f>SUM(D20,F20,H20)</f>
        <v>58702</v>
      </c>
      <c r="C20" s="40"/>
      <c r="D20" s="95">
        <f>SUM(D21:D22)</f>
        <v>20035</v>
      </c>
      <c r="E20" s="40"/>
      <c r="F20" s="95">
        <f>SUM(F21:F22)</f>
        <v>31899</v>
      </c>
      <c r="G20" s="40"/>
      <c r="H20" s="95">
        <f>SUM(H21:H22)</f>
        <v>6768</v>
      </c>
      <c r="I20" s="40"/>
      <c r="J20" s="100"/>
      <c r="K20" s="190">
        <f>SUM(K21:K22)</f>
        <v>100</v>
      </c>
      <c r="L20" s="190"/>
      <c r="M20" s="190">
        <f>SUM(M21:M22)</f>
        <v>100</v>
      </c>
      <c r="N20" s="190"/>
      <c r="O20" s="190">
        <f>SUM(O21:O22)</f>
        <v>100</v>
      </c>
      <c r="P20" s="190"/>
      <c r="Q20" s="190">
        <f>SUM(Q21:Q22)</f>
        <v>100</v>
      </c>
      <c r="R20" s="37"/>
    </row>
    <row r="21" spans="1:18" s="27" customFormat="1" ht="11.4">
      <c r="A21" s="115" t="s">
        <v>164</v>
      </c>
      <c r="B21" s="39">
        <f>SUM(D21,F21,H21)</f>
        <v>27033</v>
      </c>
      <c r="C21" s="40"/>
      <c r="D21" s="39">
        <v>1200</v>
      </c>
      <c r="E21" s="39"/>
      <c r="F21" s="39">
        <v>24164</v>
      </c>
      <c r="G21" s="39"/>
      <c r="H21" s="39">
        <v>1669</v>
      </c>
      <c r="I21" s="40"/>
      <c r="J21" s="98"/>
      <c r="K21" s="42">
        <f>B21*100/SUM(B21:B22)</f>
        <v>46.051241865694521</v>
      </c>
      <c r="L21" s="42"/>
      <c r="M21" s="42">
        <f>D21*100/SUM(D21:D22)</f>
        <v>5.9895183428999248</v>
      </c>
      <c r="N21" s="42"/>
      <c r="O21" s="42">
        <f>F21*100/SUM(F21:F22)</f>
        <v>75.751590958964229</v>
      </c>
      <c r="P21" s="42"/>
      <c r="Q21" s="42">
        <f>H21*100/SUM(H21:H22)</f>
        <v>24.66016548463357</v>
      </c>
      <c r="R21" s="43"/>
    </row>
    <row r="22" spans="1:18" s="27" customFormat="1" ht="11.4">
      <c r="A22" s="115" t="s">
        <v>4</v>
      </c>
      <c r="B22" s="39">
        <f>SUM(D22,F22,H22)</f>
        <v>31669</v>
      </c>
      <c r="C22" s="40"/>
      <c r="D22" s="39">
        <v>18835</v>
      </c>
      <c r="E22" s="39"/>
      <c r="F22" s="39">
        <v>7735</v>
      </c>
      <c r="G22" s="39"/>
      <c r="H22" s="39">
        <v>5099</v>
      </c>
      <c r="I22" s="40"/>
      <c r="J22" s="98"/>
      <c r="K22" s="42">
        <f>B22*100/SUM(B21:B22)</f>
        <v>53.948758134305479</v>
      </c>
      <c r="L22" s="42"/>
      <c r="M22" s="42">
        <f>D22*100/SUM(D21:D22)</f>
        <v>94.010481657100073</v>
      </c>
      <c r="N22" s="42"/>
      <c r="O22" s="42">
        <f>F22*100/SUM(F21:F22)</f>
        <v>24.248409041035771</v>
      </c>
      <c r="P22" s="42"/>
      <c r="Q22" s="42">
        <f>H22*100/SUM(H21:H22)</f>
        <v>75.339834515366434</v>
      </c>
      <c r="R22" s="43"/>
    </row>
    <row r="23" spans="1:18" s="27" customFormat="1" ht="6.6" customHeight="1">
      <c r="A23" s="29"/>
      <c r="B23" s="39"/>
      <c r="C23" s="40"/>
      <c r="D23" s="93"/>
      <c r="E23" s="40"/>
      <c r="F23" s="93"/>
      <c r="G23" s="40"/>
      <c r="H23" s="93"/>
      <c r="I23" s="40"/>
      <c r="J23" s="98"/>
      <c r="K23" s="42"/>
      <c r="L23" s="42"/>
      <c r="M23" s="42"/>
      <c r="N23" s="42"/>
      <c r="O23" s="42"/>
      <c r="P23" s="42"/>
      <c r="Q23" s="42"/>
      <c r="R23" s="43"/>
    </row>
    <row r="24" spans="1:18" s="27" customFormat="1" ht="24">
      <c r="A24" s="232" t="s">
        <v>90</v>
      </c>
      <c r="B24" s="219">
        <f>SUM(D24,F24,H24)</f>
        <v>27033</v>
      </c>
      <c r="C24" s="220"/>
      <c r="D24" s="219">
        <f>D21</f>
        <v>1200</v>
      </c>
      <c r="E24" s="220"/>
      <c r="F24" s="219">
        <f>F21</f>
        <v>24164</v>
      </c>
      <c r="G24" s="220"/>
      <c r="H24" s="219">
        <f>H21</f>
        <v>1669</v>
      </c>
      <c r="I24" s="220"/>
      <c r="J24" s="224"/>
      <c r="K24" s="254">
        <f>SUM(M24,O24,Q24)</f>
        <v>100</v>
      </c>
      <c r="L24" s="255"/>
      <c r="M24" s="254">
        <f>D24*100/B24</f>
        <v>4.4390189768061257</v>
      </c>
      <c r="N24" s="256"/>
      <c r="O24" s="254">
        <f>F24*100/B24</f>
        <v>89.387045462952685</v>
      </c>
      <c r="P24" s="255"/>
      <c r="Q24" s="254">
        <f>H24*100/B24</f>
        <v>6.1739355602411869</v>
      </c>
      <c r="R24" s="233"/>
    </row>
    <row r="25" spans="1:18" s="29" customFormat="1" ht="6.6" customHeight="1">
      <c r="A25" s="15"/>
      <c r="B25" s="65"/>
      <c r="C25" s="64"/>
      <c r="D25" s="93"/>
      <c r="E25" s="64"/>
      <c r="F25" s="93"/>
      <c r="G25" s="64"/>
      <c r="H25" s="93"/>
      <c r="I25" s="64"/>
      <c r="J25" s="34"/>
      <c r="K25" s="191"/>
      <c r="L25" s="259"/>
      <c r="M25" s="191"/>
      <c r="N25" s="259"/>
      <c r="O25" s="191"/>
      <c r="P25" s="259"/>
      <c r="Q25" s="191"/>
      <c r="R25" s="63"/>
    </row>
    <row r="26" spans="1:18" s="30" customFormat="1" ht="24">
      <c r="A26" s="61" t="s">
        <v>110</v>
      </c>
      <c r="B26" s="95">
        <f t="shared" ref="B26:B35" si="0">SUM(D26,F26,H26)</f>
        <v>27036</v>
      </c>
      <c r="C26" s="40"/>
      <c r="D26" s="95">
        <f>SUM(D27:D35)</f>
        <v>1201</v>
      </c>
      <c r="E26" s="40"/>
      <c r="F26" s="95">
        <f>SUM(F27:F35)</f>
        <v>24165</v>
      </c>
      <c r="G26" s="40"/>
      <c r="H26" s="95">
        <f>SUM(H27:H35)</f>
        <v>1670</v>
      </c>
      <c r="I26" s="40"/>
      <c r="J26" s="100"/>
      <c r="K26" s="190">
        <f>SUM(K27:K34)</f>
        <v>100</v>
      </c>
      <c r="L26" s="190"/>
      <c r="M26" s="190">
        <f>SUM(M27:M34)</f>
        <v>100</v>
      </c>
      <c r="N26" s="190"/>
      <c r="O26" s="190">
        <f>SUM(O27:O34)</f>
        <v>100.00000000000001</v>
      </c>
      <c r="P26" s="190"/>
      <c r="Q26" s="190">
        <f>SUM(Q27:Q34)</f>
        <v>100</v>
      </c>
      <c r="R26" s="37"/>
    </row>
    <row r="27" spans="1:18" s="27" customFormat="1" ht="11.4">
      <c r="A27" s="115" t="s">
        <v>11</v>
      </c>
      <c r="B27" s="39">
        <f t="shared" si="0"/>
        <v>12410</v>
      </c>
      <c r="C27" s="40"/>
      <c r="D27" s="39">
        <v>741</v>
      </c>
      <c r="E27" s="39" t="s">
        <v>194</v>
      </c>
      <c r="F27" s="39">
        <v>11277</v>
      </c>
      <c r="G27" s="39"/>
      <c r="H27" s="39">
        <v>392</v>
      </c>
      <c r="I27" s="40"/>
      <c r="J27" s="98"/>
      <c r="K27" s="42">
        <f>B27*100/SUM($B$27:$B$34)</f>
        <v>46.828421568997399</v>
      </c>
      <c r="L27" s="42"/>
      <c r="M27" s="42">
        <f>D27*100/SUM($D$27:$D$34)</f>
        <v>61.69858451290591</v>
      </c>
      <c r="N27" s="42"/>
      <c r="O27" s="42">
        <f>F27*100/SUM($F$27:$F$34)</f>
        <v>47.472111134498</v>
      </c>
      <c r="P27" s="42"/>
      <c r="Q27" s="42">
        <f>H27*100/SUM($H$27:$H$34)</f>
        <v>25.372168284789645</v>
      </c>
      <c r="R27" s="43"/>
    </row>
    <row r="28" spans="1:18" s="27" customFormat="1" ht="11.4">
      <c r="A28" s="115" t="s">
        <v>12</v>
      </c>
      <c r="B28" s="39">
        <f t="shared" si="0"/>
        <v>2211</v>
      </c>
      <c r="C28" s="40"/>
      <c r="D28" s="39">
        <v>43</v>
      </c>
      <c r="E28" s="39" t="s">
        <v>194</v>
      </c>
      <c r="F28" s="39">
        <v>1995</v>
      </c>
      <c r="G28" s="39" t="s">
        <v>194</v>
      </c>
      <c r="H28" s="39">
        <v>173</v>
      </c>
      <c r="I28" s="40" t="s">
        <v>194</v>
      </c>
      <c r="J28" s="98"/>
      <c r="K28" s="42">
        <f t="shared" ref="K28:K34" si="1">B28*100/SUM($B$27:$B$34)</f>
        <v>8.343081393154975</v>
      </c>
      <c r="L28" s="42"/>
      <c r="M28" s="42">
        <f t="shared" ref="M28:M34" si="2">D28*100/SUM($D$27:$D$34)</f>
        <v>3.5803497085761866</v>
      </c>
      <c r="N28" s="42"/>
      <c r="O28" s="42">
        <f t="shared" ref="O28:O34" si="3">F28*100/SUM($F$27:$F$34)</f>
        <v>8.3982319511681744</v>
      </c>
      <c r="P28" s="42"/>
      <c r="Q28" s="42">
        <f t="shared" ref="Q28:Q34" si="4">H28*100/SUM($H$27:$H$34)</f>
        <v>11.197411003236246</v>
      </c>
      <c r="R28" s="43"/>
    </row>
    <row r="29" spans="1:18" s="27" customFormat="1" ht="11.4">
      <c r="A29" s="115" t="s">
        <v>13</v>
      </c>
      <c r="B29" s="39">
        <f t="shared" si="0"/>
        <v>4300</v>
      </c>
      <c r="C29" s="40"/>
      <c r="D29" s="39">
        <v>41</v>
      </c>
      <c r="E29" s="39" t="s">
        <v>194</v>
      </c>
      <c r="F29" s="39">
        <v>4020</v>
      </c>
      <c r="G29" s="39"/>
      <c r="H29" s="39">
        <v>239</v>
      </c>
      <c r="I29" s="40"/>
      <c r="J29" s="98"/>
      <c r="K29" s="42">
        <f t="shared" si="1"/>
        <v>16.225802799894343</v>
      </c>
      <c r="L29" s="42"/>
      <c r="M29" s="42">
        <f t="shared" si="2"/>
        <v>3.4138218151540385</v>
      </c>
      <c r="N29" s="42"/>
      <c r="O29" s="42">
        <f t="shared" si="3"/>
        <v>16.922753104609555</v>
      </c>
      <c r="P29" s="42"/>
      <c r="Q29" s="42">
        <f t="shared" si="4"/>
        <v>15.46925566343042</v>
      </c>
      <c r="R29" s="43"/>
    </row>
    <row r="30" spans="1:18" s="27" customFormat="1" ht="11.4">
      <c r="A30" s="115" t="s">
        <v>14</v>
      </c>
      <c r="B30" s="39">
        <f t="shared" si="0"/>
        <v>2304</v>
      </c>
      <c r="C30" s="40"/>
      <c r="D30" s="39">
        <v>141</v>
      </c>
      <c r="E30" s="39" t="s">
        <v>194</v>
      </c>
      <c r="F30" s="39">
        <v>1976</v>
      </c>
      <c r="G30" s="39" t="s">
        <v>194</v>
      </c>
      <c r="H30" s="39">
        <v>187</v>
      </c>
      <c r="I30" s="40" t="s">
        <v>194</v>
      </c>
      <c r="J30" s="98"/>
      <c r="K30" s="42">
        <f t="shared" si="1"/>
        <v>8.6940115467340853</v>
      </c>
      <c r="L30" s="42"/>
      <c r="M30" s="42">
        <f t="shared" si="2"/>
        <v>11.740216486261449</v>
      </c>
      <c r="N30" s="42"/>
      <c r="O30" s="42">
        <f t="shared" si="3"/>
        <v>8.3182487897284787</v>
      </c>
      <c r="P30" s="42"/>
      <c r="Q30" s="42">
        <f t="shared" si="4"/>
        <v>12.103559870550162</v>
      </c>
      <c r="R30" s="43"/>
    </row>
    <row r="31" spans="1:18" s="27" customFormat="1" ht="11.4">
      <c r="A31" s="115" t="s">
        <v>15</v>
      </c>
      <c r="B31" s="39">
        <f t="shared" si="0"/>
        <v>916</v>
      </c>
      <c r="C31" s="40"/>
      <c r="D31" s="39">
        <v>199</v>
      </c>
      <c r="E31" s="39" t="s">
        <v>194</v>
      </c>
      <c r="F31" s="39">
        <v>631</v>
      </c>
      <c r="G31" s="39" t="s">
        <v>194</v>
      </c>
      <c r="H31" s="39">
        <v>86</v>
      </c>
      <c r="I31" s="40" t="s">
        <v>194</v>
      </c>
      <c r="J31" s="98"/>
      <c r="K31" s="42">
        <f t="shared" si="1"/>
        <v>3.4564733406286554</v>
      </c>
      <c r="L31" s="42"/>
      <c r="M31" s="42">
        <f t="shared" si="2"/>
        <v>16.569525395503746</v>
      </c>
      <c r="N31" s="42"/>
      <c r="O31" s="42">
        <f t="shared" si="3"/>
        <v>2.656282887813092</v>
      </c>
      <c r="P31" s="42"/>
      <c r="Q31" s="42">
        <f t="shared" si="4"/>
        <v>5.566343042071197</v>
      </c>
      <c r="R31" s="43"/>
    </row>
    <row r="32" spans="1:18" s="27" customFormat="1" ht="11.4">
      <c r="A32" s="115" t="s">
        <v>49</v>
      </c>
      <c r="B32" s="39">
        <f t="shared" si="0"/>
        <v>766</v>
      </c>
      <c r="C32" s="40" t="s">
        <v>194</v>
      </c>
      <c r="D32" s="39">
        <v>0</v>
      </c>
      <c r="E32" s="39"/>
      <c r="F32" s="39">
        <v>739</v>
      </c>
      <c r="G32" s="39" t="s">
        <v>194</v>
      </c>
      <c r="H32" s="39">
        <v>27</v>
      </c>
      <c r="I32" s="40" t="s">
        <v>194</v>
      </c>
      <c r="J32" s="98"/>
      <c r="K32" s="42">
        <f t="shared" si="1"/>
        <v>2.890456963888155</v>
      </c>
      <c r="L32" s="42"/>
      <c r="M32" s="42">
        <f t="shared" si="2"/>
        <v>0</v>
      </c>
      <c r="N32" s="42"/>
      <c r="O32" s="42">
        <f t="shared" si="3"/>
        <v>3.1109240159966323</v>
      </c>
      <c r="P32" s="42"/>
      <c r="Q32" s="42">
        <f t="shared" si="4"/>
        <v>1.7475728155339805</v>
      </c>
      <c r="R32" s="43"/>
    </row>
    <row r="33" spans="1:18" s="27" customFormat="1" ht="11.4">
      <c r="A33" s="115" t="s">
        <v>50</v>
      </c>
      <c r="B33" s="39">
        <f t="shared" si="0"/>
        <v>3301</v>
      </c>
      <c r="C33" s="40"/>
      <c r="D33" s="39">
        <v>36</v>
      </c>
      <c r="E33" s="39" t="s">
        <v>194</v>
      </c>
      <c r="F33" s="39">
        <v>2843</v>
      </c>
      <c r="G33" s="39"/>
      <c r="H33" s="39">
        <v>422</v>
      </c>
      <c r="I33" s="40"/>
      <c r="J33" s="98"/>
      <c r="K33" s="42">
        <f t="shared" si="1"/>
        <v>12.456133730802611</v>
      </c>
      <c r="L33" s="42"/>
      <c r="M33" s="42">
        <f t="shared" si="2"/>
        <v>2.9975020815986677</v>
      </c>
      <c r="N33" s="42"/>
      <c r="O33" s="42">
        <f t="shared" si="3"/>
        <v>11.968006735424121</v>
      </c>
      <c r="P33" s="42"/>
      <c r="Q33" s="42">
        <f t="shared" si="4"/>
        <v>27.313915857605178</v>
      </c>
      <c r="R33" s="43"/>
    </row>
    <row r="34" spans="1:18" s="27" customFormat="1" ht="11.4">
      <c r="A34" s="115" t="s">
        <v>192</v>
      </c>
      <c r="B34" s="39">
        <f t="shared" si="0"/>
        <v>293</v>
      </c>
      <c r="C34" s="40" t="s">
        <v>194</v>
      </c>
      <c r="D34" s="39">
        <v>0</v>
      </c>
      <c r="E34" s="39"/>
      <c r="F34" s="39">
        <v>274</v>
      </c>
      <c r="G34" s="39" t="s">
        <v>194</v>
      </c>
      <c r="H34" s="39">
        <v>19</v>
      </c>
      <c r="I34" s="40" t="s">
        <v>194</v>
      </c>
      <c r="J34" s="98"/>
      <c r="K34" s="42">
        <f t="shared" si="1"/>
        <v>1.1056186558997774</v>
      </c>
      <c r="L34" s="42"/>
      <c r="M34" s="42">
        <f t="shared" si="2"/>
        <v>0</v>
      </c>
      <c r="N34" s="42"/>
      <c r="O34" s="42">
        <f t="shared" si="3"/>
        <v>1.1534413807619448</v>
      </c>
      <c r="P34" s="42"/>
      <c r="Q34" s="42">
        <f t="shared" si="4"/>
        <v>1.2297734627831716</v>
      </c>
      <c r="R34" s="43"/>
    </row>
    <row r="35" spans="1:18" s="27" customFormat="1" ht="11.4">
      <c r="A35" s="115" t="s">
        <v>3</v>
      </c>
      <c r="B35" s="39">
        <f t="shared" si="0"/>
        <v>535</v>
      </c>
      <c r="C35" s="40" t="s">
        <v>194</v>
      </c>
      <c r="D35" s="39">
        <v>0</v>
      </c>
      <c r="E35" s="39"/>
      <c r="F35" s="39">
        <v>410</v>
      </c>
      <c r="G35" s="39" t="s">
        <v>194</v>
      </c>
      <c r="H35" s="39">
        <v>125</v>
      </c>
      <c r="I35" s="40" t="s">
        <v>194</v>
      </c>
      <c r="J35" s="98"/>
      <c r="K35" s="42" t="str">
        <f>IF(B35&gt;0,"NC",0)</f>
        <v>NC</v>
      </c>
      <c r="L35" s="42"/>
      <c r="M35" s="42">
        <f>IF(D35&gt;0,"NC",0)</f>
        <v>0</v>
      </c>
      <c r="N35" s="42"/>
      <c r="O35" s="42" t="str">
        <f>IF(F35&gt;0,"NC",0)</f>
        <v>NC</v>
      </c>
      <c r="P35" s="42"/>
      <c r="Q35" s="42" t="str">
        <f>IF(H35&gt;0,"NC",0)</f>
        <v>NC</v>
      </c>
      <c r="R35" s="43"/>
    </row>
    <row r="36" spans="1:18" s="27" customFormat="1" ht="6.6" customHeight="1">
      <c r="A36" s="88"/>
      <c r="B36" s="39"/>
      <c r="C36" s="40"/>
      <c r="D36" s="93"/>
      <c r="E36" s="40"/>
      <c r="F36" s="93"/>
      <c r="G36" s="40"/>
      <c r="H36" s="93"/>
      <c r="I36" s="40"/>
      <c r="J36" s="98"/>
      <c r="K36" s="42"/>
      <c r="L36" s="42"/>
      <c r="M36" s="42"/>
      <c r="N36" s="42"/>
      <c r="O36" s="42"/>
      <c r="P36" s="42"/>
      <c r="Q36" s="42"/>
      <c r="R36" s="43"/>
    </row>
    <row r="37" spans="1:18" s="30" customFormat="1" ht="24">
      <c r="A37" s="61" t="s">
        <v>91</v>
      </c>
      <c r="B37" s="65">
        <f t="shared" ref="B37:B46" si="5">SUM(D37,F37,H37)</f>
        <v>27034</v>
      </c>
      <c r="C37" s="64"/>
      <c r="D37" s="65">
        <f>SUM(D38:D46)</f>
        <v>1201</v>
      </c>
      <c r="E37" s="17"/>
      <c r="F37" s="65">
        <f>SUM(F38:F46)</f>
        <v>24164</v>
      </c>
      <c r="G37" s="64"/>
      <c r="H37" s="65">
        <f>SUM(H38:H46)</f>
        <v>1669</v>
      </c>
      <c r="I37" s="64"/>
      <c r="J37" s="94"/>
      <c r="K37" s="190">
        <f>SUM(K38:K45)</f>
        <v>99.999999999999986</v>
      </c>
      <c r="L37" s="259"/>
      <c r="M37" s="190">
        <f>SUM(M38:M45)</f>
        <v>100.00000000000001</v>
      </c>
      <c r="N37" s="260"/>
      <c r="O37" s="190">
        <f>SUM(O38:O45)</f>
        <v>100</v>
      </c>
      <c r="P37" s="259"/>
      <c r="Q37" s="190">
        <f>SUM(Q38:Q45)</f>
        <v>100</v>
      </c>
      <c r="R37" s="49"/>
    </row>
    <row r="38" spans="1:18" s="27" customFormat="1" ht="11.4">
      <c r="A38" s="115" t="s">
        <v>8</v>
      </c>
      <c r="B38" s="39">
        <f t="shared" si="5"/>
        <v>12201</v>
      </c>
      <c r="C38" s="40"/>
      <c r="D38" s="39">
        <v>724</v>
      </c>
      <c r="E38" s="39" t="s">
        <v>194</v>
      </c>
      <c r="F38" s="39">
        <v>11088</v>
      </c>
      <c r="G38" s="39"/>
      <c r="H38" s="39">
        <v>389</v>
      </c>
      <c r="I38" s="40"/>
      <c r="J38" s="98"/>
      <c r="K38" s="42">
        <f>B38*100/SUM($B$38:$B$45)</f>
        <v>45.441340782122907</v>
      </c>
      <c r="L38" s="42"/>
      <c r="M38" s="42">
        <f>D38*100/SUM($D$38:$D$45)</f>
        <v>60.283097418817654</v>
      </c>
      <c r="N38" s="42"/>
      <c r="O38" s="42">
        <f>F38*100/SUM($F$38:$F$45)</f>
        <v>46.148083406168062</v>
      </c>
      <c r="P38" s="42"/>
      <c r="Q38" s="42">
        <f>H38*100/SUM($H$38:$H$45)</f>
        <v>23.982737361282368</v>
      </c>
      <c r="R38" s="43"/>
    </row>
    <row r="39" spans="1:18" s="27" customFormat="1" ht="11.4">
      <c r="A39" s="115" t="s">
        <v>9</v>
      </c>
      <c r="B39" s="39">
        <f t="shared" si="5"/>
        <v>3144</v>
      </c>
      <c r="C39" s="40"/>
      <c r="D39" s="39">
        <v>43</v>
      </c>
      <c r="E39" s="39" t="s">
        <v>194</v>
      </c>
      <c r="F39" s="39">
        <v>2862</v>
      </c>
      <c r="G39" s="39"/>
      <c r="H39" s="39">
        <v>239</v>
      </c>
      <c r="I39" s="40"/>
      <c r="J39" s="98"/>
      <c r="K39" s="42">
        <f t="shared" ref="K39:K45" si="6">B39*100/SUM($B$38:$B$45)</f>
        <v>11.70949720670391</v>
      </c>
      <c r="L39" s="42"/>
      <c r="M39" s="42">
        <f t="shared" ref="M39:M45" si="7">D39*100/SUM($D$38:$D$45)</f>
        <v>3.5803497085761866</v>
      </c>
      <c r="N39" s="42"/>
      <c r="O39" s="42">
        <f t="shared" ref="O39:O45" si="8">F39*100/SUM($F$38:$F$45)</f>
        <v>11.911599450618054</v>
      </c>
      <c r="P39" s="42"/>
      <c r="Q39" s="42">
        <f t="shared" ref="Q39:Q45" si="9">H39*100/SUM($H$38:$H$45)</f>
        <v>14.734895191122071</v>
      </c>
      <c r="R39" s="43"/>
    </row>
    <row r="40" spans="1:18" s="27" customFormat="1" ht="11.4">
      <c r="A40" s="115" t="s">
        <v>10</v>
      </c>
      <c r="B40" s="39">
        <f t="shared" si="5"/>
        <v>3820</v>
      </c>
      <c r="C40" s="40"/>
      <c r="D40" s="39">
        <v>41</v>
      </c>
      <c r="E40" s="39" t="s">
        <v>194</v>
      </c>
      <c r="F40" s="39">
        <v>3572</v>
      </c>
      <c r="G40" s="39"/>
      <c r="H40" s="39">
        <v>207</v>
      </c>
      <c r="I40" s="40"/>
      <c r="J40" s="98"/>
      <c r="K40" s="42">
        <f t="shared" si="6"/>
        <v>14.227188081936685</v>
      </c>
      <c r="L40" s="42"/>
      <c r="M40" s="42">
        <f t="shared" si="7"/>
        <v>3.4138218151540385</v>
      </c>
      <c r="N40" s="42"/>
      <c r="O40" s="42">
        <f t="shared" si="8"/>
        <v>14.866608398884589</v>
      </c>
      <c r="P40" s="42"/>
      <c r="Q40" s="42">
        <f t="shared" si="9"/>
        <v>12.762022194821208</v>
      </c>
      <c r="R40" s="43"/>
    </row>
    <row r="41" spans="1:18" s="27" customFormat="1" ht="11.4">
      <c r="A41" s="115" t="s">
        <v>5</v>
      </c>
      <c r="B41" s="39">
        <f t="shared" si="5"/>
        <v>1223</v>
      </c>
      <c r="C41" s="40"/>
      <c r="D41" s="39">
        <v>120</v>
      </c>
      <c r="E41" s="39" t="s">
        <v>194</v>
      </c>
      <c r="F41" s="39">
        <v>896</v>
      </c>
      <c r="G41" s="39" t="s">
        <v>194</v>
      </c>
      <c r="H41" s="39">
        <v>207</v>
      </c>
      <c r="I41" s="40"/>
      <c r="J41" s="98"/>
      <c r="K41" s="42">
        <f t="shared" si="6"/>
        <v>4.5549348230912479</v>
      </c>
      <c r="L41" s="42"/>
      <c r="M41" s="42">
        <f t="shared" si="7"/>
        <v>9.9916736053288933</v>
      </c>
      <c r="N41" s="42"/>
      <c r="O41" s="42">
        <f t="shared" si="8"/>
        <v>3.7291380530236817</v>
      </c>
      <c r="P41" s="42"/>
      <c r="Q41" s="42">
        <f t="shared" si="9"/>
        <v>12.762022194821208</v>
      </c>
      <c r="R41" s="43"/>
    </row>
    <row r="42" spans="1:18" s="27" customFormat="1" ht="11.4">
      <c r="A42" s="115" t="s">
        <v>6</v>
      </c>
      <c r="B42" s="39">
        <f t="shared" si="5"/>
        <v>397</v>
      </c>
      <c r="C42" s="40"/>
      <c r="D42" s="39">
        <v>21</v>
      </c>
      <c r="E42" s="39" t="s">
        <v>194</v>
      </c>
      <c r="F42" s="39">
        <v>357</v>
      </c>
      <c r="G42" s="39" t="s">
        <v>194</v>
      </c>
      <c r="H42" s="39">
        <v>19</v>
      </c>
      <c r="I42" s="40" t="s">
        <v>194</v>
      </c>
      <c r="J42" s="98"/>
      <c r="K42" s="42">
        <f t="shared" si="6"/>
        <v>1.4785847299813781</v>
      </c>
      <c r="L42" s="42"/>
      <c r="M42" s="42">
        <f t="shared" si="7"/>
        <v>1.7485428809325563</v>
      </c>
      <c r="N42" s="42"/>
      <c r="O42" s="42">
        <f t="shared" si="8"/>
        <v>1.4858284430016231</v>
      </c>
      <c r="P42" s="42"/>
      <c r="Q42" s="42">
        <f t="shared" si="9"/>
        <v>1.1713933415536375</v>
      </c>
      <c r="R42" s="43"/>
    </row>
    <row r="43" spans="1:18" s="27" customFormat="1" ht="11.4">
      <c r="A43" s="115" t="s">
        <v>7</v>
      </c>
      <c r="B43" s="39">
        <f t="shared" si="5"/>
        <v>766</v>
      </c>
      <c r="C43" s="40"/>
      <c r="D43" s="39">
        <v>0</v>
      </c>
      <c r="E43" s="39"/>
      <c r="F43" s="39">
        <v>739</v>
      </c>
      <c r="G43" s="39" t="s">
        <v>194</v>
      </c>
      <c r="H43" s="39">
        <v>27</v>
      </c>
      <c r="I43" s="40" t="s">
        <v>194</v>
      </c>
      <c r="J43" s="98"/>
      <c r="K43" s="42">
        <f t="shared" si="6"/>
        <v>2.8528864059590315</v>
      </c>
      <c r="L43" s="42"/>
      <c r="M43" s="42">
        <f t="shared" si="7"/>
        <v>0</v>
      </c>
      <c r="N43" s="42"/>
      <c r="O43" s="42">
        <f t="shared" si="8"/>
        <v>3.0757064968577019</v>
      </c>
      <c r="P43" s="42"/>
      <c r="Q43" s="42">
        <f t="shared" si="9"/>
        <v>1.6646115906288532</v>
      </c>
      <c r="R43" s="43"/>
    </row>
    <row r="44" spans="1:18" s="27" customFormat="1" ht="11.4">
      <c r="A44" s="115" t="s">
        <v>77</v>
      </c>
      <c r="B44" s="39">
        <f t="shared" si="5"/>
        <v>2955</v>
      </c>
      <c r="C44" s="40"/>
      <c r="D44" s="39">
        <v>237</v>
      </c>
      <c r="E44" s="39" t="s">
        <v>194</v>
      </c>
      <c r="F44" s="39">
        <v>2357</v>
      </c>
      <c r="G44" s="39"/>
      <c r="H44" s="39">
        <v>361</v>
      </c>
      <c r="I44" s="40"/>
      <c r="J44" s="98"/>
      <c r="K44" s="42">
        <f t="shared" si="6"/>
        <v>11.005586592178771</v>
      </c>
      <c r="L44" s="42"/>
      <c r="M44" s="42">
        <f t="shared" si="7"/>
        <v>19.733555370524563</v>
      </c>
      <c r="N44" s="42"/>
      <c r="O44" s="42">
        <f t="shared" si="8"/>
        <v>9.8097973113580554</v>
      </c>
      <c r="P44" s="42"/>
      <c r="Q44" s="42">
        <f t="shared" si="9"/>
        <v>22.256473489519113</v>
      </c>
      <c r="R44" s="43"/>
    </row>
    <row r="45" spans="1:18" s="27" customFormat="1" ht="22.8">
      <c r="A45" s="115" t="s">
        <v>75</v>
      </c>
      <c r="B45" s="39">
        <f t="shared" si="5"/>
        <v>2344</v>
      </c>
      <c r="C45" s="40"/>
      <c r="D45" s="39">
        <v>15</v>
      </c>
      <c r="E45" s="39" t="s">
        <v>194</v>
      </c>
      <c r="F45" s="39">
        <v>2156</v>
      </c>
      <c r="G45" s="39" t="s">
        <v>194</v>
      </c>
      <c r="H45" s="39">
        <v>173</v>
      </c>
      <c r="I45" s="40"/>
      <c r="J45" s="98"/>
      <c r="K45" s="42">
        <f t="shared" si="6"/>
        <v>8.7299813780260713</v>
      </c>
      <c r="L45" s="42"/>
      <c r="M45" s="42">
        <f t="shared" si="7"/>
        <v>1.2489592006661117</v>
      </c>
      <c r="N45" s="42"/>
      <c r="O45" s="42">
        <f t="shared" si="8"/>
        <v>8.9732384400882346</v>
      </c>
      <c r="P45" s="42"/>
      <c r="Q45" s="42">
        <f t="shared" si="9"/>
        <v>10.665844636251542</v>
      </c>
      <c r="R45" s="43"/>
    </row>
    <row r="46" spans="1:18" s="27" customFormat="1" ht="11.4">
      <c r="A46" s="115" t="s">
        <v>3</v>
      </c>
      <c r="B46" s="39">
        <f t="shared" si="5"/>
        <v>184</v>
      </c>
      <c r="C46" s="40"/>
      <c r="D46" s="39">
        <v>0</v>
      </c>
      <c r="E46" s="39"/>
      <c r="F46" s="39">
        <v>137</v>
      </c>
      <c r="G46" s="39" t="s">
        <v>194</v>
      </c>
      <c r="H46" s="39">
        <v>47</v>
      </c>
      <c r="I46" s="40" t="s">
        <v>194</v>
      </c>
      <c r="J46" s="98"/>
      <c r="K46" s="42" t="str">
        <f>IF(B46&gt;0,"NC",0)</f>
        <v>NC</v>
      </c>
      <c r="L46" s="42"/>
      <c r="M46" s="42">
        <f>IF(D46&gt;0,"NC",0)</f>
        <v>0</v>
      </c>
      <c r="N46" s="42"/>
      <c r="O46" s="42" t="str">
        <f>IF(F46&gt;0,"NC",0)</f>
        <v>NC</v>
      </c>
      <c r="P46" s="42"/>
      <c r="Q46" s="42" t="str">
        <f>IF(H46&gt;0,"NC",0)</f>
        <v>NC</v>
      </c>
      <c r="R46" s="43"/>
    </row>
    <row r="47" spans="1:18" s="27" customFormat="1" ht="6" customHeight="1">
      <c r="A47" s="115"/>
      <c r="B47" s="39"/>
      <c r="C47" s="40"/>
      <c r="D47" s="93"/>
      <c r="E47" s="40"/>
      <c r="F47" s="93"/>
      <c r="G47" s="40"/>
      <c r="H47" s="93"/>
      <c r="I47" s="40"/>
      <c r="J47" s="98"/>
      <c r="K47" s="42"/>
      <c r="L47" s="42"/>
      <c r="M47" s="42"/>
      <c r="N47" s="42"/>
      <c r="O47" s="42"/>
      <c r="P47" s="42"/>
      <c r="Q47" s="42"/>
      <c r="R47" s="43"/>
    </row>
    <row r="48" spans="1:18" s="27" customFormat="1" ht="25.8">
      <c r="A48" s="61" t="s">
        <v>129</v>
      </c>
      <c r="B48" s="95">
        <f t="shared" ref="B48:B55" si="10">SUM(D48,F48,H48)</f>
        <v>27035</v>
      </c>
      <c r="C48" s="40"/>
      <c r="D48" s="95">
        <f>SUM(D49:D55)</f>
        <v>1200</v>
      </c>
      <c r="E48" s="40"/>
      <c r="F48" s="95">
        <f>SUM(F49:F55)</f>
        <v>24165</v>
      </c>
      <c r="G48" s="40"/>
      <c r="H48" s="95">
        <f>SUM(H49:H55)</f>
        <v>1670</v>
      </c>
      <c r="I48" s="40"/>
      <c r="J48" s="98"/>
      <c r="K48" s="190">
        <f>SUM(K49:K54)</f>
        <v>99.999999999999986</v>
      </c>
      <c r="L48" s="42"/>
      <c r="M48" s="190">
        <f>SUM(M49:M54)</f>
        <v>100</v>
      </c>
      <c r="N48" s="42"/>
      <c r="O48" s="190">
        <f>SUM(O49:O54)</f>
        <v>100.00000000000003</v>
      </c>
      <c r="P48" s="42"/>
      <c r="Q48" s="190">
        <f>SUM(Q49:Q54)</f>
        <v>100</v>
      </c>
      <c r="R48" s="43"/>
    </row>
    <row r="49" spans="1:18" s="27" customFormat="1" ht="11.4">
      <c r="A49" s="115" t="s">
        <v>128</v>
      </c>
      <c r="B49" s="39">
        <f t="shared" si="10"/>
        <v>2247</v>
      </c>
      <c r="C49" s="40"/>
      <c r="D49" s="39">
        <v>183</v>
      </c>
      <c r="E49" s="39" t="s">
        <v>194</v>
      </c>
      <c r="F49" s="39">
        <v>1970</v>
      </c>
      <c r="G49" s="39"/>
      <c r="H49" s="39">
        <v>94</v>
      </c>
      <c r="I49" s="40" t="s">
        <v>194</v>
      </c>
      <c r="J49" s="98"/>
      <c r="K49" s="42">
        <f t="shared" ref="K49:K54" si="11">B49*100/SUM($B$49:$B$54)</f>
        <v>8.3634198086872367</v>
      </c>
      <c r="L49" s="42"/>
      <c r="M49" s="42">
        <f t="shared" ref="M49:M54" si="12">D49*100/SUM($D$49:$D$54)</f>
        <v>15.25</v>
      </c>
      <c r="N49" s="42"/>
      <c r="O49" s="42">
        <f t="shared" ref="O49:O54" si="13">F49*100/SUM($F$49:$F$54)</f>
        <v>8.2014987510408002</v>
      </c>
      <c r="P49" s="42"/>
      <c r="Q49" s="42">
        <f t="shared" ref="Q49:Q54" si="14">H49*100/SUM($H$49:$H$54)</f>
        <v>5.7073466909532486</v>
      </c>
      <c r="R49" s="43"/>
    </row>
    <row r="50" spans="1:18" s="27" customFormat="1" ht="11.4">
      <c r="A50" s="157" t="s">
        <v>127</v>
      </c>
      <c r="B50" s="39">
        <f t="shared" si="10"/>
        <v>7520</v>
      </c>
      <c r="C50" s="40"/>
      <c r="D50" s="39">
        <v>0</v>
      </c>
      <c r="E50" s="39"/>
      <c r="F50" s="39">
        <v>5975</v>
      </c>
      <c r="G50" s="39"/>
      <c r="H50" s="39">
        <v>1545</v>
      </c>
      <c r="I50" s="40"/>
      <c r="J50" s="98"/>
      <c r="K50" s="42">
        <f t="shared" si="11"/>
        <v>27.989727174600812</v>
      </c>
      <c r="L50" s="42"/>
      <c r="M50" s="42">
        <f t="shared" si="12"/>
        <v>0</v>
      </c>
      <c r="N50" s="42"/>
      <c r="O50" s="42">
        <f t="shared" si="13"/>
        <v>24.87510407993339</v>
      </c>
      <c r="P50" s="42"/>
      <c r="Q50" s="42">
        <f t="shared" si="14"/>
        <v>93.806921675774134</v>
      </c>
      <c r="R50" s="43"/>
    </row>
    <row r="51" spans="1:18" s="27" customFormat="1" ht="11.4">
      <c r="A51" s="157" t="s">
        <v>126</v>
      </c>
      <c r="B51" s="39">
        <f t="shared" si="10"/>
        <v>9141</v>
      </c>
      <c r="C51" s="40"/>
      <c r="D51" s="39">
        <v>0</v>
      </c>
      <c r="E51" s="39"/>
      <c r="F51" s="39">
        <v>9141</v>
      </c>
      <c r="G51" s="39"/>
      <c r="H51" s="39">
        <v>0</v>
      </c>
      <c r="I51" s="40"/>
      <c r="J51" s="98"/>
      <c r="K51" s="42">
        <f t="shared" si="11"/>
        <v>34.023151077530052</v>
      </c>
      <c r="L51" s="42"/>
      <c r="M51" s="42">
        <f t="shared" si="12"/>
        <v>0</v>
      </c>
      <c r="N51" s="42"/>
      <c r="O51" s="42">
        <f t="shared" si="13"/>
        <v>38.055786844296421</v>
      </c>
      <c r="P51" s="42"/>
      <c r="Q51" s="42">
        <f t="shared" si="14"/>
        <v>0</v>
      </c>
      <c r="R51" s="43"/>
    </row>
    <row r="52" spans="1:18" s="27" customFormat="1" ht="11.4">
      <c r="A52" s="157" t="s">
        <v>125</v>
      </c>
      <c r="B52" s="39">
        <f t="shared" si="10"/>
        <v>4336</v>
      </c>
      <c r="C52" s="40"/>
      <c r="D52" s="39">
        <v>17</v>
      </c>
      <c r="E52" s="39" t="s">
        <v>194</v>
      </c>
      <c r="F52" s="39">
        <v>4311</v>
      </c>
      <c r="G52" s="39"/>
      <c r="H52" s="39">
        <v>8</v>
      </c>
      <c r="I52" s="40" t="s">
        <v>194</v>
      </c>
      <c r="J52" s="98"/>
      <c r="K52" s="42">
        <f t="shared" si="11"/>
        <v>16.138757583652808</v>
      </c>
      <c r="L52" s="42"/>
      <c r="M52" s="42">
        <f t="shared" si="12"/>
        <v>1.4166666666666667</v>
      </c>
      <c r="N52" s="42"/>
      <c r="O52" s="42">
        <f t="shared" si="13"/>
        <v>17.947543713572024</v>
      </c>
      <c r="P52" s="42"/>
      <c r="Q52" s="42">
        <f t="shared" si="14"/>
        <v>0.48573163327261687</v>
      </c>
      <c r="R52" s="43"/>
    </row>
    <row r="53" spans="1:18" s="27" customFormat="1" ht="11.4">
      <c r="A53" s="157" t="s">
        <v>124</v>
      </c>
      <c r="B53" s="39">
        <f t="shared" si="10"/>
        <v>2116</v>
      </c>
      <c r="C53" s="40"/>
      <c r="D53" s="39">
        <v>0</v>
      </c>
      <c r="E53" s="39"/>
      <c r="F53" s="39">
        <v>2116</v>
      </c>
      <c r="G53" s="39"/>
      <c r="H53" s="39">
        <v>0</v>
      </c>
      <c r="I53" s="40"/>
      <c r="J53" s="98"/>
      <c r="K53" s="42">
        <f t="shared" si="11"/>
        <v>7.8758328060445901</v>
      </c>
      <c r="L53" s="42"/>
      <c r="M53" s="42">
        <f t="shared" si="12"/>
        <v>0</v>
      </c>
      <c r="N53" s="42"/>
      <c r="O53" s="42">
        <f t="shared" si="13"/>
        <v>8.8093255620316402</v>
      </c>
      <c r="P53" s="42"/>
      <c r="Q53" s="42">
        <f t="shared" si="14"/>
        <v>0</v>
      </c>
      <c r="R53" s="43"/>
    </row>
    <row r="54" spans="1:18" s="27" customFormat="1" ht="11.4">
      <c r="A54" s="157" t="s">
        <v>123</v>
      </c>
      <c r="B54" s="39">
        <f t="shared" si="10"/>
        <v>1507</v>
      </c>
      <c r="C54" s="40"/>
      <c r="D54" s="39">
        <v>1000</v>
      </c>
      <c r="E54" s="39"/>
      <c r="F54" s="39">
        <v>507</v>
      </c>
      <c r="G54" s="39" t="s">
        <v>194</v>
      </c>
      <c r="H54" s="39">
        <v>0</v>
      </c>
      <c r="I54" s="40"/>
      <c r="J54" s="98"/>
      <c r="K54" s="42">
        <f t="shared" si="11"/>
        <v>5.6091115494844974</v>
      </c>
      <c r="L54" s="42"/>
      <c r="M54" s="42">
        <f t="shared" si="12"/>
        <v>83.333333333333329</v>
      </c>
      <c r="N54" s="42"/>
      <c r="O54" s="42">
        <f t="shared" si="13"/>
        <v>2.1107410491257284</v>
      </c>
      <c r="P54" s="42"/>
      <c r="Q54" s="42">
        <f t="shared" si="14"/>
        <v>0</v>
      </c>
      <c r="R54" s="43"/>
    </row>
    <row r="55" spans="1:18" s="27" customFormat="1" ht="11.4">
      <c r="A55" s="115" t="s">
        <v>3</v>
      </c>
      <c r="B55" s="39">
        <f t="shared" si="10"/>
        <v>168</v>
      </c>
      <c r="C55" s="40" t="s">
        <v>194</v>
      </c>
      <c r="D55" s="39">
        <v>0</v>
      </c>
      <c r="E55" s="39"/>
      <c r="F55" s="39">
        <v>145</v>
      </c>
      <c r="G55" s="39" t="s">
        <v>194</v>
      </c>
      <c r="H55" s="39">
        <v>23</v>
      </c>
      <c r="I55" s="40" t="s">
        <v>194</v>
      </c>
      <c r="J55" s="98"/>
      <c r="K55" s="42" t="str">
        <f>IF(B55&gt;0,"NC",0)</f>
        <v>NC</v>
      </c>
      <c r="L55" s="42"/>
      <c r="M55" s="42">
        <f>IF(D55&gt;0,"NC",0)</f>
        <v>0</v>
      </c>
      <c r="N55" s="42"/>
      <c r="O55" s="42" t="str">
        <f>IF(F55&gt;0,"NC",0)</f>
        <v>NC</v>
      </c>
      <c r="P55" s="42"/>
      <c r="Q55" s="42" t="str">
        <f>IF(H55&gt;0,"NC",0)</f>
        <v>NC</v>
      </c>
      <c r="R55" s="43"/>
    </row>
    <row r="56" spans="1:18" s="27" customFormat="1" ht="6" customHeight="1">
      <c r="A56" s="115"/>
      <c r="B56" s="39"/>
      <c r="C56" s="40"/>
      <c r="D56" s="93"/>
      <c r="E56" s="40"/>
      <c r="F56" s="93"/>
      <c r="G56" s="40"/>
      <c r="H56" s="93"/>
      <c r="I56" s="40"/>
      <c r="J56" s="98"/>
      <c r="K56" s="42"/>
      <c r="L56" s="42"/>
      <c r="M56" s="42"/>
      <c r="N56" s="42"/>
      <c r="O56" s="42"/>
      <c r="P56" s="42"/>
      <c r="Q56" s="42"/>
      <c r="R56" s="43"/>
    </row>
    <row r="57" spans="1:18" s="27" customFormat="1" ht="24">
      <c r="A57" s="61" t="s">
        <v>122</v>
      </c>
      <c r="B57" s="95">
        <f t="shared" ref="B57:B62" si="15">SUM(D57,F57,H57)</f>
        <v>27032</v>
      </c>
      <c r="C57" s="40"/>
      <c r="D57" s="95">
        <f>SUM(D58:D62)</f>
        <v>1200</v>
      </c>
      <c r="E57" s="40"/>
      <c r="F57" s="95">
        <f>SUM(F58:F62)</f>
        <v>24164</v>
      </c>
      <c r="G57" s="40"/>
      <c r="H57" s="95">
        <f>SUM(H58:H62)</f>
        <v>1668</v>
      </c>
      <c r="I57" s="40"/>
      <c r="J57" s="98"/>
      <c r="K57" s="190">
        <f>SUM(K58:K61)</f>
        <v>100</v>
      </c>
      <c r="L57" s="190"/>
      <c r="M57" s="190">
        <f>SUM(M58:M61)</f>
        <v>100.00000000000001</v>
      </c>
      <c r="N57" s="190"/>
      <c r="O57" s="190">
        <f>SUM(O58:O61)</f>
        <v>100</v>
      </c>
      <c r="P57" s="190"/>
      <c r="Q57" s="190">
        <f>SUM(Q58:Q61)</f>
        <v>100</v>
      </c>
      <c r="R57" s="43"/>
    </row>
    <row r="58" spans="1:18" s="27" customFormat="1" ht="11.4">
      <c r="A58" s="156" t="s">
        <v>121</v>
      </c>
      <c r="B58" s="39">
        <f t="shared" si="15"/>
        <v>9273</v>
      </c>
      <c r="C58" s="40"/>
      <c r="D58" s="39">
        <v>555</v>
      </c>
      <c r="E58" s="39" t="s">
        <v>194</v>
      </c>
      <c r="F58" s="39">
        <v>8453</v>
      </c>
      <c r="G58" s="39"/>
      <c r="H58" s="39">
        <v>265</v>
      </c>
      <c r="I58" s="40"/>
      <c r="J58" s="98"/>
      <c r="K58" s="42">
        <f>B58*100/SUM($B$58:$B$61)</f>
        <v>34.413270986417281</v>
      </c>
      <c r="L58" s="42"/>
      <c r="M58" s="42">
        <f>D58*100/SUM($D$58:$D$61)</f>
        <v>46.25</v>
      </c>
      <c r="N58" s="42"/>
      <c r="O58" s="42">
        <f>F58*100/SUM($F$58:$F$61)</f>
        <v>35.073233475789387</v>
      </c>
      <c r="P58" s="42"/>
      <c r="Q58" s="42">
        <f>H58*100/SUM($H$58:$H$61)</f>
        <v>16.109422492401215</v>
      </c>
      <c r="R58" s="43"/>
    </row>
    <row r="59" spans="1:18" s="27" customFormat="1" ht="11.4">
      <c r="A59" s="156" t="s">
        <v>119</v>
      </c>
      <c r="B59" s="39">
        <f t="shared" si="15"/>
        <v>12594</v>
      </c>
      <c r="C59" s="40"/>
      <c r="D59" s="39">
        <v>115</v>
      </c>
      <c r="E59" s="39" t="s">
        <v>194</v>
      </c>
      <c r="F59" s="39">
        <v>11662</v>
      </c>
      <c r="G59" s="39"/>
      <c r="H59" s="39">
        <v>817</v>
      </c>
      <c r="I59" s="40"/>
      <c r="J59" s="98"/>
      <c r="K59" s="42">
        <f>B59*100/SUM($B$58:$B$61)</f>
        <v>46.737920285014475</v>
      </c>
      <c r="L59" s="42"/>
      <c r="M59" s="42">
        <f>D59*100/SUM($D$58:$D$61)</f>
        <v>9.5833333333333339</v>
      </c>
      <c r="N59" s="42"/>
      <c r="O59" s="42">
        <f>F59*100/SUM($F$58:$F$61)</f>
        <v>48.388033691548067</v>
      </c>
      <c r="P59" s="42"/>
      <c r="Q59" s="42">
        <f>H59*100/SUM($H$58:$H$61)</f>
        <v>49.665653495440729</v>
      </c>
      <c r="R59" s="43"/>
    </row>
    <row r="60" spans="1:18" s="27" customFormat="1" ht="11.4">
      <c r="A60" s="156" t="s">
        <v>120</v>
      </c>
      <c r="B60" s="39">
        <f t="shared" si="15"/>
        <v>2517</v>
      </c>
      <c r="C60" s="40"/>
      <c r="D60" s="39">
        <v>450</v>
      </c>
      <c r="E60" s="39" t="s">
        <v>194</v>
      </c>
      <c r="F60" s="39">
        <v>1559</v>
      </c>
      <c r="G60" s="39"/>
      <c r="H60" s="39">
        <v>508</v>
      </c>
      <c r="I60" s="39"/>
      <c r="J60" s="98"/>
      <c r="K60" s="42">
        <f>B60*100/SUM($B$58:$B$61)</f>
        <v>9.3409040302827879</v>
      </c>
      <c r="L60" s="42"/>
      <c r="M60" s="42">
        <f>D60*100/SUM($D$58:$D$61)</f>
        <v>37.5</v>
      </c>
      <c r="N60" s="42"/>
      <c r="O60" s="42">
        <f>F60*100/SUM($F$58:$F$61)</f>
        <v>6.4686112609435291</v>
      </c>
      <c r="P60" s="42"/>
      <c r="Q60" s="42">
        <f>H60*100/SUM($H$58:$H$61)</f>
        <v>30.881458966565351</v>
      </c>
      <c r="R60" s="43"/>
    </row>
    <row r="61" spans="1:18" s="27" customFormat="1">
      <c r="A61" s="156" t="s">
        <v>118</v>
      </c>
      <c r="B61" s="39">
        <f t="shared" si="15"/>
        <v>2562</v>
      </c>
      <c r="C61" s="40"/>
      <c r="D61" s="39">
        <v>80</v>
      </c>
      <c r="E61" s="39" t="s">
        <v>194</v>
      </c>
      <c r="F61" s="39">
        <v>2427</v>
      </c>
      <c r="G61" s="39"/>
      <c r="H61" s="39">
        <v>55</v>
      </c>
      <c r="I61" s="40" t="s">
        <v>194</v>
      </c>
      <c r="J61" s="98"/>
      <c r="K61" s="42">
        <f>B61*100/SUM($B$58:$B$61)</f>
        <v>9.5079046982854596</v>
      </c>
      <c r="L61" s="42"/>
      <c r="M61" s="42">
        <f>D61*100/SUM($D$58:$D$61)</f>
        <v>6.666666666666667</v>
      </c>
      <c r="N61" s="42"/>
      <c r="O61" s="42">
        <f>F61*100/SUM($F$58:$F$61)</f>
        <v>10.070121571719016</v>
      </c>
      <c r="P61" s="42"/>
      <c r="Q61" s="42">
        <f>H61*100/SUM($H$58:$H$61)</f>
        <v>3.3434650455927053</v>
      </c>
      <c r="R61" s="43"/>
    </row>
    <row r="62" spans="1:18" s="27" customFormat="1" ht="11.4">
      <c r="A62" s="115" t="s">
        <v>3</v>
      </c>
      <c r="B62" s="39">
        <f t="shared" si="15"/>
        <v>86</v>
      </c>
      <c r="C62" s="40" t="s">
        <v>194</v>
      </c>
      <c r="D62" s="39">
        <v>0</v>
      </c>
      <c r="E62" s="39"/>
      <c r="F62" s="39">
        <v>63</v>
      </c>
      <c r="G62" s="39" t="s">
        <v>194</v>
      </c>
      <c r="H62" s="39">
        <v>23</v>
      </c>
      <c r="I62" s="40" t="s">
        <v>194</v>
      </c>
      <c r="J62" s="98"/>
      <c r="K62" s="42">
        <v>0</v>
      </c>
      <c r="L62" s="42"/>
      <c r="M62" s="42">
        <v>0</v>
      </c>
      <c r="N62" s="42"/>
      <c r="O62" s="42">
        <v>0</v>
      </c>
      <c r="P62" s="42"/>
      <c r="Q62" s="42">
        <v>0</v>
      </c>
      <c r="R62" s="43"/>
    </row>
    <row r="63" spans="1:18" ht="6.6" customHeight="1" thickBot="1">
      <c r="A63" s="123"/>
      <c r="B63" s="123"/>
      <c r="C63" s="122"/>
      <c r="D63" s="91"/>
      <c r="E63" s="122"/>
      <c r="F63" s="123"/>
      <c r="G63" s="122"/>
      <c r="H63" s="142"/>
      <c r="I63" s="122"/>
      <c r="J63" s="123"/>
      <c r="K63" s="123"/>
      <c r="L63" s="123"/>
      <c r="M63" s="123"/>
      <c r="N63" s="123"/>
      <c r="O63" s="123"/>
      <c r="P63" s="123"/>
      <c r="Q63" s="123"/>
      <c r="R63" s="123"/>
    </row>
    <row r="64" spans="1:18" ht="6.6" customHeight="1">
      <c r="D64" s="46"/>
    </row>
    <row r="65" spans="1:18" s="71" customFormat="1" ht="26.25" customHeight="1">
      <c r="A65" s="307" t="s">
        <v>220</v>
      </c>
      <c r="B65" s="307"/>
      <c r="C65" s="307"/>
      <c r="D65" s="307"/>
      <c r="E65" s="307"/>
      <c r="F65" s="307"/>
      <c r="G65" s="307"/>
      <c r="H65" s="307"/>
      <c r="I65" s="307"/>
      <c r="J65" s="307"/>
      <c r="K65" s="307"/>
      <c r="L65" s="307"/>
      <c r="M65" s="307"/>
      <c r="N65" s="307"/>
      <c r="O65" s="307"/>
      <c r="P65" s="307"/>
      <c r="Q65" s="307"/>
      <c r="R65" s="307"/>
    </row>
    <row r="66" spans="1:18" ht="12.75" customHeight="1">
      <c r="A66" s="188" t="s">
        <v>117</v>
      </c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9"/>
    </row>
    <row r="67" spans="1:18" ht="24" customHeight="1">
      <c r="A67" s="303" t="s">
        <v>163</v>
      </c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</row>
    <row r="68" spans="1:18">
      <c r="A68" s="198" t="s">
        <v>66</v>
      </c>
      <c r="B68" s="71"/>
      <c r="C68" s="77"/>
      <c r="D68" s="71"/>
      <c r="E68" s="77"/>
      <c r="F68" s="71"/>
      <c r="G68" s="77"/>
      <c r="H68" s="143"/>
      <c r="I68" s="77"/>
      <c r="J68" s="71"/>
      <c r="K68" s="71"/>
      <c r="L68" s="71"/>
      <c r="M68" s="71"/>
      <c r="N68" s="71"/>
      <c r="O68" s="71"/>
      <c r="P68" s="71"/>
      <c r="Q68" s="71"/>
      <c r="R68" s="71"/>
    </row>
    <row r="69" spans="1:18" s="71" customFormat="1" ht="10.199999999999999">
      <c r="A69" s="199" t="s">
        <v>89</v>
      </c>
      <c r="B69" s="73"/>
      <c r="C69" s="74"/>
      <c r="D69" s="73"/>
      <c r="E69" s="74"/>
      <c r="F69" s="73"/>
      <c r="G69" s="74"/>
      <c r="H69" s="144"/>
      <c r="I69" s="74"/>
      <c r="J69" s="73"/>
      <c r="K69" s="73"/>
      <c r="L69" s="73"/>
      <c r="M69" s="73"/>
      <c r="N69" s="73"/>
      <c r="O69" s="73"/>
      <c r="P69" s="73"/>
      <c r="Q69" s="73"/>
    </row>
    <row r="70" spans="1:18" s="71" customFormat="1" ht="10.199999999999999">
      <c r="A70" s="4" t="s">
        <v>213</v>
      </c>
      <c r="B70" s="75"/>
      <c r="C70" s="77"/>
      <c r="E70" s="77"/>
      <c r="G70" s="77"/>
      <c r="H70" s="143"/>
      <c r="I70" s="77"/>
      <c r="R70" s="127"/>
    </row>
    <row r="72" spans="1:18">
      <c r="A72" s="137"/>
      <c r="B72" s="138"/>
    </row>
    <row r="73" spans="1:18">
      <c r="A73" s="137"/>
      <c r="B73" s="138"/>
      <c r="C73" s="111"/>
      <c r="D73" s="87"/>
      <c r="E73" s="62"/>
    </row>
    <row r="74" spans="1:18">
      <c r="A74" s="137"/>
      <c r="B74" s="138"/>
      <c r="C74" s="111"/>
      <c r="D74" s="87"/>
      <c r="E74" s="62"/>
    </row>
    <row r="75" spans="1:18">
      <c r="A75" s="54"/>
      <c r="B75" s="87"/>
      <c r="C75" s="111"/>
      <c r="D75" s="87"/>
      <c r="E75" s="62"/>
    </row>
    <row r="76" spans="1:18">
      <c r="A76" s="54"/>
      <c r="B76" s="87"/>
      <c r="C76" s="111"/>
      <c r="D76" s="87"/>
      <c r="E76" s="62"/>
    </row>
    <row r="77" spans="1:18">
      <c r="A77" s="54"/>
      <c r="B77" s="87"/>
      <c r="C77" s="111"/>
      <c r="D77" s="87"/>
      <c r="E77" s="62"/>
    </row>
    <row r="78" spans="1:18">
      <c r="A78" s="54"/>
      <c r="B78" s="87"/>
      <c r="C78" s="111"/>
      <c r="D78" s="87"/>
      <c r="E78" s="62"/>
    </row>
    <row r="79" spans="1:18">
      <c r="A79" s="54"/>
      <c r="B79" s="87"/>
      <c r="C79" s="111"/>
      <c r="D79" s="87"/>
      <c r="E79" s="62"/>
    </row>
    <row r="80" spans="1:18">
      <c r="A80" s="54"/>
      <c r="B80" s="87"/>
      <c r="C80" s="111"/>
      <c r="D80" s="87"/>
      <c r="E80" s="62"/>
    </row>
    <row r="81" spans="1:5">
      <c r="A81" s="86"/>
      <c r="B81" s="86"/>
      <c r="C81" s="62"/>
      <c r="D81" s="86"/>
      <c r="E81" s="62"/>
    </row>
  </sheetData>
  <mergeCells count="16">
    <mergeCell ref="A1:R1"/>
    <mergeCell ref="A4:A10"/>
    <mergeCell ref="B4:I4"/>
    <mergeCell ref="K4:R4"/>
    <mergeCell ref="D10:E10"/>
    <mergeCell ref="B7:C10"/>
    <mergeCell ref="D7:I7"/>
    <mergeCell ref="K7:L10"/>
    <mergeCell ref="M7:R7"/>
    <mergeCell ref="A67:R67"/>
    <mergeCell ref="F10:G10"/>
    <mergeCell ref="H10:I10"/>
    <mergeCell ref="M10:N10"/>
    <mergeCell ref="O10:P10"/>
    <mergeCell ref="Q10:R10"/>
    <mergeCell ref="A65:R65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1"/>
  <sheetViews>
    <sheetView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R1"/>
    </sheetView>
  </sheetViews>
  <sheetFormatPr defaultColWidth="11.44140625" defaultRowHeight="13.2"/>
  <cols>
    <col min="1" max="1" width="30.6640625" style="90" customWidth="1"/>
    <col min="2" max="2" width="8.6640625" style="90" customWidth="1"/>
    <col min="3" max="3" width="2.6640625" style="80" customWidth="1"/>
    <col min="4" max="4" width="8.6640625" style="90" customWidth="1"/>
    <col min="5" max="5" width="2.6640625" style="80" customWidth="1"/>
    <col min="6" max="6" width="8.6640625" style="90" customWidth="1"/>
    <col min="7" max="7" width="2.6640625" style="80" customWidth="1"/>
    <col min="8" max="8" width="8.6640625" style="90" customWidth="1"/>
    <col min="9" max="9" width="2.6640625" style="80" customWidth="1"/>
    <col min="10" max="10" width="1.6640625" style="90" customWidth="1"/>
    <col min="11" max="11" width="8.6640625" style="90" customWidth="1"/>
    <col min="12" max="12" width="2.6640625" style="90" customWidth="1"/>
    <col min="13" max="13" width="8.6640625" style="90" customWidth="1"/>
    <col min="14" max="14" width="2.6640625" style="90" customWidth="1"/>
    <col min="15" max="15" width="8.6640625" style="90" customWidth="1"/>
    <col min="16" max="16" width="2.6640625" style="90" customWidth="1"/>
    <col min="17" max="17" width="8.6640625" style="90" customWidth="1"/>
    <col min="18" max="18" width="2.6640625" style="90" customWidth="1"/>
    <col min="19" max="16384" width="11.44140625" style="90"/>
  </cols>
  <sheetData>
    <row r="1" spans="1:18" ht="25.5" customHeight="1">
      <c r="A1" s="299" t="s">
        <v>217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18" s="124" customFormat="1" ht="6.6" customHeight="1" thickBot="1">
      <c r="A2" s="128"/>
      <c r="B2" s="129"/>
      <c r="C2" s="130"/>
      <c r="D2" s="129"/>
      <c r="E2" s="130"/>
      <c r="F2" s="129"/>
      <c r="G2" s="130"/>
      <c r="H2" s="131"/>
      <c r="I2" s="130"/>
      <c r="J2" s="131"/>
      <c r="K2" s="129"/>
      <c r="L2" s="129"/>
      <c r="M2" s="129"/>
      <c r="N2" s="129"/>
      <c r="O2" s="129"/>
      <c r="P2" s="129"/>
      <c r="Q2" s="128"/>
      <c r="R2" s="128"/>
    </row>
    <row r="3" spans="1:18" s="132" customFormat="1" ht="6.6" customHeight="1">
      <c r="A3" s="217"/>
      <c r="B3" s="208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</row>
    <row r="4" spans="1:18" s="132" customFormat="1" ht="12" customHeight="1">
      <c r="A4" s="301" t="s">
        <v>146</v>
      </c>
      <c r="B4" s="300" t="s">
        <v>78</v>
      </c>
      <c r="C4" s="300"/>
      <c r="D4" s="300"/>
      <c r="E4" s="300"/>
      <c r="F4" s="300"/>
      <c r="G4" s="300"/>
      <c r="H4" s="300"/>
      <c r="I4" s="300"/>
      <c r="J4" s="210"/>
      <c r="K4" s="300" t="s">
        <v>87</v>
      </c>
      <c r="L4" s="300"/>
      <c r="M4" s="300"/>
      <c r="N4" s="300"/>
      <c r="O4" s="300"/>
      <c r="P4" s="300"/>
      <c r="Q4" s="300"/>
      <c r="R4" s="300"/>
    </row>
    <row r="5" spans="1:18" s="132" customFormat="1" ht="6.6" customHeight="1">
      <c r="A5" s="301"/>
      <c r="B5" s="211"/>
      <c r="C5" s="211"/>
      <c r="D5" s="211"/>
      <c r="E5" s="211"/>
      <c r="F5" s="211"/>
      <c r="G5" s="211"/>
      <c r="H5" s="211"/>
      <c r="I5" s="211"/>
      <c r="J5" s="210"/>
      <c r="K5" s="211"/>
      <c r="L5" s="211"/>
      <c r="M5" s="211"/>
      <c r="N5" s="211"/>
      <c r="O5" s="211"/>
      <c r="P5" s="211"/>
      <c r="Q5" s="211"/>
      <c r="R5" s="211"/>
    </row>
    <row r="6" spans="1:18" s="132" customFormat="1" ht="6.6" customHeight="1">
      <c r="A6" s="301"/>
      <c r="B6" s="212"/>
      <c r="C6" s="212"/>
      <c r="D6" s="212"/>
      <c r="E6" s="212"/>
      <c r="F6" s="212"/>
      <c r="G6" s="212"/>
      <c r="H6" s="212"/>
      <c r="I6" s="212"/>
      <c r="J6" s="210"/>
      <c r="K6" s="212"/>
      <c r="L6" s="212"/>
      <c r="M6" s="212"/>
      <c r="N6" s="212"/>
      <c r="O6" s="212"/>
      <c r="P6" s="212"/>
      <c r="Q6" s="212"/>
      <c r="R6" s="212"/>
    </row>
    <row r="7" spans="1:18" s="132" customFormat="1" ht="12" customHeight="1">
      <c r="A7" s="301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210"/>
      <c r="K7" s="305" t="s">
        <v>82</v>
      </c>
      <c r="L7" s="305"/>
      <c r="M7" s="306" t="s">
        <v>149</v>
      </c>
      <c r="N7" s="306"/>
      <c r="O7" s="306"/>
      <c r="P7" s="306"/>
      <c r="Q7" s="306"/>
      <c r="R7" s="306"/>
    </row>
    <row r="8" spans="1:18" s="132" customFormat="1" ht="6.6" customHeight="1">
      <c r="A8" s="301"/>
      <c r="B8" s="305"/>
      <c r="C8" s="305"/>
      <c r="D8" s="211"/>
      <c r="E8" s="211"/>
      <c r="F8" s="211"/>
      <c r="G8" s="211"/>
      <c r="H8" s="211"/>
      <c r="I8" s="211"/>
      <c r="J8" s="210"/>
      <c r="K8" s="305"/>
      <c r="L8" s="305"/>
      <c r="M8" s="211"/>
      <c r="N8" s="211"/>
      <c r="O8" s="211"/>
      <c r="P8" s="211"/>
      <c r="Q8" s="211"/>
      <c r="R8" s="211"/>
    </row>
    <row r="9" spans="1:18" s="132" customFormat="1" ht="6.6" customHeight="1">
      <c r="A9" s="301"/>
      <c r="B9" s="305"/>
      <c r="C9" s="305"/>
      <c r="D9" s="212"/>
      <c r="E9" s="212"/>
      <c r="F9" s="212"/>
      <c r="G9" s="212"/>
      <c r="H9" s="212"/>
      <c r="I9" s="212"/>
      <c r="J9" s="210"/>
      <c r="K9" s="305"/>
      <c r="L9" s="305"/>
      <c r="M9" s="212"/>
      <c r="N9" s="212"/>
      <c r="O9" s="212"/>
      <c r="P9" s="212"/>
      <c r="Q9" s="212"/>
      <c r="R9" s="212"/>
    </row>
    <row r="10" spans="1:18" s="132" customFormat="1" ht="11.4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213"/>
      <c r="K10" s="305"/>
      <c r="L10" s="305"/>
      <c r="M10" s="302" t="s">
        <v>19</v>
      </c>
      <c r="N10" s="302"/>
      <c r="O10" s="302" t="s">
        <v>84</v>
      </c>
      <c r="P10" s="302"/>
      <c r="Q10" s="302" t="s">
        <v>80</v>
      </c>
      <c r="R10" s="302"/>
    </row>
    <row r="11" spans="1:18" s="124" customFormat="1" ht="6.6" customHeight="1">
      <c r="A11" s="214"/>
      <c r="B11" s="215"/>
      <c r="C11" s="216"/>
      <c r="D11" s="215"/>
      <c r="E11" s="216"/>
      <c r="F11" s="215"/>
      <c r="G11" s="216"/>
      <c r="H11" s="215"/>
      <c r="I11" s="216"/>
      <c r="J11" s="215"/>
      <c r="K11" s="215"/>
      <c r="L11" s="215"/>
      <c r="M11" s="215"/>
      <c r="N11" s="215"/>
      <c r="O11" s="215"/>
      <c r="P11" s="215"/>
      <c r="Q11" s="215"/>
      <c r="R11" s="215"/>
    </row>
    <row r="12" spans="1:18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  <c r="R12" s="85"/>
    </row>
    <row r="13" spans="1:18" s="30" customFormat="1" ht="12">
      <c r="A13" s="226" t="s">
        <v>79</v>
      </c>
      <c r="B13" s="219">
        <f>SUM(D13,F13,H13)</f>
        <v>58703</v>
      </c>
      <c r="C13" s="220"/>
      <c r="D13" s="219">
        <f>D15</f>
        <v>20035</v>
      </c>
      <c r="E13" s="221"/>
      <c r="F13" s="219">
        <f>F15</f>
        <v>31899</v>
      </c>
      <c r="G13" s="220"/>
      <c r="H13" s="219">
        <f>H15</f>
        <v>6769</v>
      </c>
      <c r="I13" s="220"/>
      <c r="J13" s="222"/>
      <c r="K13" s="223">
        <f>SUM(M13,O13,Q13)</f>
        <v>100</v>
      </c>
      <c r="L13" s="224"/>
      <c r="M13" s="223">
        <f>D13*100/B13</f>
        <v>34.129431204538101</v>
      </c>
      <c r="N13" s="225"/>
      <c r="O13" s="223">
        <f>F13*100/B13</f>
        <v>54.339641926307003</v>
      </c>
      <c r="P13" s="224"/>
      <c r="Q13" s="223">
        <f>H13*100/B13</f>
        <v>11.530926869154898</v>
      </c>
      <c r="R13" s="227"/>
    </row>
    <row r="14" spans="1:18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94"/>
      <c r="K14" s="34"/>
      <c r="L14" s="34"/>
      <c r="M14" s="34"/>
      <c r="N14" s="6"/>
      <c r="O14" s="34"/>
      <c r="P14" s="34"/>
      <c r="Q14" s="34"/>
      <c r="R14" s="33"/>
    </row>
    <row r="15" spans="1:18" s="30" customFormat="1" ht="24">
      <c r="A15" s="9" t="s">
        <v>111</v>
      </c>
      <c r="B15" s="95">
        <f t="shared" ref="B15:B21" si="0">SUM(D15,F15,H15)</f>
        <v>58703</v>
      </c>
      <c r="C15" s="40"/>
      <c r="D15" s="95">
        <f>D16+D20+D21</f>
        <v>20035</v>
      </c>
      <c r="E15" s="40"/>
      <c r="F15" s="95">
        <f>F16+F20+F21</f>
        <v>31899</v>
      </c>
      <c r="G15" s="64"/>
      <c r="H15" s="95">
        <f>H16+H20+H21</f>
        <v>6769</v>
      </c>
      <c r="I15" s="40"/>
      <c r="J15" s="100"/>
      <c r="K15" s="96">
        <f>K16+K20</f>
        <v>100</v>
      </c>
      <c r="L15" s="96"/>
      <c r="M15" s="96">
        <f>M16+M20</f>
        <v>100</v>
      </c>
      <c r="N15" s="96"/>
      <c r="O15" s="96">
        <f>O16+O20</f>
        <v>100</v>
      </c>
      <c r="P15" s="96"/>
      <c r="Q15" s="96">
        <f>Q16+Q20</f>
        <v>100</v>
      </c>
      <c r="R15" s="37"/>
    </row>
    <row r="16" spans="1:18" s="57" customFormat="1" ht="11.4">
      <c r="A16" s="146" t="s">
        <v>60</v>
      </c>
      <c r="B16" s="39">
        <f t="shared" si="0"/>
        <v>5126</v>
      </c>
      <c r="C16" s="40"/>
      <c r="D16" s="39">
        <f>SUM(D17:D19)</f>
        <v>0</v>
      </c>
      <c r="E16" s="40"/>
      <c r="F16" s="39">
        <f>SUM(F17:F19)</f>
        <v>5121</v>
      </c>
      <c r="G16" s="40"/>
      <c r="H16" s="39">
        <f>SUM(H17:H19)</f>
        <v>5</v>
      </c>
      <c r="I16" s="40" t="s">
        <v>194</v>
      </c>
      <c r="J16" s="98"/>
      <c r="K16" s="99">
        <f>B16/SUM($B$16+$B$20)*100</f>
        <v>10.055317980305229</v>
      </c>
      <c r="L16" s="99"/>
      <c r="M16" s="99">
        <f>D16/SUM($D$16+$D$20)*100</f>
        <v>0</v>
      </c>
      <c r="N16" s="99"/>
      <c r="O16" s="99">
        <f>F16/SUM($F$16+$F$20)*100</f>
        <v>18.462703248368605</v>
      </c>
      <c r="P16" s="99"/>
      <c r="Q16" s="99">
        <f>H16/SUM($H$16+$H$20)*100</f>
        <v>7.3975440153868921E-2</v>
      </c>
      <c r="R16" s="56"/>
    </row>
    <row r="17" spans="1:18" s="57" customFormat="1" ht="11.4">
      <c r="A17" s="147" t="s">
        <v>156</v>
      </c>
      <c r="B17" s="39">
        <f t="shared" si="0"/>
        <v>0</v>
      </c>
      <c r="C17" s="40"/>
      <c r="D17" s="39">
        <v>0</v>
      </c>
      <c r="E17" s="39"/>
      <c r="F17" s="39">
        <v>0</v>
      </c>
      <c r="G17" s="40"/>
      <c r="H17" s="39">
        <v>0</v>
      </c>
      <c r="I17" s="39"/>
      <c r="J17" s="98"/>
      <c r="K17" s="99">
        <f>B17/SUM($B$16+$B$20)*100</f>
        <v>0</v>
      </c>
      <c r="L17" s="99"/>
      <c r="M17" s="99">
        <f>D17/SUM($D$16+$D$20)*100</f>
        <v>0</v>
      </c>
      <c r="N17" s="99"/>
      <c r="O17" s="99">
        <f>F17/SUM($F$16+$F$20)*100</f>
        <v>0</v>
      </c>
      <c r="P17" s="99"/>
      <c r="Q17" s="99">
        <f>H17/SUM($H$16+$H$20)*100</f>
        <v>0</v>
      </c>
      <c r="R17" s="56"/>
    </row>
    <row r="18" spans="1:18" s="27" customFormat="1" ht="11.4">
      <c r="A18" s="147" t="s">
        <v>16</v>
      </c>
      <c r="B18" s="39">
        <f t="shared" si="0"/>
        <v>4175</v>
      </c>
      <c r="C18" s="40"/>
      <c r="D18" s="39">
        <v>0</v>
      </c>
      <c r="E18" s="39"/>
      <c r="F18" s="39">
        <v>4170</v>
      </c>
      <c r="G18" s="39"/>
      <c r="H18" s="39">
        <v>5</v>
      </c>
      <c r="I18" s="40"/>
      <c r="J18" s="98"/>
      <c r="K18" s="99">
        <f>B18/SUM($B$16+$B$20)*100</f>
        <v>8.1898073678841854</v>
      </c>
      <c r="L18" s="99"/>
      <c r="M18" s="99">
        <f>D18/SUM($D$16+$D$20)*100</f>
        <v>0</v>
      </c>
      <c r="N18" s="99"/>
      <c r="O18" s="99">
        <f>F18/SUM($F$16+$F$20)*100</f>
        <v>15.034070014781701</v>
      </c>
      <c r="P18" s="99"/>
      <c r="Q18" s="99">
        <f>H18/SUM($H$16+$H$20)*100</f>
        <v>7.3975440153868921E-2</v>
      </c>
      <c r="R18" s="43"/>
    </row>
    <row r="19" spans="1:18" s="27" customFormat="1" ht="11.4">
      <c r="A19" s="147" t="s">
        <v>17</v>
      </c>
      <c r="B19" s="39">
        <f t="shared" si="0"/>
        <v>951</v>
      </c>
      <c r="C19" s="40" t="s">
        <v>194</v>
      </c>
      <c r="D19" s="39">
        <v>0</v>
      </c>
      <c r="E19" s="39"/>
      <c r="F19" s="39">
        <v>951</v>
      </c>
      <c r="G19" s="39"/>
      <c r="H19" s="39">
        <v>0</v>
      </c>
      <c r="I19" s="40"/>
      <c r="J19" s="98"/>
      <c r="K19" s="99">
        <f>B19/SUM($B$16+$B$20)*100</f>
        <v>1.8655106124210445</v>
      </c>
      <c r="L19" s="99"/>
      <c r="M19" s="99">
        <f>D19/SUM($D$16+$D$20)*100</f>
        <v>0</v>
      </c>
      <c r="N19" s="99"/>
      <c r="O19" s="99">
        <f>F19/SUM($F$16+$F$20)*100</f>
        <v>3.4286332335869059</v>
      </c>
      <c r="P19" s="99"/>
      <c r="Q19" s="99">
        <f>H19/SUM($H$16+$H$20)*100</f>
        <v>0</v>
      </c>
      <c r="R19" s="43"/>
    </row>
    <row r="20" spans="1:18" s="57" customFormat="1" ht="11.4">
      <c r="A20" s="146" t="s">
        <v>59</v>
      </c>
      <c r="B20" s="39">
        <f t="shared" si="0"/>
        <v>45852</v>
      </c>
      <c r="C20" s="40"/>
      <c r="D20" s="39">
        <v>16482</v>
      </c>
      <c r="E20" s="39"/>
      <c r="F20" s="39">
        <v>22616</v>
      </c>
      <c r="G20" s="39"/>
      <c r="H20" s="39">
        <v>6754</v>
      </c>
      <c r="I20" s="40"/>
      <c r="J20" s="98"/>
      <c r="K20" s="99">
        <f>B20/SUM($B$16+$B$20)*100</f>
        <v>89.944682019694767</v>
      </c>
      <c r="L20" s="99"/>
      <c r="M20" s="99">
        <f>D20/SUM($D$16+$D$20)*100</f>
        <v>100</v>
      </c>
      <c r="N20" s="99"/>
      <c r="O20" s="99">
        <f>F20/SUM($F$16+$F$20)*100</f>
        <v>81.537296751631388</v>
      </c>
      <c r="P20" s="99"/>
      <c r="Q20" s="99">
        <f>H20/SUM($H$16+$H$20)*100</f>
        <v>99.926024559846127</v>
      </c>
      <c r="R20" s="56"/>
    </row>
    <row r="21" spans="1:18" s="158" customFormat="1" ht="11.4">
      <c r="A21" s="146" t="s">
        <v>3</v>
      </c>
      <c r="B21" s="44">
        <f t="shared" si="0"/>
        <v>7725</v>
      </c>
      <c r="C21" s="40"/>
      <c r="D21" s="39">
        <v>3553</v>
      </c>
      <c r="E21" s="39"/>
      <c r="F21" s="39">
        <v>4162</v>
      </c>
      <c r="G21" s="39"/>
      <c r="H21" s="39">
        <v>10</v>
      </c>
      <c r="I21" s="40" t="s">
        <v>194</v>
      </c>
      <c r="J21" s="205"/>
      <c r="K21" s="118" t="str">
        <f>IF(B21&gt;0,"NC",0)</f>
        <v>NC</v>
      </c>
      <c r="L21" s="108"/>
      <c r="M21" s="118" t="str">
        <f>IF(D21&gt;0,"NC",0)</f>
        <v>NC</v>
      </c>
      <c r="N21" s="118"/>
      <c r="O21" s="118" t="str">
        <f>IF(F21&gt;0,"NC",0)</f>
        <v>NC</v>
      </c>
      <c r="P21" s="206"/>
      <c r="Q21" s="118" t="str">
        <f>IF(H21&gt;0,"NC",0)</f>
        <v>NC</v>
      </c>
      <c r="R21" s="141"/>
    </row>
    <row r="22" spans="1:18" s="35" customFormat="1" ht="6" customHeight="1">
      <c r="A22" s="31"/>
      <c r="B22" s="65"/>
      <c r="C22" s="64"/>
      <c r="D22" s="93"/>
      <c r="E22" s="17"/>
      <c r="F22" s="93"/>
      <c r="G22" s="64"/>
      <c r="H22" s="93"/>
      <c r="I22" s="64"/>
      <c r="J22" s="94"/>
      <c r="K22" s="34"/>
      <c r="L22" s="34"/>
      <c r="M22" s="34"/>
      <c r="N22" s="6"/>
      <c r="O22" s="34"/>
      <c r="P22" s="34"/>
      <c r="Q22" s="34"/>
      <c r="R22" s="33"/>
    </row>
    <row r="23" spans="1:18" s="30" customFormat="1" ht="49.8">
      <c r="A23" s="9" t="s">
        <v>113</v>
      </c>
      <c r="B23" s="95">
        <f>SUM(D23,F23,H23)</f>
        <v>58702</v>
      </c>
      <c r="C23" s="40"/>
      <c r="D23" s="95">
        <f>SUM(D24:D27)</f>
        <v>20035</v>
      </c>
      <c r="E23" s="40"/>
      <c r="F23" s="95">
        <f>SUM(F24:F27)</f>
        <v>31898</v>
      </c>
      <c r="G23" s="64"/>
      <c r="H23" s="95">
        <f>SUM(H24:H27)</f>
        <v>6769</v>
      </c>
      <c r="I23" s="40"/>
      <c r="J23" s="100"/>
      <c r="K23" s="96">
        <f>SUM(K24:K26)</f>
        <v>100</v>
      </c>
      <c r="L23" s="96"/>
      <c r="M23" s="96">
        <f>SUM(M24:M26)</f>
        <v>100</v>
      </c>
      <c r="N23" s="96"/>
      <c r="O23" s="96">
        <f>SUM(O24:O26)</f>
        <v>100.00000000000001</v>
      </c>
      <c r="P23" s="96"/>
      <c r="Q23" s="96">
        <f>SUM(Q24:Q26)</f>
        <v>100</v>
      </c>
      <c r="R23" s="37"/>
    </row>
    <row r="24" spans="1:18" s="27" customFormat="1" ht="11.4">
      <c r="A24" s="146" t="s">
        <v>36</v>
      </c>
      <c r="B24" s="39">
        <f>SUM(D24,F24,H24)</f>
        <v>48562</v>
      </c>
      <c r="C24" s="40"/>
      <c r="D24" s="39">
        <v>16832</v>
      </c>
      <c r="E24" s="39"/>
      <c r="F24" s="39">
        <v>25362</v>
      </c>
      <c r="G24" s="39"/>
      <c r="H24" s="39">
        <v>6368</v>
      </c>
      <c r="I24" s="40"/>
      <c r="J24" s="98"/>
      <c r="K24" s="99">
        <f>B24*100/SUM($B$24:$B$26)</f>
        <v>91.257939639944382</v>
      </c>
      <c r="L24" s="99"/>
      <c r="M24" s="99">
        <f>D24*100/SUM($D$24:$D$26)</f>
        <v>98.553779495286605</v>
      </c>
      <c r="N24" s="99"/>
      <c r="O24" s="99">
        <f>F24*100/SUM($F$24:$F$26)</f>
        <v>86.353421859039841</v>
      </c>
      <c r="P24" s="99"/>
      <c r="Q24" s="99">
        <f>H24*100/SUM($H$24:$H$26)</f>
        <v>94.13155949741315</v>
      </c>
      <c r="R24" s="43"/>
    </row>
    <row r="25" spans="1:18" s="27" customFormat="1" ht="11.4">
      <c r="A25" s="146" t="s">
        <v>37</v>
      </c>
      <c r="B25" s="39">
        <f>SUM(D25,F25,H25)</f>
        <v>3608</v>
      </c>
      <c r="C25" s="40"/>
      <c r="D25" s="39">
        <v>247</v>
      </c>
      <c r="E25" s="39" t="s">
        <v>194</v>
      </c>
      <c r="F25" s="39">
        <v>3038</v>
      </c>
      <c r="G25" s="39"/>
      <c r="H25" s="39">
        <v>323</v>
      </c>
      <c r="I25" s="40"/>
      <c r="J25" s="98"/>
      <c r="K25" s="99">
        <f>B25*100/SUM($B$24:$B$26)</f>
        <v>6.7801706317886268</v>
      </c>
      <c r="L25" s="99"/>
      <c r="M25" s="99">
        <f>D25*100/SUM($D$24:$D$26)</f>
        <v>1.4462205047133907</v>
      </c>
      <c r="N25" s="99"/>
      <c r="O25" s="99">
        <f>F25*100/SUM($F$24:$F$26)</f>
        <v>10.343888321416411</v>
      </c>
      <c r="P25" s="99"/>
      <c r="Q25" s="99">
        <f>H25*100/SUM($H$24:$H$26)</f>
        <v>4.7745750184774574</v>
      </c>
      <c r="R25" s="43"/>
    </row>
    <row r="26" spans="1:18" s="27" customFormat="1" ht="11.4">
      <c r="A26" s="146" t="s">
        <v>68</v>
      </c>
      <c r="B26" s="39">
        <f>SUM(D26,F26,H26)</f>
        <v>1044</v>
      </c>
      <c r="C26" s="40"/>
      <c r="D26" s="39">
        <v>0</v>
      </c>
      <c r="E26" s="39"/>
      <c r="F26" s="39">
        <v>970</v>
      </c>
      <c r="G26" s="39" t="s">
        <v>194</v>
      </c>
      <c r="H26" s="39">
        <v>74</v>
      </c>
      <c r="I26" s="64" t="s">
        <v>194</v>
      </c>
      <c r="J26" s="98"/>
      <c r="K26" s="99">
        <f>B26*100/SUM($B$24:$B$26)</f>
        <v>1.9618897282669974</v>
      </c>
      <c r="L26" s="99"/>
      <c r="M26" s="99">
        <f>D26*100/SUM($D$24:$D$26)</f>
        <v>0</v>
      </c>
      <c r="N26" s="99"/>
      <c r="O26" s="99">
        <f>F26*100/SUM($F$24:$F$26)</f>
        <v>3.302689819543752</v>
      </c>
      <c r="P26" s="99"/>
      <c r="Q26" s="99">
        <f>H26*100/SUM($H$24:$H$26)</f>
        <v>1.0938654841093864</v>
      </c>
      <c r="R26" s="43"/>
    </row>
    <row r="27" spans="1:18" s="158" customFormat="1" ht="11.4">
      <c r="A27" s="146" t="s">
        <v>3</v>
      </c>
      <c r="B27" s="44">
        <f>SUM(D27,F27,H27)</f>
        <v>5488</v>
      </c>
      <c r="C27" s="40"/>
      <c r="D27" s="39">
        <v>2956</v>
      </c>
      <c r="E27" s="39"/>
      <c r="F27" s="39">
        <v>2528</v>
      </c>
      <c r="G27" s="39"/>
      <c r="H27" s="39">
        <v>4</v>
      </c>
      <c r="I27" s="40" t="s">
        <v>194</v>
      </c>
      <c r="J27" s="205"/>
      <c r="K27" s="118" t="str">
        <f>IF(B27&gt;0,"NC",0)</f>
        <v>NC</v>
      </c>
      <c r="L27" s="108"/>
      <c r="M27" s="118" t="str">
        <f>IF(D27&gt;0,"NC",0)</f>
        <v>NC</v>
      </c>
      <c r="N27" s="108"/>
      <c r="O27" s="118" t="str">
        <f>IF(F27&gt;0,"NC",0)</f>
        <v>NC</v>
      </c>
      <c r="P27" s="63"/>
      <c r="Q27" s="118" t="str">
        <f>IF(H27&gt;0,"NC",0)</f>
        <v>NC</v>
      </c>
      <c r="R27" s="141"/>
    </row>
    <row r="28" spans="1:18" s="27" customFormat="1" ht="6" customHeight="1">
      <c r="A28" s="29"/>
      <c r="B28" s="39"/>
      <c r="C28" s="40"/>
      <c r="D28" s="93"/>
      <c r="E28" s="40"/>
      <c r="F28" s="93"/>
      <c r="G28" s="64"/>
      <c r="H28" s="93"/>
      <c r="I28" s="40"/>
      <c r="J28" s="98"/>
      <c r="K28" s="99"/>
      <c r="L28" s="99"/>
      <c r="M28" s="99"/>
      <c r="N28" s="99"/>
      <c r="O28" s="99"/>
      <c r="P28" s="99"/>
      <c r="Q28" s="99"/>
      <c r="R28" s="43"/>
    </row>
    <row r="29" spans="1:18" s="30" customFormat="1" ht="24">
      <c r="A29" s="9" t="s">
        <v>38</v>
      </c>
      <c r="B29" s="95">
        <f>SUM(D29,F29,H29)</f>
        <v>58704</v>
      </c>
      <c r="C29" s="40"/>
      <c r="D29" s="95">
        <f>SUM(D30:D32)</f>
        <v>20036</v>
      </c>
      <c r="E29" s="40"/>
      <c r="F29" s="95">
        <f>SUM(F30:F32)</f>
        <v>31899</v>
      </c>
      <c r="G29" s="64"/>
      <c r="H29" s="95">
        <f>SUM(H30:H32)</f>
        <v>6769</v>
      </c>
      <c r="I29" s="40"/>
      <c r="J29" s="100"/>
      <c r="K29" s="96">
        <f>SUM(K30:K31)</f>
        <v>100</v>
      </c>
      <c r="L29" s="96"/>
      <c r="M29" s="96">
        <f>SUM(M30:M31)</f>
        <v>100</v>
      </c>
      <c r="N29" s="96"/>
      <c r="O29" s="96">
        <f>SUM(O30:O31)</f>
        <v>100</v>
      </c>
      <c r="P29" s="96"/>
      <c r="Q29" s="96">
        <f>SUM(Q30:Q31)</f>
        <v>100</v>
      </c>
      <c r="R29" s="37"/>
    </row>
    <row r="30" spans="1:18" s="27" customFormat="1" ht="11.4">
      <c r="A30" s="146" t="s">
        <v>39</v>
      </c>
      <c r="B30" s="39">
        <f>SUM(D30,F30,H30)</f>
        <v>42256</v>
      </c>
      <c r="C30" s="40"/>
      <c r="D30" s="39">
        <v>14910</v>
      </c>
      <c r="E30" s="39"/>
      <c r="F30" s="39">
        <v>20991</v>
      </c>
      <c r="G30" s="39"/>
      <c r="H30" s="39">
        <v>6355</v>
      </c>
      <c r="I30" s="40"/>
      <c r="J30" s="98"/>
      <c r="K30" s="99">
        <f>B30*100/SUM($B$30:$B$31)</f>
        <v>80.869631784429302</v>
      </c>
      <c r="L30" s="99"/>
      <c r="M30" s="99">
        <f>D30*100/SUM($D$30:$D$31)</f>
        <v>88.898163606010016</v>
      </c>
      <c r="N30" s="99"/>
      <c r="O30" s="99">
        <f>F30*100/SUM($F$30:$F$31)</f>
        <v>73.085895337906067</v>
      </c>
      <c r="P30" s="99"/>
      <c r="Q30" s="99">
        <f>H30*100/SUM($H$30:$H$31)</f>
        <v>94.022784435567388</v>
      </c>
      <c r="R30" s="43"/>
    </row>
    <row r="31" spans="1:18" s="27" customFormat="1" ht="11.4">
      <c r="A31" s="146" t="s">
        <v>102</v>
      </c>
      <c r="B31" s="39">
        <f>SUM(D31,F31,H31)</f>
        <v>9996</v>
      </c>
      <c r="C31" s="40"/>
      <c r="D31" s="39">
        <v>1862</v>
      </c>
      <c r="E31" s="39"/>
      <c r="F31" s="39">
        <v>7730</v>
      </c>
      <c r="G31" s="39"/>
      <c r="H31" s="39">
        <v>404</v>
      </c>
      <c r="I31" s="40"/>
      <c r="J31" s="98"/>
      <c r="K31" s="99">
        <f>B31*100/SUM($B$30:$B$31)</f>
        <v>19.130368215570694</v>
      </c>
      <c r="L31" s="99"/>
      <c r="M31" s="99">
        <f>D31*100/SUM($D$30:$D$31)</f>
        <v>11.101836393989982</v>
      </c>
      <c r="N31" s="99"/>
      <c r="O31" s="99">
        <f>F31*100/SUM($F$30:$F$31)</f>
        <v>26.914104662093937</v>
      </c>
      <c r="P31" s="99"/>
      <c r="Q31" s="99">
        <f>H31*100/SUM($H$30:$H$31)</f>
        <v>5.9772155644326084</v>
      </c>
      <c r="R31" s="43"/>
    </row>
    <row r="32" spans="1:18" s="158" customFormat="1" ht="11.4">
      <c r="A32" s="146" t="s">
        <v>3</v>
      </c>
      <c r="B32" s="44">
        <f>SUM(D32,F32,H32)</f>
        <v>6452</v>
      </c>
      <c r="C32" s="40"/>
      <c r="D32" s="39">
        <v>3264</v>
      </c>
      <c r="E32" s="39"/>
      <c r="F32" s="39">
        <v>3178</v>
      </c>
      <c r="G32" s="39"/>
      <c r="H32" s="39">
        <v>10</v>
      </c>
      <c r="I32" s="40" t="s">
        <v>194</v>
      </c>
      <c r="J32" s="205"/>
      <c r="K32" s="118" t="str">
        <f>IF(B32&gt;0,"NC",0)</f>
        <v>NC</v>
      </c>
      <c r="L32" s="108"/>
      <c r="M32" s="118" t="str">
        <f>IF(D32&gt;0,"NC",0)</f>
        <v>NC</v>
      </c>
      <c r="N32" s="108"/>
      <c r="O32" s="118" t="str">
        <f>IF(F32&gt;0,"NC",0)</f>
        <v>NC</v>
      </c>
      <c r="P32" s="63"/>
      <c r="Q32" s="118" t="str">
        <f>IF(H32&gt;0,"NC",0)</f>
        <v>NC</v>
      </c>
      <c r="R32" s="141"/>
    </row>
    <row r="33" spans="1:18" s="27" customFormat="1" ht="6" customHeight="1">
      <c r="A33" s="58"/>
      <c r="B33" s="44"/>
      <c r="C33" s="40"/>
      <c r="D33" s="39"/>
      <c r="E33" s="39"/>
      <c r="F33" s="39"/>
      <c r="G33" s="39"/>
      <c r="H33" s="39"/>
      <c r="I33" s="40"/>
      <c r="J33" s="98"/>
      <c r="K33" s="99"/>
      <c r="L33" s="99"/>
      <c r="M33" s="99"/>
      <c r="N33" s="99"/>
      <c r="O33" s="99"/>
      <c r="P33" s="99"/>
      <c r="Q33" s="99"/>
      <c r="R33" s="43"/>
    </row>
    <row r="34" spans="1:18" s="27" customFormat="1" ht="24">
      <c r="A34" s="9" t="s">
        <v>153</v>
      </c>
      <c r="B34" s="95">
        <f>SUM(D34,F34,H34)</f>
        <v>58703</v>
      </c>
      <c r="C34" s="40"/>
      <c r="D34" s="95">
        <f>SUM(D35:D37)</f>
        <v>20035</v>
      </c>
      <c r="E34" s="40"/>
      <c r="F34" s="95">
        <f>SUM(F35:F37)</f>
        <v>31899</v>
      </c>
      <c r="G34" s="64"/>
      <c r="H34" s="95">
        <f>SUM(H35:H37)</f>
        <v>6769</v>
      </c>
      <c r="I34" s="40"/>
      <c r="J34" s="100"/>
      <c r="K34" s="96">
        <f>SUM(K35:K36)</f>
        <v>100</v>
      </c>
      <c r="L34" s="96"/>
      <c r="M34" s="96">
        <f>SUM(M35:M36)</f>
        <v>100</v>
      </c>
      <c r="N34" s="96"/>
      <c r="O34" s="96">
        <f>SUM(O35:O36)</f>
        <v>100</v>
      </c>
      <c r="P34" s="96"/>
      <c r="Q34" s="96">
        <f>SUM(Q35:Q36)</f>
        <v>100</v>
      </c>
      <c r="R34" s="43"/>
    </row>
    <row r="35" spans="1:18" s="27" customFormat="1" ht="12" customHeight="1">
      <c r="A35" s="146" t="s">
        <v>188</v>
      </c>
      <c r="B35" s="39">
        <f>SUM(D35,F35,H35)</f>
        <v>4732</v>
      </c>
      <c r="C35" s="40"/>
      <c r="D35" s="39">
        <v>1744</v>
      </c>
      <c r="E35" s="39"/>
      <c r="F35" s="39">
        <v>2054</v>
      </c>
      <c r="G35" s="39" t="s">
        <v>194</v>
      </c>
      <c r="H35" s="39">
        <v>934</v>
      </c>
      <c r="I35" s="40"/>
      <c r="J35" s="98"/>
      <c r="K35" s="99">
        <f>B35*100/SUM(B35:B36)</f>
        <v>8.238591848460052</v>
      </c>
      <c r="L35" s="99"/>
      <c r="M35" s="99">
        <f>D35*100/SUM(D35:D36)</f>
        <v>9.1842645742271838</v>
      </c>
      <c r="N35" s="99"/>
      <c r="O35" s="99">
        <f>F35*100/SUM(F35:F36)</f>
        <v>6.4837905236907734</v>
      </c>
      <c r="P35" s="99"/>
      <c r="Q35" s="99">
        <f>H35*100/SUM(H35:H36)</f>
        <v>13.798197665829518</v>
      </c>
      <c r="R35" s="43"/>
    </row>
    <row r="36" spans="1:18" s="27" customFormat="1" ht="12" customHeight="1">
      <c r="A36" s="146" t="s">
        <v>189</v>
      </c>
      <c r="B36" s="39">
        <f>SUM(D36,F36,H36)</f>
        <v>52705</v>
      </c>
      <c r="C36" s="40"/>
      <c r="D36" s="39">
        <v>17245</v>
      </c>
      <c r="E36" s="39"/>
      <c r="F36" s="39">
        <v>29625</v>
      </c>
      <c r="G36" s="39"/>
      <c r="H36" s="39">
        <v>5835</v>
      </c>
      <c r="I36" s="40"/>
      <c r="J36" s="98"/>
      <c r="K36" s="99">
        <f>B36*100/SUM(B35:B36)</f>
        <v>91.761408151539953</v>
      </c>
      <c r="L36" s="99"/>
      <c r="M36" s="99">
        <f>D36*100/SUM(D35:D36)</f>
        <v>90.815735425772814</v>
      </c>
      <c r="N36" s="99"/>
      <c r="O36" s="99">
        <f>F36*100/SUM(F35:F36)</f>
        <v>93.516209476309228</v>
      </c>
      <c r="P36" s="99"/>
      <c r="Q36" s="99">
        <f>H36*100/SUM(H35:H36)</f>
        <v>86.20180233417048</v>
      </c>
      <c r="R36" s="43"/>
    </row>
    <row r="37" spans="1:18" s="27" customFormat="1" ht="12" customHeight="1">
      <c r="A37" s="146" t="s">
        <v>3</v>
      </c>
      <c r="B37" s="39">
        <f>SUM(D37,F37,H37)</f>
        <v>1266</v>
      </c>
      <c r="C37" s="40"/>
      <c r="D37" s="39">
        <v>1046</v>
      </c>
      <c r="E37" s="39"/>
      <c r="F37" s="39">
        <v>220</v>
      </c>
      <c r="G37" s="39" t="s">
        <v>194</v>
      </c>
      <c r="H37" s="39">
        <v>0</v>
      </c>
      <c r="I37" s="40"/>
      <c r="J37" s="98"/>
      <c r="K37" s="118" t="str">
        <f>IF(B37&gt;0,"NC",0)</f>
        <v>NC</v>
      </c>
      <c r="L37" s="108"/>
      <c r="M37" s="118" t="str">
        <f>IF(D37&gt;0,"NC",0)</f>
        <v>NC</v>
      </c>
      <c r="N37" s="108"/>
      <c r="O37" s="118" t="str">
        <f>IF(F37&gt;0,"NC",0)</f>
        <v>NC</v>
      </c>
      <c r="P37" s="63"/>
      <c r="Q37" s="118">
        <f>IF(H37&gt;0,"NC",0)</f>
        <v>0</v>
      </c>
      <c r="R37" s="43"/>
    </row>
    <row r="38" spans="1:18" s="27" customFormat="1" ht="5.25" customHeight="1">
      <c r="A38" s="58"/>
      <c r="B38" s="44"/>
      <c r="C38" s="40"/>
      <c r="D38" s="44"/>
      <c r="E38" s="40"/>
      <c r="F38" s="44"/>
      <c r="G38" s="64"/>
      <c r="H38" s="44"/>
      <c r="I38" s="40"/>
      <c r="J38" s="98"/>
      <c r="K38" s="99"/>
      <c r="L38" s="99"/>
      <c r="M38" s="99"/>
      <c r="N38" s="99"/>
      <c r="O38" s="99"/>
      <c r="P38" s="99"/>
      <c r="Q38" s="99"/>
      <c r="R38" s="43"/>
    </row>
    <row r="39" spans="1:18" s="30" customFormat="1" ht="25.8">
      <c r="A39" s="9" t="s">
        <v>141</v>
      </c>
      <c r="B39" s="95">
        <f t="shared" ref="B39:B44" si="1">SUM(D39,F39,H39)</f>
        <v>58704</v>
      </c>
      <c r="C39" s="40"/>
      <c r="D39" s="95">
        <f>D40+D43+D44</f>
        <v>20036</v>
      </c>
      <c r="E39" s="40"/>
      <c r="F39" s="95">
        <f>F40+F43+F44</f>
        <v>31899</v>
      </c>
      <c r="G39" s="64"/>
      <c r="H39" s="95">
        <f>H40+H43+H44</f>
        <v>6769</v>
      </c>
      <c r="I39" s="40"/>
      <c r="J39" s="203"/>
      <c r="K39" s="96">
        <f>SUM(K40,K43)</f>
        <v>100</v>
      </c>
      <c r="L39" s="96"/>
      <c r="M39" s="96">
        <f>SUM(M40,M43)</f>
        <v>100</v>
      </c>
      <c r="N39" s="96"/>
      <c r="O39" s="96">
        <f>SUM(O40,O43)</f>
        <v>100</v>
      </c>
      <c r="P39" s="96"/>
      <c r="Q39" s="96">
        <f>SUM(Q40,Q43)</f>
        <v>100</v>
      </c>
      <c r="R39" s="37"/>
    </row>
    <row r="40" spans="1:18" s="57" customFormat="1" ht="11.4">
      <c r="A40" s="146" t="s">
        <v>114</v>
      </c>
      <c r="B40" s="39">
        <f t="shared" si="1"/>
        <v>28413</v>
      </c>
      <c r="C40" s="40"/>
      <c r="D40" s="39">
        <f>SUM(D41:D42)</f>
        <v>11171</v>
      </c>
      <c r="E40" s="40"/>
      <c r="F40" s="39">
        <f>SUM(F41:F42)</f>
        <v>13803</v>
      </c>
      <c r="G40" s="64"/>
      <c r="H40" s="39">
        <f>SUM(H41:H42)</f>
        <v>3439</v>
      </c>
      <c r="I40" s="40"/>
      <c r="J40" s="204"/>
      <c r="K40" s="99">
        <f>B40*100/(B39-B44)</f>
        <v>80.020840960937278</v>
      </c>
      <c r="L40" s="99"/>
      <c r="M40" s="99">
        <f>D40*100/(D39-D44)</f>
        <v>91.550565481068674</v>
      </c>
      <c r="N40" s="99"/>
      <c r="O40" s="99">
        <f>F40*100/(F39-F44)</f>
        <v>76.483626087438353</v>
      </c>
      <c r="P40" s="99"/>
      <c r="Q40" s="99">
        <f>H40*100/(H39-H44)</f>
        <v>65.40509699505516</v>
      </c>
      <c r="R40" s="56"/>
    </row>
    <row r="41" spans="1:18" s="27" customFormat="1" ht="11.4">
      <c r="A41" s="148" t="s">
        <v>61</v>
      </c>
      <c r="B41" s="39">
        <f t="shared" si="1"/>
        <v>6573</v>
      </c>
      <c r="C41" s="40"/>
      <c r="D41" s="39">
        <v>4597</v>
      </c>
      <c r="E41" s="39"/>
      <c r="F41" s="39">
        <v>1395</v>
      </c>
      <c r="G41" s="39" t="s">
        <v>194</v>
      </c>
      <c r="H41" s="39">
        <v>581</v>
      </c>
      <c r="I41" s="40"/>
      <c r="J41" s="204"/>
      <c r="K41" s="99">
        <f>B41*100/(B39-B44)</f>
        <v>18.511842735235305</v>
      </c>
      <c r="L41" s="99"/>
      <c r="M41" s="99">
        <f>D41*100/(D39-D44)</f>
        <v>37.674151778396983</v>
      </c>
      <c r="N41" s="99"/>
      <c r="O41" s="99">
        <f>F41*100/(F39-F44)</f>
        <v>7.7298165900149609</v>
      </c>
      <c r="P41" s="99"/>
      <c r="Q41" s="99">
        <f>H41*100/(H39-H44)</f>
        <v>11.04982883225561</v>
      </c>
      <c r="R41" s="43"/>
    </row>
    <row r="42" spans="1:18" s="27" customFormat="1" ht="11.4">
      <c r="A42" s="148" t="s">
        <v>62</v>
      </c>
      <c r="B42" s="39">
        <f t="shared" si="1"/>
        <v>21840</v>
      </c>
      <c r="C42" s="40"/>
      <c r="D42" s="39">
        <v>6574</v>
      </c>
      <c r="E42" s="39"/>
      <c r="F42" s="39">
        <v>12408</v>
      </c>
      <c r="G42" s="39"/>
      <c r="H42" s="39">
        <v>2858</v>
      </c>
      <c r="I42" s="40"/>
      <c r="J42" s="98"/>
      <c r="K42" s="99">
        <f>B42*100/(B39-B44)</f>
        <v>61.508998225701973</v>
      </c>
      <c r="L42" s="99"/>
      <c r="M42" s="99">
        <f>D42*100/(D39-D44)</f>
        <v>53.876413702671691</v>
      </c>
      <c r="N42" s="99"/>
      <c r="O42" s="99">
        <f>F42*100/(F39-F44)</f>
        <v>68.75380949742339</v>
      </c>
      <c r="P42" s="99"/>
      <c r="Q42" s="99">
        <f>H42*100/(H39-H44)</f>
        <v>54.355268162799547</v>
      </c>
      <c r="R42" s="43"/>
    </row>
    <row r="43" spans="1:18" s="57" customFormat="1" ht="11.4">
      <c r="A43" s="146" t="s">
        <v>115</v>
      </c>
      <c r="B43" s="39">
        <f t="shared" si="1"/>
        <v>7094</v>
      </c>
      <c r="C43" s="40"/>
      <c r="D43" s="39">
        <v>1031</v>
      </c>
      <c r="E43" s="39"/>
      <c r="F43" s="39">
        <v>4244</v>
      </c>
      <c r="G43" s="39"/>
      <c r="H43" s="39">
        <v>1819</v>
      </c>
      <c r="I43" s="40"/>
      <c r="J43" s="98"/>
      <c r="K43" s="99">
        <f>B43*100/(B39-B44)</f>
        <v>19.979159039062719</v>
      </c>
      <c r="L43" s="99"/>
      <c r="M43" s="108">
        <f>D43*100/(D39-D44)</f>
        <v>8.4494345189313229</v>
      </c>
      <c r="N43" s="99"/>
      <c r="O43" s="108">
        <f>F43*100/(F39-F44)</f>
        <v>23.516373912561644</v>
      </c>
      <c r="P43" s="99"/>
      <c r="Q43" s="99">
        <f>H43*100/(H39-H44)</f>
        <v>34.594903004944847</v>
      </c>
      <c r="R43" s="56"/>
    </row>
    <row r="44" spans="1:18" s="158" customFormat="1" ht="11.4">
      <c r="A44" s="146" t="s">
        <v>3</v>
      </c>
      <c r="B44" s="44">
        <f t="shared" si="1"/>
        <v>23197</v>
      </c>
      <c r="C44" s="40"/>
      <c r="D44" s="39">
        <v>7834</v>
      </c>
      <c r="E44" s="39"/>
      <c r="F44" s="39">
        <v>13852</v>
      </c>
      <c r="G44" s="39"/>
      <c r="H44" s="39">
        <v>1511</v>
      </c>
      <c r="I44" s="40"/>
      <c r="J44" s="205"/>
      <c r="K44" s="42" t="str">
        <f>IF(B44&gt;0,"NC",0)</f>
        <v>NC</v>
      </c>
      <c r="L44" s="108"/>
      <c r="M44" s="118" t="str">
        <f>IF(D44&gt;0,"NC",0)</f>
        <v>NC</v>
      </c>
      <c r="N44" s="108"/>
      <c r="O44" s="118" t="str">
        <f>IF(F44&gt;0,"NC",0)</f>
        <v>NC</v>
      </c>
      <c r="P44" s="63"/>
      <c r="Q44" s="118" t="str">
        <f>IF(H44&gt;0,"NC",0)</f>
        <v>NC</v>
      </c>
      <c r="R44" s="141"/>
    </row>
    <row r="45" spans="1:18" s="27" customFormat="1" ht="4.5" customHeight="1">
      <c r="A45" s="29"/>
      <c r="B45" s="39"/>
      <c r="C45" s="40"/>
      <c r="D45" s="66"/>
      <c r="E45" s="40"/>
      <c r="F45" s="66"/>
      <c r="G45" s="64"/>
      <c r="H45" s="66"/>
      <c r="I45" s="40"/>
      <c r="J45" s="98"/>
      <c r="K45" s="99"/>
      <c r="L45" s="99"/>
      <c r="M45" s="99"/>
      <c r="N45" s="99"/>
      <c r="O45" s="99"/>
      <c r="P45" s="99"/>
      <c r="Q45" s="99"/>
      <c r="R45" s="43"/>
    </row>
    <row r="46" spans="1:18" s="30" customFormat="1" ht="36">
      <c r="A46" s="9" t="s">
        <v>112</v>
      </c>
      <c r="B46" s="95">
        <f t="shared" ref="B46:B51" si="2">SUM(D46,F46,H46)</f>
        <v>58703</v>
      </c>
      <c r="C46" s="40"/>
      <c r="D46" s="95">
        <f>D47+D50+D51</f>
        <v>20035</v>
      </c>
      <c r="E46" s="40"/>
      <c r="F46" s="95">
        <f>F47+F50+F51</f>
        <v>31899</v>
      </c>
      <c r="G46" s="64"/>
      <c r="H46" s="95">
        <f>H47+H50+H51</f>
        <v>6769</v>
      </c>
      <c r="I46" s="40"/>
      <c r="J46" s="100"/>
      <c r="K46" s="96">
        <f>SUM(K48:K50)</f>
        <v>100</v>
      </c>
      <c r="L46" s="96"/>
      <c r="M46" s="96">
        <f>SUM(M48:M50)</f>
        <v>100</v>
      </c>
      <c r="N46" s="96"/>
      <c r="O46" s="96">
        <f>SUM(O48:O50)</f>
        <v>100</v>
      </c>
      <c r="P46" s="96"/>
      <c r="Q46" s="96">
        <f>SUM(Q48:Q50)</f>
        <v>100</v>
      </c>
      <c r="R46" s="37"/>
    </row>
    <row r="47" spans="1:18" s="57" customFormat="1" ht="11.4">
      <c r="A47" s="146" t="s">
        <v>60</v>
      </c>
      <c r="B47" s="39">
        <f t="shared" si="2"/>
        <v>8107</v>
      </c>
      <c r="C47" s="40"/>
      <c r="D47" s="66">
        <f>SUM(D48:D49)</f>
        <v>405</v>
      </c>
      <c r="E47" s="40" t="s">
        <v>194</v>
      </c>
      <c r="F47" s="66">
        <f>SUM(F48:F49)</f>
        <v>7411</v>
      </c>
      <c r="G47" s="64"/>
      <c r="H47" s="66">
        <f>SUM(H48:H49)</f>
        <v>291</v>
      </c>
      <c r="I47" s="64"/>
      <c r="J47" s="98"/>
      <c r="K47" s="99">
        <f>B47*100/(B46-B51)</f>
        <v>15.827801639984381</v>
      </c>
      <c r="L47" s="99"/>
      <c r="M47" s="99">
        <f>D47*100/(D46-D51)</f>
        <v>2.4572260647979616</v>
      </c>
      <c r="N47" s="99"/>
      <c r="O47" s="99">
        <f>F47*100/(F46-F51)</f>
        <v>26.487722935058436</v>
      </c>
      <c r="P47" s="99"/>
      <c r="Q47" s="99">
        <f>H47*100/(H46-H51)</f>
        <v>4.3053706169551713</v>
      </c>
      <c r="R47" s="56"/>
    </row>
    <row r="48" spans="1:18" s="27" customFormat="1" ht="11.4">
      <c r="A48" s="147" t="s">
        <v>16</v>
      </c>
      <c r="B48" s="39">
        <f t="shared" si="2"/>
        <v>6993</v>
      </c>
      <c r="C48" s="40"/>
      <c r="D48" s="39">
        <v>405</v>
      </c>
      <c r="E48" s="39" t="s">
        <v>194</v>
      </c>
      <c r="F48" s="39">
        <v>6301</v>
      </c>
      <c r="G48" s="39"/>
      <c r="H48" s="39">
        <v>287</v>
      </c>
      <c r="I48" s="64"/>
      <c r="J48" s="98"/>
      <c r="K48" s="99">
        <f>B48*100/(B46-B51)</f>
        <v>13.652869972666927</v>
      </c>
      <c r="L48" s="99"/>
      <c r="M48" s="99">
        <f>D48*100/(D46-D51)</f>
        <v>2.4572260647979616</v>
      </c>
      <c r="N48" s="99"/>
      <c r="O48" s="99">
        <f>F48*100/(F46-F51)</f>
        <v>22.520461774902607</v>
      </c>
      <c r="P48" s="99"/>
      <c r="Q48" s="99">
        <f>H48*100/(H46-H51)</f>
        <v>4.2461902648320757</v>
      </c>
      <c r="R48" s="43"/>
    </row>
    <row r="49" spans="1:18" s="27" customFormat="1" ht="11.4">
      <c r="A49" s="147" t="s">
        <v>17</v>
      </c>
      <c r="B49" s="39">
        <f t="shared" si="2"/>
        <v>1114</v>
      </c>
      <c r="C49" s="40" t="s">
        <v>194</v>
      </c>
      <c r="D49" s="39">
        <v>0</v>
      </c>
      <c r="E49" s="39"/>
      <c r="F49" s="39">
        <v>1110</v>
      </c>
      <c r="G49" s="39" t="s">
        <v>194</v>
      </c>
      <c r="H49" s="39">
        <v>4</v>
      </c>
      <c r="I49" s="40" t="s">
        <v>194</v>
      </c>
      <c r="J49" s="98"/>
      <c r="K49" s="99">
        <f>B49*100/(B46-B51)</f>
        <v>2.1749316673174541</v>
      </c>
      <c r="L49" s="99"/>
      <c r="M49" s="99">
        <f>D49*100/(D46-D51)</f>
        <v>0</v>
      </c>
      <c r="N49" s="99"/>
      <c r="O49" s="99">
        <f>F49*100/(F46-F51)</f>
        <v>3.967261160155831</v>
      </c>
      <c r="P49" s="99"/>
      <c r="Q49" s="99">
        <f>H49*100/(H46-H51)</f>
        <v>5.918035212309513E-2</v>
      </c>
      <c r="R49" s="43"/>
    </row>
    <row r="50" spans="1:18" s="57" customFormat="1" ht="11.4">
      <c r="A50" s="146" t="s">
        <v>59</v>
      </c>
      <c r="B50" s="39">
        <f t="shared" si="2"/>
        <v>43113</v>
      </c>
      <c r="C50" s="40"/>
      <c r="D50" s="39">
        <v>16077</v>
      </c>
      <c r="E50" s="39"/>
      <c r="F50" s="39">
        <v>20568</v>
      </c>
      <c r="G50" s="39"/>
      <c r="H50" s="39">
        <v>6468</v>
      </c>
      <c r="I50" s="40"/>
      <c r="J50" s="98"/>
      <c r="K50" s="99">
        <f>B50*100/(B46-B51)</f>
        <v>84.172198360015614</v>
      </c>
      <c r="L50" s="99"/>
      <c r="M50" s="99">
        <f>D50*100/(D46-D51)</f>
        <v>97.542773935202035</v>
      </c>
      <c r="N50" s="99"/>
      <c r="O50" s="99">
        <f>F50*100/(F46-F51)</f>
        <v>73.512277064941557</v>
      </c>
      <c r="P50" s="99"/>
      <c r="Q50" s="99">
        <f>H50*100/(H46-H51)</f>
        <v>95.694629383044827</v>
      </c>
      <c r="R50" s="56"/>
    </row>
    <row r="51" spans="1:18" s="158" customFormat="1" ht="11.4">
      <c r="A51" s="146" t="s">
        <v>3</v>
      </c>
      <c r="B51" s="44">
        <f t="shared" si="2"/>
        <v>7483</v>
      </c>
      <c r="C51" s="40"/>
      <c r="D51" s="39">
        <v>3553</v>
      </c>
      <c r="E51" s="39"/>
      <c r="F51" s="39">
        <v>3920</v>
      </c>
      <c r="G51" s="39"/>
      <c r="H51" s="39">
        <v>10</v>
      </c>
      <c r="I51" s="40" t="s">
        <v>194</v>
      </c>
      <c r="J51" s="205"/>
      <c r="K51" s="42" t="str">
        <f>IF(B51&gt;0,"NC",0)</f>
        <v>NC</v>
      </c>
      <c r="L51" s="108"/>
      <c r="M51" s="118" t="str">
        <f>IF(D51&gt;0,"NC",0)</f>
        <v>NC</v>
      </c>
      <c r="N51" s="108"/>
      <c r="O51" s="118" t="str">
        <f>IF(F51&gt;0,"NC",0)</f>
        <v>NC</v>
      </c>
      <c r="P51" s="63"/>
      <c r="Q51" s="118" t="str">
        <f>IF(H51&gt;0,"NC",0)</f>
        <v>NC</v>
      </c>
      <c r="R51" s="141"/>
    </row>
    <row r="52" spans="1:18" s="27" customFormat="1" ht="7.5" customHeight="1">
      <c r="A52" s="29"/>
      <c r="B52" s="39"/>
      <c r="C52" s="40"/>
      <c r="D52" s="66"/>
      <c r="E52" s="40"/>
      <c r="F52" s="66"/>
      <c r="G52" s="64"/>
      <c r="H52" s="66"/>
      <c r="I52" s="40"/>
      <c r="J52" s="98"/>
      <c r="K52" s="99"/>
      <c r="L52" s="99"/>
      <c r="M52" s="99"/>
      <c r="N52" s="99"/>
      <c r="O52" s="99"/>
      <c r="P52" s="99"/>
      <c r="Q52" s="99"/>
      <c r="R52" s="43"/>
    </row>
    <row r="53" spans="1:18" s="30" customFormat="1" ht="24">
      <c r="A53" s="9" t="s">
        <v>65</v>
      </c>
      <c r="B53" s="95">
        <f>SUM(D53,F53,H53)</f>
        <v>58704</v>
      </c>
      <c r="C53" s="40"/>
      <c r="D53" s="95">
        <f>SUM(D54:D56)</f>
        <v>20036</v>
      </c>
      <c r="E53" s="40"/>
      <c r="F53" s="95">
        <f>SUM(F54:F56)</f>
        <v>31899</v>
      </c>
      <c r="G53" s="64"/>
      <c r="H53" s="95">
        <f>SUM(H54:H56)</f>
        <v>6769</v>
      </c>
      <c r="I53" s="40"/>
      <c r="J53" s="100"/>
      <c r="K53" s="96">
        <f>SUM(K54:K55)</f>
        <v>100</v>
      </c>
      <c r="L53" s="96"/>
      <c r="M53" s="96">
        <f>SUM(M54:M55)</f>
        <v>100</v>
      </c>
      <c r="N53" s="96"/>
      <c r="O53" s="96">
        <f>SUM(O54:O55)</f>
        <v>100</v>
      </c>
      <c r="P53" s="96"/>
      <c r="Q53" s="96">
        <f>SUM(Q54:Q55)</f>
        <v>100</v>
      </c>
      <c r="R53" s="37"/>
    </row>
    <row r="54" spans="1:18" s="57" customFormat="1" ht="11.4">
      <c r="A54" s="146" t="s">
        <v>60</v>
      </c>
      <c r="B54" s="39">
        <f>SUM(D54,F54,H54)</f>
        <v>3491</v>
      </c>
      <c r="C54" s="40"/>
      <c r="D54" s="39">
        <v>225</v>
      </c>
      <c r="E54" s="39" t="s">
        <v>194</v>
      </c>
      <c r="F54" s="39">
        <v>3094</v>
      </c>
      <c r="G54" s="39"/>
      <c r="H54" s="39">
        <v>172</v>
      </c>
      <c r="I54" s="40" t="s">
        <v>194</v>
      </c>
      <c r="J54" s="98"/>
      <c r="K54" s="99">
        <f>B54*100/SUM($B$54:$B$55)</f>
        <v>6.8469776016945829</v>
      </c>
      <c r="L54" s="99"/>
      <c r="M54" s="99">
        <f>D54*100/SUM($D$54:$D$55)</f>
        <v>1.3650427713401687</v>
      </c>
      <c r="N54" s="99"/>
      <c r="O54" s="99">
        <f>F54*100/SUM($F$54:$F$55)</f>
        <v>11.151960784313726</v>
      </c>
      <c r="P54" s="99"/>
      <c r="Q54" s="99">
        <f>H54*100/SUM($H$54:$H$55)</f>
        <v>2.5447551412930909</v>
      </c>
      <c r="R54" s="56"/>
    </row>
    <row r="55" spans="1:18" s="57" customFormat="1" ht="11.4">
      <c r="A55" s="146" t="s">
        <v>59</v>
      </c>
      <c r="B55" s="39">
        <f>SUM(D55,F55,H55)</f>
        <v>47495</v>
      </c>
      <c r="C55" s="40"/>
      <c r="D55" s="39">
        <v>16258</v>
      </c>
      <c r="E55" s="39"/>
      <c r="F55" s="39">
        <v>24650</v>
      </c>
      <c r="G55" s="39"/>
      <c r="H55" s="39">
        <v>6587</v>
      </c>
      <c r="I55" s="40"/>
      <c r="J55" s="98"/>
      <c r="K55" s="99">
        <f>B55*100/SUM($B$54:$B$55)</f>
        <v>93.153022398305424</v>
      </c>
      <c r="L55" s="99"/>
      <c r="M55" s="99">
        <f>D55*100/SUM($D$54:$D$55)</f>
        <v>98.634957228659829</v>
      </c>
      <c r="N55" s="99"/>
      <c r="O55" s="99">
        <f>F55*100/SUM($F$54:$F$55)</f>
        <v>88.848039215686271</v>
      </c>
      <c r="P55" s="99"/>
      <c r="Q55" s="99">
        <f>H55*100/SUM($H$54:$H$55)</f>
        <v>97.455244858706905</v>
      </c>
      <c r="R55" s="56"/>
    </row>
    <row r="56" spans="1:18" s="158" customFormat="1" ht="11.4">
      <c r="A56" s="146" t="s">
        <v>3</v>
      </c>
      <c r="B56" s="44">
        <f>SUM(D56,F56,H56)</f>
        <v>7718</v>
      </c>
      <c r="C56" s="40"/>
      <c r="D56" s="39">
        <v>3553</v>
      </c>
      <c r="E56" s="39"/>
      <c r="F56" s="39">
        <v>4155</v>
      </c>
      <c r="G56" s="39"/>
      <c r="H56" s="39">
        <v>10</v>
      </c>
      <c r="I56" s="40" t="s">
        <v>194</v>
      </c>
      <c r="J56" s="205"/>
      <c r="K56" s="118" t="str">
        <f>IF(B56&gt;0,"NC",0)</f>
        <v>NC</v>
      </c>
      <c r="L56" s="108"/>
      <c r="M56" s="118" t="str">
        <f>IF(D56&gt;0,"NC",0)</f>
        <v>NC</v>
      </c>
      <c r="N56" s="108"/>
      <c r="O56" s="118" t="str">
        <f>IF(F56&gt;0,"NC",0)</f>
        <v>NC</v>
      </c>
      <c r="P56" s="63"/>
      <c r="Q56" s="118" t="str">
        <f>IF(H56&gt;0,"NC",0)</f>
        <v>NC</v>
      </c>
      <c r="R56" s="141"/>
    </row>
    <row r="57" spans="1:18" ht="6" customHeight="1" thickBot="1">
      <c r="A57" s="149"/>
      <c r="B57" s="149"/>
      <c r="C57" s="150"/>
      <c r="D57" s="149"/>
      <c r="E57" s="150"/>
      <c r="F57" s="149"/>
      <c r="G57" s="150"/>
      <c r="H57" s="149"/>
      <c r="I57" s="150"/>
      <c r="J57" s="123"/>
      <c r="K57" s="123"/>
      <c r="L57" s="123"/>
      <c r="M57" s="123"/>
      <c r="N57" s="123"/>
      <c r="O57" s="123"/>
      <c r="P57" s="123"/>
      <c r="Q57" s="123"/>
      <c r="R57" s="123"/>
    </row>
    <row r="58" spans="1:18" ht="6" customHeight="1">
      <c r="A58" s="68"/>
      <c r="B58" s="68"/>
      <c r="C58" s="69"/>
      <c r="D58" s="68"/>
      <c r="E58" s="69"/>
      <c r="F58" s="68"/>
      <c r="G58" s="69"/>
      <c r="H58" s="68"/>
      <c r="I58" s="69"/>
    </row>
    <row r="59" spans="1:18" s="71" customFormat="1" ht="11.4">
      <c r="A59" s="70" t="s">
        <v>165</v>
      </c>
      <c r="B59" s="76"/>
      <c r="C59" s="126"/>
      <c r="D59" s="76"/>
      <c r="E59" s="126"/>
      <c r="F59" s="76"/>
      <c r="G59" s="126"/>
      <c r="H59" s="76"/>
      <c r="I59" s="126"/>
    </row>
    <row r="60" spans="1:18" s="71" customFormat="1" ht="22.5" customHeight="1">
      <c r="A60" s="303" t="s">
        <v>163</v>
      </c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</row>
    <row r="61" spans="1:18" s="71" customFormat="1" ht="10.199999999999999">
      <c r="A61" s="198" t="s">
        <v>66</v>
      </c>
      <c r="C61" s="77"/>
      <c r="E61" s="77"/>
      <c r="G61" s="77"/>
      <c r="H61" s="143"/>
      <c r="I61" s="77"/>
    </row>
    <row r="62" spans="1:18" s="71" customFormat="1" ht="10.199999999999999">
      <c r="A62" s="199" t="s">
        <v>89</v>
      </c>
      <c r="B62" s="73"/>
      <c r="C62" s="74"/>
      <c r="D62" s="73"/>
      <c r="E62" s="74"/>
      <c r="F62" s="73"/>
      <c r="G62" s="74"/>
      <c r="H62" s="144"/>
      <c r="I62" s="74"/>
      <c r="J62" s="73"/>
      <c r="K62" s="73"/>
      <c r="L62" s="73"/>
      <c r="M62" s="73"/>
      <c r="N62" s="73"/>
      <c r="O62" s="73"/>
      <c r="P62" s="73"/>
      <c r="Q62" s="73"/>
    </row>
    <row r="63" spans="1:18" s="71" customFormat="1" ht="10.199999999999999">
      <c r="A63" s="4" t="s">
        <v>203</v>
      </c>
      <c r="B63" s="75"/>
      <c r="C63" s="77"/>
      <c r="E63" s="77"/>
      <c r="G63" s="77"/>
      <c r="H63" s="143"/>
      <c r="I63" s="77"/>
      <c r="R63" s="127"/>
    </row>
    <row r="66" spans="1:4">
      <c r="A66" s="53"/>
    </row>
    <row r="67" spans="1:4">
      <c r="A67" s="59"/>
      <c r="B67" s="113"/>
      <c r="D67" s="113"/>
    </row>
    <row r="68" spans="1:4">
      <c r="A68" s="59"/>
      <c r="B68" s="113"/>
      <c r="D68" s="113"/>
    </row>
    <row r="69" spans="1:4">
      <c r="A69" s="59"/>
      <c r="B69" s="113"/>
      <c r="D69" s="113"/>
    </row>
    <row r="70" spans="1:4">
      <c r="A70" s="53"/>
      <c r="B70" s="113"/>
      <c r="D70" s="113"/>
    </row>
    <row r="71" spans="1:4">
      <c r="A71" s="60"/>
    </row>
  </sheetData>
  <mergeCells count="15">
    <mergeCell ref="A1:R1"/>
    <mergeCell ref="A4:A10"/>
    <mergeCell ref="B4:I4"/>
    <mergeCell ref="K4:R4"/>
    <mergeCell ref="D10:E10"/>
    <mergeCell ref="K7:L10"/>
    <mergeCell ref="M7:R7"/>
    <mergeCell ref="A60:R60"/>
    <mergeCell ref="F10:G10"/>
    <mergeCell ref="H10:I10"/>
    <mergeCell ref="M10:N10"/>
    <mergeCell ref="O10:P10"/>
    <mergeCell ref="Q10:R10"/>
    <mergeCell ref="B7:C10"/>
    <mergeCell ref="D7:I7"/>
  </mergeCells>
  <printOptions horizontalCentered="1"/>
  <pageMargins left="0.78740157480314965" right="0.78740157480314965" top="0.78740157480314965" bottom="0.78740157480314965" header="0.39370078740157483" footer="0.39370078740157483"/>
  <pageSetup scale="7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zoomScaleNormal="10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Q1"/>
    </sheetView>
  </sheetViews>
  <sheetFormatPr defaultColWidth="11.44140625" defaultRowHeight="11.4"/>
  <cols>
    <col min="1" max="1" width="30.6640625" style="124" customWidth="1"/>
    <col min="2" max="2" width="8.6640625" style="124" customWidth="1"/>
    <col min="3" max="3" width="2.6640625" style="124" customWidth="1"/>
    <col min="4" max="4" width="8.6640625" style="124" customWidth="1"/>
    <col min="5" max="5" width="2.6640625" style="124" customWidth="1"/>
    <col min="6" max="6" width="8.6640625" style="124" customWidth="1"/>
    <col min="7" max="7" width="2.6640625" style="124" customWidth="1"/>
    <col min="8" max="8" width="8.6640625" style="124" customWidth="1"/>
    <col min="9" max="9" width="2.6640625" style="124" customWidth="1"/>
    <col min="10" max="10" width="8.6640625" style="124" customWidth="1"/>
    <col min="11" max="11" width="2.6640625" style="124" customWidth="1"/>
    <col min="12" max="12" width="8.6640625" style="124" customWidth="1"/>
    <col min="13" max="13" width="2.6640625" style="124" customWidth="1"/>
    <col min="14" max="14" width="8.6640625" style="124" customWidth="1"/>
    <col min="15" max="15" width="2.6640625" style="124" customWidth="1"/>
    <col min="16" max="16" width="8.6640625" style="124" customWidth="1"/>
    <col min="17" max="17" width="2.6640625" style="124" customWidth="1"/>
    <col min="18" max="16384" width="11.44140625" style="124"/>
  </cols>
  <sheetData>
    <row r="1" spans="1:17" s="163" customFormat="1" ht="25.5" customHeight="1">
      <c r="A1" s="313" t="s">
        <v>218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</row>
    <row r="2" spans="1:17" s="163" customFormat="1" ht="6.6" customHeight="1" thickBot="1">
      <c r="A2" s="164"/>
      <c r="B2" s="164"/>
      <c r="C2" s="164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6"/>
      <c r="Q2" s="166"/>
    </row>
    <row r="3" spans="1:17" ht="6.6" customHeight="1">
      <c r="A3" s="237"/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17"/>
      <c r="Q3" s="217"/>
    </row>
    <row r="4" spans="1:17" ht="12" customHeight="1">
      <c r="A4" s="314" t="s">
        <v>154</v>
      </c>
      <c r="B4" s="300" t="s">
        <v>78</v>
      </c>
      <c r="C4" s="300"/>
      <c r="D4" s="300"/>
      <c r="E4" s="300"/>
      <c r="F4" s="300"/>
      <c r="G4" s="300"/>
      <c r="H4" s="300"/>
      <c r="I4" s="300"/>
      <c r="J4" s="300" t="s">
        <v>87</v>
      </c>
      <c r="K4" s="300"/>
      <c r="L4" s="300"/>
      <c r="M4" s="300"/>
      <c r="N4" s="300"/>
      <c r="O4" s="300"/>
      <c r="P4" s="300"/>
      <c r="Q4" s="300"/>
    </row>
    <row r="5" spans="1:17" ht="6.6" customHeight="1">
      <c r="A5" s="314"/>
      <c r="B5" s="211"/>
      <c r="C5" s="211"/>
      <c r="D5" s="211"/>
      <c r="E5" s="211"/>
      <c r="F5" s="211"/>
      <c r="G5" s="211"/>
      <c r="H5" s="211"/>
      <c r="I5" s="211"/>
      <c r="J5" s="211"/>
      <c r="K5" s="211"/>
      <c r="L5" s="211"/>
      <c r="M5" s="211"/>
      <c r="N5" s="211"/>
      <c r="O5" s="211"/>
      <c r="P5" s="211"/>
      <c r="Q5" s="211"/>
    </row>
    <row r="6" spans="1:17" ht="6.6" customHeight="1">
      <c r="A6" s="314"/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</row>
    <row r="7" spans="1:17" ht="12" customHeight="1">
      <c r="A7" s="314"/>
      <c r="B7" s="305" t="s">
        <v>82</v>
      </c>
      <c r="C7" s="305"/>
      <c r="D7" s="306" t="s">
        <v>149</v>
      </c>
      <c r="E7" s="306"/>
      <c r="F7" s="306"/>
      <c r="G7" s="306"/>
      <c r="H7" s="306"/>
      <c r="I7" s="306"/>
      <c r="J7" s="305" t="s">
        <v>82</v>
      </c>
      <c r="K7" s="305"/>
      <c r="L7" s="306" t="s">
        <v>149</v>
      </c>
      <c r="M7" s="306"/>
      <c r="N7" s="306"/>
      <c r="O7" s="306"/>
      <c r="P7" s="306"/>
      <c r="Q7" s="306"/>
    </row>
    <row r="8" spans="1:17" ht="6.6" customHeight="1">
      <c r="A8" s="314"/>
      <c r="B8" s="305"/>
      <c r="C8" s="305"/>
      <c r="D8" s="211"/>
      <c r="E8" s="211"/>
      <c r="F8" s="211"/>
      <c r="G8" s="211"/>
      <c r="H8" s="211"/>
      <c r="I8" s="211"/>
      <c r="J8" s="305"/>
      <c r="K8" s="305"/>
      <c r="L8" s="211"/>
      <c r="M8" s="211"/>
      <c r="N8" s="211"/>
      <c r="O8" s="211"/>
      <c r="P8" s="211"/>
      <c r="Q8" s="211"/>
    </row>
    <row r="9" spans="1:17" ht="6.6" customHeight="1">
      <c r="A9" s="314"/>
      <c r="B9" s="305"/>
      <c r="C9" s="305"/>
      <c r="D9" s="212"/>
      <c r="E9" s="212"/>
      <c r="F9" s="212"/>
      <c r="G9" s="212"/>
      <c r="H9" s="212"/>
      <c r="I9" s="212"/>
      <c r="J9" s="305"/>
      <c r="K9" s="305"/>
      <c r="L9" s="212"/>
      <c r="M9" s="212"/>
      <c r="N9" s="212"/>
      <c r="O9" s="212"/>
      <c r="P9" s="212"/>
      <c r="Q9" s="212"/>
    </row>
    <row r="10" spans="1:17">
      <c r="A10" s="301"/>
      <c r="B10" s="305"/>
      <c r="C10" s="305"/>
      <c r="D10" s="302" t="s">
        <v>19</v>
      </c>
      <c r="E10" s="302"/>
      <c r="F10" s="302" t="s">
        <v>84</v>
      </c>
      <c r="G10" s="302"/>
      <c r="H10" s="302" t="s">
        <v>80</v>
      </c>
      <c r="I10" s="302"/>
      <c r="J10" s="305"/>
      <c r="K10" s="305"/>
      <c r="L10" s="302" t="s">
        <v>19</v>
      </c>
      <c r="M10" s="302"/>
      <c r="N10" s="302" t="s">
        <v>84</v>
      </c>
      <c r="O10" s="302"/>
      <c r="P10" s="302" t="s">
        <v>80</v>
      </c>
      <c r="Q10" s="302"/>
    </row>
    <row r="11" spans="1:17" ht="6.6" customHeight="1">
      <c r="A11" s="214"/>
      <c r="B11" s="238"/>
      <c r="C11" s="238"/>
      <c r="D11" s="239"/>
      <c r="E11" s="239"/>
      <c r="F11" s="239"/>
      <c r="G11" s="239"/>
      <c r="H11" s="239"/>
      <c r="I11" s="239"/>
      <c r="J11" s="238"/>
      <c r="K11" s="238"/>
      <c r="L11" s="239"/>
      <c r="M11" s="240"/>
      <c r="N11" s="239"/>
      <c r="O11" s="240"/>
      <c r="P11" s="238"/>
      <c r="Q11" s="238"/>
    </row>
    <row r="12" spans="1:17" s="29" customFormat="1" ht="6.6" customHeight="1">
      <c r="A12" s="28"/>
      <c r="B12" s="85"/>
      <c r="C12" s="110"/>
      <c r="D12" s="85"/>
      <c r="E12" s="110"/>
      <c r="F12" s="85"/>
      <c r="G12" s="110"/>
      <c r="H12" s="89"/>
      <c r="I12" s="110"/>
      <c r="J12" s="85"/>
      <c r="K12" s="85"/>
      <c r="L12" s="85"/>
      <c r="M12" s="85"/>
      <c r="N12" s="85"/>
      <c r="O12" s="85"/>
      <c r="P12" s="85"/>
      <c r="Q12" s="85"/>
    </row>
    <row r="13" spans="1:17" s="30" customFormat="1" ht="12">
      <c r="A13" s="226" t="s">
        <v>79</v>
      </c>
      <c r="B13" s="241">
        <f>SUM(D13,F13,H13)</f>
        <v>83251</v>
      </c>
      <c r="C13" s="220"/>
      <c r="D13" s="242">
        <f>D15</f>
        <v>33597</v>
      </c>
      <c r="E13" s="221"/>
      <c r="F13" s="242">
        <f>F15</f>
        <v>40280</v>
      </c>
      <c r="G13" s="220"/>
      <c r="H13" s="242">
        <f>H15</f>
        <v>9374</v>
      </c>
      <c r="I13" s="220"/>
      <c r="J13" s="223">
        <f>SUM(L13,N13,P13)</f>
        <v>100</v>
      </c>
      <c r="K13" s="224"/>
      <c r="L13" s="223">
        <f>D13*100/B13</f>
        <v>40.356271996732772</v>
      </c>
      <c r="M13" s="225"/>
      <c r="N13" s="223">
        <f>F13*100/B13</f>
        <v>48.383803197559189</v>
      </c>
      <c r="O13" s="224"/>
      <c r="P13" s="223">
        <f>H13*100/B13</f>
        <v>11.259924805708039</v>
      </c>
      <c r="Q13" s="244"/>
    </row>
    <row r="14" spans="1:17" s="35" customFormat="1" ht="6" customHeight="1">
      <c r="A14" s="31"/>
      <c r="B14" s="65"/>
      <c r="C14" s="64"/>
      <c r="D14" s="65"/>
      <c r="E14" s="17"/>
      <c r="F14" s="65"/>
      <c r="G14" s="64"/>
      <c r="H14" s="65"/>
      <c r="I14" s="64"/>
      <c r="J14" s="34"/>
      <c r="K14" s="34"/>
      <c r="L14" s="34"/>
      <c r="M14" s="6"/>
      <c r="N14" s="34"/>
      <c r="O14" s="34"/>
      <c r="P14" s="34"/>
      <c r="Q14" s="49"/>
    </row>
    <row r="15" spans="1:17" s="167" customFormat="1" ht="12">
      <c r="A15" s="245" t="s">
        <v>0</v>
      </c>
      <c r="B15" s="242">
        <f>SUM(D15,F15,H15)</f>
        <v>83251</v>
      </c>
      <c r="C15" s="246"/>
      <c r="D15" s="242">
        <f>SUM(D16:D17)</f>
        <v>33597</v>
      </c>
      <c r="E15" s="246"/>
      <c r="F15" s="242">
        <f>SUM(F16:F17)</f>
        <v>40280</v>
      </c>
      <c r="G15" s="246"/>
      <c r="H15" s="242">
        <f>SUM(H16:H17)</f>
        <v>9374</v>
      </c>
      <c r="I15" s="246"/>
      <c r="J15" s="247">
        <f>SUM(J16:J17)</f>
        <v>100</v>
      </c>
      <c r="K15" s="247"/>
      <c r="L15" s="247">
        <f>SUM(L16:L17)</f>
        <v>100</v>
      </c>
      <c r="M15" s="247"/>
      <c r="N15" s="247">
        <f>SUM(N16:N17)</f>
        <v>100</v>
      </c>
      <c r="O15" s="247"/>
      <c r="P15" s="247">
        <f>SUM(P16:P17)</f>
        <v>100</v>
      </c>
      <c r="Q15" s="247"/>
    </row>
    <row r="16" spans="1:17">
      <c r="A16" s="248" t="s">
        <v>1</v>
      </c>
      <c r="B16" s="249">
        <f>SUM(D16,F16,H16)</f>
        <v>65781</v>
      </c>
      <c r="C16" s="250"/>
      <c r="D16" s="249">
        <v>26112</v>
      </c>
      <c r="E16" s="249"/>
      <c r="F16" s="249">
        <v>32721</v>
      </c>
      <c r="G16" s="249"/>
      <c r="H16" s="249">
        <v>6948</v>
      </c>
      <c r="I16" s="250"/>
      <c r="J16" s="251">
        <f>B16*100/SUM(B16:B17)</f>
        <v>79.015267083878868</v>
      </c>
      <c r="K16" s="251"/>
      <c r="L16" s="251">
        <f>D16*100/SUM(D16:D17)</f>
        <v>77.721225109384761</v>
      </c>
      <c r="M16" s="251"/>
      <c r="N16" s="251">
        <f>F16*100/SUM(F16:F17)</f>
        <v>81.233862959285005</v>
      </c>
      <c r="O16" s="251"/>
      <c r="P16" s="251">
        <f>H16*100/SUM(H16:H17)</f>
        <v>74.119906123319822</v>
      </c>
      <c r="Q16" s="251"/>
    </row>
    <row r="17" spans="1:17" s="128" customFormat="1">
      <c r="A17" s="248" t="s">
        <v>2</v>
      </c>
      <c r="B17" s="249">
        <f>SUM(D17,F17,H17)</f>
        <v>17470</v>
      </c>
      <c r="C17" s="250"/>
      <c r="D17" s="249">
        <v>7485</v>
      </c>
      <c r="E17" s="249"/>
      <c r="F17" s="249">
        <v>7559</v>
      </c>
      <c r="G17" s="249"/>
      <c r="H17" s="249">
        <v>2426</v>
      </c>
      <c r="I17" s="250"/>
      <c r="J17" s="251">
        <f>B17*100/SUM(B16:B17)</f>
        <v>20.984732916121128</v>
      </c>
      <c r="K17" s="251"/>
      <c r="L17" s="251">
        <f>D17*100/SUM(D16:D17)</f>
        <v>22.278774890615235</v>
      </c>
      <c r="M17" s="251"/>
      <c r="N17" s="251">
        <f>F17*100/SUM(F16:F17)</f>
        <v>18.766137040714995</v>
      </c>
      <c r="O17" s="251"/>
      <c r="P17" s="251">
        <f>H17*100/SUM(H16:H17)</f>
        <v>25.880093876680178</v>
      </c>
      <c r="Q17" s="251"/>
    </row>
    <row r="18" spans="1:17" s="125" customFormat="1" ht="6.6" customHeight="1">
      <c r="A18" s="168"/>
      <c r="B18" s="169"/>
      <c r="C18" s="170"/>
      <c r="D18" s="171"/>
      <c r="E18" s="170"/>
      <c r="F18" s="171"/>
      <c r="G18" s="170"/>
      <c r="H18" s="171"/>
      <c r="I18" s="170"/>
      <c r="J18" s="172"/>
      <c r="K18" s="172"/>
      <c r="L18" s="173"/>
      <c r="M18" s="174"/>
      <c r="N18" s="173"/>
      <c r="O18" s="174"/>
      <c r="P18" s="173"/>
      <c r="Q18" s="174"/>
    </row>
    <row r="19" spans="1:17" s="27" customFormat="1" ht="12">
      <c r="A19" s="232" t="s">
        <v>130</v>
      </c>
      <c r="B19" s="252">
        <f>SUM(D19,F19,H19)</f>
        <v>65781</v>
      </c>
      <c r="C19" s="253"/>
      <c r="D19" s="252">
        <f>D16</f>
        <v>26112</v>
      </c>
      <c r="E19" s="253"/>
      <c r="F19" s="252">
        <f>F16</f>
        <v>32721</v>
      </c>
      <c r="G19" s="253"/>
      <c r="H19" s="252">
        <f>H16</f>
        <v>6948</v>
      </c>
      <c r="I19" s="220"/>
      <c r="J19" s="223">
        <f>SUM(L19,N19,P19)</f>
        <v>100</v>
      </c>
      <c r="K19" s="243"/>
      <c r="L19" s="223">
        <f>D19*100/B19</f>
        <v>39.695352761435672</v>
      </c>
      <c r="M19" s="243"/>
      <c r="N19" s="223">
        <f>F19*100/B19</f>
        <v>49.742326811693346</v>
      </c>
      <c r="O19" s="243"/>
      <c r="P19" s="223">
        <f>H19*100/B19</f>
        <v>10.562320426870981</v>
      </c>
      <c r="Q19" s="233"/>
    </row>
    <row r="20" spans="1:17" ht="6" customHeight="1">
      <c r="A20" s="175"/>
      <c r="B20" s="176"/>
      <c r="C20" s="177"/>
      <c r="D20" s="176"/>
      <c r="E20" s="177"/>
      <c r="F20" s="176"/>
      <c r="G20" s="177"/>
      <c r="H20" s="176"/>
      <c r="I20" s="177"/>
      <c r="J20" s="178"/>
      <c r="K20" s="178"/>
      <c r="L20" s="178"/>
      <c r="M20" s="178"/>
      <c r="N20" s="178"/>
      <c r="O20" s="178"/>
      <c r="P20" s="178"/>
      <c r="Q20" s="178"/>
    </row>
    <row r="21" spans="1:17" s="30" customFormat="1" ht="12">
      <c r="A21" s="200" t="s">
        <v>40</v>
      </c>
      <c r="B21" s="95">
        <f t="shared" ref="B21:B28" si="0">SUM(D21,F21,H21)</f>
        <v>65781</v>
      </c>
      <c r="C21" s="40"/>
      <c r="D21" s="95">
        <f>SUM(D22:D28)</f>
        <v>26111</v>
      </c>
      <c r="E21" s="17"/>
      <c r="F21" s="95">
        <f>SUM(F22:F28)</f>
        <v>32721</v>
      </c>
      <c r="G21" s="40"/>
      <c r="H21" s="95">
        <f>SUM(H22:H28)</f>
        <v>6949</v>
      </c>
      <c r="I21" s="40"/>
      <c r="J21" s="96">
        <f>SUM(J22:J27)</f>
        <v>100.00000000000001</v>
      </c>
      <c r="K21" s="96"/>
      <c r="L21" s="96">
        <f>SUM(L22:L27)</f>
        <v>100</v>
      </c>
      <c r="M21" s="96"/>
      <c r="N21" s="96">
        <f>SUM(N22:N27)</f>
        <v>99.999999999999986</v>
      </c>
      <c r="O21" s="96"/>
      <c r="P21" s="96">
        <f>SUM(P22:P27)</f>
        <v>100.00000000000001</v>
      </c>
      <c r="Q21" s="37"/>
    </row>
    <row r="22" spans="1:17" s="27" customFormat="1">
      <c r="A22" s="12" t="s">
        <v>202</v>
      </c>
      <c r="B22" s="39">
        <f t="shared" si="0"/>
        <v>8037</v>
      </c>
      <c r="C22" s="40"/>
      <c r="D22" s="39">
        <v>2319</v>
      </c>
      <c r="E22" s="39"/>
      <c r="F22" s="39">
        <v>4985</v>
      </c>
      <c r="G22" s="39"/>
      <c r="H22" s="39">
        <v>733</v>
      </c>
      <c r="I22" s="40"/>
      <c r="J22" s="99">
        <f>B22*100/SUM($B$22:$B$27)</f>
        <v>12.229898350477814</v>
      </c>
      <c r="K22" s="99"/>
      <c r="L22" s="99">
        <f>D22*100/SUM($D$22:$D$27)</f>
        <v>8.8813143885718659</v>
      </c>
      <c r="M22" s="99"/>
      <c r="N22" s="99">
        <f t="shared" ref="N22:N27" si="1">F22*100/SUM($F$22:$F$27)</f>
        <v>15.265188633023028</v>
      </c>
      <c r="O22" s="99"/>
      <c r="P22" s="99">
        <f t="shared" ref="P22:P27" si="2">H22*100/SUM($H$22:$H$27)</f>
        <v>10.548280328104763</v>
      </c>
      <c r="Q22" s="43"/>
    </row>
    <row r="23" spans="1:17" s="27" customFormat="1">
      <c r="A23" s="12" t="s">
        <v>42</v>
      </c>
      <c r="B23" s="39">
        <f t="shared" si="0"/>
        <v>35557</v>
      </c>
      <c r="C23" s="40"/>
      <c r="D23" s="39">
        <v>13244</v>
      </c>
      <c r="E23" s="39"/>
      <c r="F23" s="39">
        <v>18556</v>
      </c>
      <c r="G23" s="39"/>
      <c r="H23" s="39">
        <v>3757</v>
      </c>
      <c r="I23" s="40"/>
      <c r="J23" s="99">
        <f t="shared" ref="J23" si="3">B23*100/SUM($B$22:$B$27)</f>
        <v>54.107066772171159</v>
      </c>
      <c r="K23" s="99"/>
      <c r="L23" s="99">
        <f>D23*100/SUM($D$22:$D$27)</f>
        <v>50.721917965608363</v>
      </c>
      <c r="M23" s="99"/>
      <c r="N23" s="99">
        <f t="shared" si="1"/>
        <v>56.82263596276335</v>
      </c>
      <c r="O23" s="99"/>
      <c r="P23" s="99">
        <f t="shared" si="2"/>
        <v>54.065333141459206</v>
      </c>
      <c r="Q23" s="43"/>
    </row>
    <row r="24" spans="1:17" s="27" customFormat="1">
      <c r="A24" s="12" t="s">
        <v>43</v>
      </c>
      <c r="B24" s="39">
        <f t="shared" si="0"/>
        <v>16177</v>
      </c>
      <c r="C24" s="40"/>
      <c r="D24" s="39">
        <v>7834</v>
      </c>
      <c r="E24" s="39"/>
      <c r="F24" s="39">
        <v>6665</v>
      </c>
      <c r="G24" s="39"/>
      <c r="H24" s="39">
        <v>1678</v>
      </c>
      <c r="I24" s="40"/>
      <c r="J24" s="99">
        <f>B24*100/SUM($B$22:$B$27)</f>
        <v>24.616531742650192</v>
      </c>
      <c r="K24" s="99"/>
      <c r="L24" s="99">
        <f>D24*100/SUM($D$22:$D$27)</f>
        <v>30.002680862471756</v>
      </c>
      <c r="M24" s="99"/>
      <c r="N24" s="99">
        <f t="shared" si="1"/>
        <v>20.409725624693777</v>
      </c>
      <c r="O24" s="99"/>
      <c r="P24" s="99">
        <f t="shared" si="2"/>
        <v>24.147359332278025</v>
      </c>
      <c r="Q24" s="43"/>
    </row>
    <row r="25" spans="1:17" s="27" customFormat="1">
      <c r="A25" s="12" t="s">
        <v>44</v>
      </c>
      <c r="B25" s="39">
        <f t="shared" si="0"/>
        <v>4828</v>
      </c>
      <c r="C25" s="40"/>
      <c r="D25" s="39">
        <v>2190</v>
      </c>
      <c r="E25" s="39"/>
      <c r="F25" s="39">
        <v>1976</v>
      </c>
      <c r="G25" s="39"/>
      <c r="H25" s="39">
        <v>662</v>
      </c>
      <c r="I25" s="40"/>
      <c r="J25" s="99">
        <f>B25*100/SUM($B$22:$B$27)</f>
        <v>7.3467648670034693</v>
      </c>
      <c r="K25" s="99"/>
      <c r="L25" s="99">
        <f t="shared" ref="L25" si="4">D25*100/SUM($D$22:$D$27)</f>
        <v>8.3872697330626931</v>
      </c>
      <c r="M25" s="99"/>
      <c r="N25" s="99">
        <f t="shared" si="1"/>
        <v>6.0509554140127388</v>
      </c>
      <c r="O25" s="99"/>
      <c r="P25" s="99">
        <f t="shared" si="2"/>
        <v>9.5265505828176718</v>
      </c>
      <c r="Q25" s="43"/>
    </row>
    <row r="26" spans="1:17" s="27" customFormat="1">
      <c r="A26" s="12" t="s">
        <v>45</v>
      </c>
      <c r="B26" s="39">
        <f t="shared" si="0"/>
        <v>1007</v>
      </c>
      <c r="C26" s="40"/>
      <c r="D26" s="39">
        <v>492</v>
      </c>
      <c r="E26" s="39" t="s">
        <v>194</v>
      </c>
      <c r="F26" s="39">
        <v>410</v>
      </c>
      <c r="G26" s="39" t="s">
        <v>194</v>
      </c>
      <c r="H26" s="39">
        <v>105</v>
      </c>
      <c r="I26" s="40" t="s">
        <v>194</v>
      </c>
      <c r="J26" s="99">
        <f>B26*100/SUM($B$22:$B$27)</f>
        <v>1.5323513299653053</v>
      </c>
      <c r="K26" s="99"/>
      <c r="L26" s="99">
        <f>D26*100/SUM($D$22:$D$27)</f>
        <v>1.8842633372907971</v>
      </c>
      <c r="M26" s="99"/>
      <c r="N26" s="99">
        <f t="shared" si="1"/>
        <v>1.2555120039196472</v>
      </c>
      <c r="O26" s="99"/>
      <c r="P26" s="99">
        <f t="shared" si="2"/>
        <v>1.5110087782414736</v>
      </c>
      <c r="Q26" s="43"/>
    </row>
    <row r="27" spans="1:17" s="27" customFormat="1">
      <c r="A27" s="12" t="s">
        <v>46</v>
      </c>
      <c r="B27" s="39">
        <f t="shared" si="0"/>
        <v>110</v>
      </c>
      <c r="C27" s="40" t="s">
        <v>194</v>
      </c>
      <c r="D27" s="39">
        <v>32</v>
      </c>
      <c r="E27" s="39" t="s">
        <v>194</v>
      </c>
      <c r="F27" s="39">
        <v>64</v>
      </c>
      <c r="G27" s="39" t="s">
        <v>194</v>
      </c>
      <c r="H27" s="39">
        <v>14</v>
      </c>
      <c r="I27" s="40" t="s">
        <v>194</v>
      </c>
      <c r="J27" s="99">
        <f>B27*100/SUM($B$22:$B$27)</f>
        <v>0.16738693773205918</v>
      </c>
      <c r="K27" s="99"/>
      <c r="L27" s="99">
        <f>D27*100/SUM($D$22:$D$27)</f>
        <v>0.12255371299452338</v>
      </c>
      <c r="M27" s="99"/>
      <c r="N27" s="99">
        <f t="shared" si="1"/>
        <v>0.19598236158745713</v>
      </c>
      <c r="O27" s="99"/>
      <c r="P27" s="99">
        <f t="shared" si="2"/>
        <v>0.20146783709886315</v>
      </c>
      <c r="Q27" s="43"/>
    </row>
    <row r="28" spans="1:17" s="27" customFormat="1">
      <c r="A28" s="183" t="s">
        <v>3</v>
      </c>
      <c r="B28" s="39">
        <f t="shared" si="0"/>
        <v>65</v>
      </c>
      <c r="C28" s="40" t="s">
        <v>194</v>
      </c>
      <c r="D28" s="39">
        <v>0</v>
      </c>
      <c r="E28" s="39"/>
      <c r="F28" s="39">
        <v>65</v>
      </c>
      <c r="G28" s="39" t="s">
        <v>194</v>
      </c>
      <c r="H28" s="39">
        <v>0</v>
      </c>
      <c r="I28" s="40"/>
      <c r="J28" s="118" t="str">
        <f>IF(A28&gt;0,"NC",0)</f>
        <v>NC</v>
      </c>
      <c r="K28" s="108"/>
      <c r="L28" s="118" t="s">
        <v>193</v>
      </c>
      <c r="M28" s="118"/>
      <c r="N28" s="118">
        <f>IF(E28&gt;0,"NC",0)</f>
        <v>0</v>
      </c>
      <c r="O28" s="206"/>
      <c r="P28" s="118" t="str">
        <f>IF(G28&gt;0,"NC",0)</f>
        <v>NC</v>
      </c>
      <c r="Q28" s="43"/>
    </row>
    <row r="29" spans="1:17" ht="6.6" customHeight="1">
      <c r="A29" s="175"/>
      <c r="B29" s="176"/>
      <c r="C29" s="177"/>
      <c r="D29" s="176"/>
      <c r="E29" s="177"/>
      <c r="F29" s="176"/>
      <c r="G29" s="177"/>
      <c r="H29" s="176"/>
      <c r="I29" s="177"/>
      <c r="J29" s="178"/>
      <c r="K29" s="178"/>
      <c r="L29" s="178"/>
      <c r="M29" s="178"/>
      <c r="N29" s="178"/>
      <c r="O29" s="178"/>
      <c r="P29" s="178"/>
      <c r="Q29" s="178"/>
    </row>
    <row r="30" spans="1:17" s="30" customFormat="1" ht="12">
      <c r="A30" s="7" t="s">
        <v>142</v>
      </c>
      <c r="B30" s="95">
        <f t="shared" ref="B30:B37" si="5">SUM(D30,F30,H30)</f>
        <v>65784</v>
      </c>
      <c r="C30" s="40"/>
      <c r="D30" s="95">
        <f>SUM(D31:D37)</f>
        <v>26114</v>
      </c>
      <c r="E30" s="17"/>
      <c r="F30" s="95">
        <f>SUM(F31:F37)</f>
        <v>32722</v>
      </c>
      <c r="G30" s="40"/>
      <c r="H30" s="95">
        <f>SUM(H31:H37)</f>
        <v>6948</v>
      </c>
      <c r="I30" s="40"/>
      <c r="J30" s="96">
        <f>SUM(J31:J36)</f>
        <v>100</v>
      </c>
      <c r="K30" s="96"/>
      <c r="L30" s="96">
        <f>SUM(L31:L36)</f>
        <v>99.999999999999986</v>
      </c>
      <c r="M30" s="96"/>
      <c r="N30" s="96">
        <f>SUM(N31:N36)</f>
        <v>100.00000000000001</v>
      </c>
      <c r="O30" s="96"/>
      <c r="P30" s="96">
        <f>SUM(P31:P36)</f>
        <v>100</v>
      </c>
      <c r="Q30" s="37"/>
    </row>
    <row r="31" spans="1:17" s="27" customFormat="1">
      <c r="A31" s="182" t="s">
        <v>132</v>
      </c>
      <c r="B31" s="39">
        <f t="shared" si="5"/>
        <v>4308</v>
      </c>
      <c r="C31" s="40"/>
      <c r="D31" s="39">
        <v>1469</v>
      </c>
      <c r="E31" s="39"/>
      <c r="F31" s="39">
        <v>2563</v>
      </c>
      <c r="G31" s="39"/>
      <c r="H31" s="39">
        <v>276</v>
      </c>
      <c r="I31" s="40"/>
      <c r="J31" s="99">
        <f>B31*100/SUM($B$31:$B$36)</f>
        <v>6.5613719786161413</v>
      </c>
      <c r="K31" s="99"/>
      <c r="L31" s="99">
        <f>D31*100/SUM($D$31:$D$36)</f>
        <v>5.6445725264169067</v>
      </c>
      <c r="M31" s="99"/>
      <c r="N31" s="99">
        <f>F31*100/SUM($F$31:$F$36)</f>
        <v>7.8417574348304981</v>
      </c>
      <c r="O31" s="99"/>
      <c r="P31" s="99">
        <f>H31*100/SUM($H$31:$H$36)</f>
        <v>3.9723661485319517</v>
      </c>
      <c r="Q31" s="43"/>
    </row>
    <row r="32" spans="1:17" s="27" customFormat="1">
      <c r="A32" s="182" t="s">
        <v>133</v>
      </c>
      <c r="B32" s="39">
        <f t="shared" si="5"/>
        <v>12837</v>
      </c>
      <c r="C32" s="40"/>
      <c r="D32" s="39">
        <v>3479</v>
      </c>
      <c r="E32" s="39"/>
      <c r="F32" s="39">
        <v>8358</v>
      </c>
      <c r="G32" s="39"/>
      <c r="H32" s="39">
        <v>1000</v>
      </c>
      <c r="I32" s="40"/>
      <c r="J32" s="99">
        <f t="shared" ref="J32:J36" si="6">B32*100/SUM($B$31:$B$36)</f>
        <v>19.551609120124283</v>
      </c>
      <c r="K32" s="99"/>
      <c r="L32" s="99">
        <f t="shared" ref="L32:L36" si="7">D32*100/SUM($D$31:$D$36)</f>
        <v>13.367915465898175</v>
      </c>
      <c r="M32" s="99"/>
      <c r="N32" s="99">
        <f t="shared" ref="N32:N36" si="8">F32*100/SUM($F$31:$F$36)</f>
        <v>25.572145392240852</v>
      </c>
      <c r="O32" s="99"/>
      <c r="P32" s="99">
        <f t="shared" ref="P32:P36" si="9">H32*100/SUM($H$31:$H$36)</f>
        <v>14.392630972941854</v>
      </c>
      <c r="Q32" s="43"/>
    </row>
    <row r="33" spans="1:17" s="27" customFormat="1">
      <c r="A33" s="184" t="s">
        <v>134</v>
      </c>
      <c r="B33" s="39">
        <f t="shared" si="5"/>
        <v>23733</v>
      </c>
      <c r="C33" s="40"/>
      <c r="D33" s="39">
        <v>10126</v>
      </c>
      <c r="E33" s="39"/>
      <c r="F33" s="39">
        <v>12851</v>
      </c>
      <c r="G33" s="39"/>
      <c r="H33" s="39">
        <v>756</v>
      </c>
      <c r="I33" s="40"/>
      <c r="J33" s="99">
        <f t="shared" si="6"/>
        <v>36.146945489437535</v>
      </c>
      <c r="K33" s="99"/>
      <c r="L33" s="99">
        <f t="shared" si="7"/>
        <v>38.908741594620558</v>
      </c>
      <c r="M33" s="99"/>
      <c r="N33" s="99">
        <f t="shared" si="8"/>
        <v>39.318932811161424</v>
      </c>
      <c r="O33" s="99"/>
      <c r="P33" s="99">
        <f t="shared" si="9"/>
        <v>10.880829015544041</v>
      </c>
      <c r="Q33" s="43"/>
    </row>
    <row r="34" spans="1:17" s="27" customFormat="1">
      <c r="A34" s="184" t="s">
        <v>135</v>
      </c>
      <c r="B34" s="39">
        <f t="shared" si="5"/>
        <v>7382</v>
      </c>
      <c r="C34" s="40"/>
      <c r="D34" s="39">
        <v>3091</v>
      </c>
      <c r="E34" s="39"/>
      <c r="F34" s="39">
        <v>3071</v>
      </c>
      <c r="G34" s="39"/>
      <c r="H34" s="39">
        <v>1220</v>
      </c>
      <c r="I34" s="40"/>
      <c r="J34" s="99">
        <f t="shared" si="6"/>
        <v>11.24327946753583</v>
      </c>
      <c r="K34" s="99"/>
      <c r="L34" s="99">
        <f t="shared" si="7"/>
        <v>11.877041306436119</v>
      </c>
      <c r="M34" s="99"/>
      <c r="N34" s="99">
        <f t="shared" si="8"/>
        <v>9.3960347570676781</v>
      </c>
      <c r="O34" s="99"/>
      <c r="P34" s="99">
        <f t="shared" si="9"/>
        <v>17.559009786989062</v>
      </c>
      <c r="Q34" s="43"/>
    </row>
    <row r="35" spans="1:17" s="27" customFormat="1">
      <c r="A35" s="182" t="s">
        <v>136</v>
      </c>
      <c r="B35" s="39">
        <f t="shared" si="5"/>
        <v>10388</v>
      </c>
      <c r="C35" s="40"/>
      <c r="D35" s="39">
        <v>4939</v>
      </c>
      <c r="E35" s="39"/>
      <c r="F35" s="39">
        <v>4058</v>
      </c>
      <c r="G35" s="39"/>
      <c r="H35" s="39">
        <v>1391</v>
      </c>
      <c r="I35" s="40"/>
      <c r="J35" s="99">
        <f t="shared" si="6"/>
        <v>15.821618410832052</v>
      </c>
      <c r="K35" s="99"/>
      <c r="L35" s="99">
        <f t="shared" si="7"/>
        <v>18.977905859750241</v>
      </c>
      <c r="M35" s="99"/>
      <c r="N35" s="99">
        <f>F35*100/SUM($F$31:$F$36)</f>
        <v>12.415860971729286</v>
      </c>
      <c r="O35" s="99"/>
      <c r="P35" s="99">
        <f>H35*100/SUM($H$31:$H$36)</f>
        <v>20.020149683362117</v>
      </c>
      <c r="Q35" s="43"/>
    </row>
    <row r="36" spans="1:17" s="27" customFormat="1">
      <c r="A36" s="183" t="s">
        <v>137</v>
      </c>
      <c r="B36" s="39">
        <f t="shared" si="5"/>
        <v>7009</v>
      </c>
      <c r="C36" s="40"/>
      <c r="D36" s="39">
        <v>2921</v>
      </c>
      <c r="E36" s="39"/>
      <c r="F36" s="39">
        <v>1783</v>
      </c>
      <c r="G36" s="39"/>
      <c r="H36" s="39">
        <v>2305</v>
      </c>
      <c r="I36" s="40"/>
      <c r="J36" s="99">
        <f t="shared" si="6"/>
        <v>10.675175533454164</v>
      </c>
      <c r="K36" s="99"/>
      <c r="L36" s="99">
        <f t="shared" si="7"/>
        <v>11.223823246878002</v>
      </c>
      <c r="M36" s="99"/>
      <c r="N36" s="99">
        <f t="shared" si="8"/>
        <v>5.4552686329702604</v>
      </c>
      <c r="O36" s="99"/>
      <c r="P36" s="99">
        <f t="shared" si="9"/>
        <v>33.17501439263097</v>
      </c>
      <c r="Q36" s="43"/>
    </row>
    <row r="37" spans="1:17" s="158" customFormat="1">
      <c r="A37" s="183" t="s">
        <v>3</v>
      </c>
      <c r="B37" s="44">
        <f t="shared" si="5"/>
        <v>127</v>
      </c>
      <c r="C37" s="40" t="s">
        <v>194</v>
      </c>
      <c r="D37" s="39">
        <v>89</v>
      </c>
      <c r="E37" s="39" t="s">
        <v>194</v>
      </c>
      <c r="F37" s="39">
        <v>38</v>
      </c>
      <c r="G37" s="39" t="s">
        <v>194</v>
      </c>
      <c r="H37" s="39">
        <v>0</v>
      </c>
      <c r="I37" s="40"/>
      <c r="J37" s="118" t="str">
        <f>IF(B37&gt;0,"NC",0)</f>
        <v>NC</v>
      </c>
      <c r="K37" s="108"/>
      <c r="L37" s="118" t="str">
        <f>IF(D37&gt;0,"NC",0)</f>
        <v>NC</v>
      </c>
      <c r="M37" s="108"/>
      <c r="N37" s="118" t="str">
        <f>IF(F37&gt;0,"NC",0)</f>
        <v>NC</v>
      </c>
      <c r="O37" s="63"/>
      <c r="P37" s="118">
        <f>IF(H37&gt;0,"NC",0)</f>
        <v>0</v>
      </c>
      <c r="Q37" s="141"/>
    </row>
    <row r="38" spans="1:17" s="27" customFormat="1" ht="6.6" customHeight="1">
      <c r="A38" s="2"/>
      <c r="B38" s="66"/>
      <c r="C38" s="64"/>
      <c r="D38" s="20"/>
      <c r="E38" s="17"/>
      <c r="F38" s="20"/>
      <c r="G38" s="17"/>
      <c r="H38" s="20"/>
      <c r="I38" s="18"/>
      <c r="J38" s="99"/>
      <c r="K38" s="99"/>
      <c r="L38" s="99"/>
      <c r="M38" s="99"/>
      <c r="N38" s="99"/>
      <c r="O38" s="99"/>
      <c r="P38" s="99"/>
      <c r="Q38" s="43"/>
    </row>
    <row r="39" spans="1:17" s="30" customFormat="1" ht="12">
      <c r="A39" s="7" t="s">
        <v>41</v>
      </c>
      <c r="B39" s="65">
        <f>SUM(D39,F39,H39)</f>
        <v>65782</v>
      </c>
      <c r="C39" s="40"/>
      <c r="D39" s="65">
        <f>SUM(D40:D41)</f>
        <v>26113</v>
      </c>
      <c r="E39" s="17"/>
      <c r="F39" s="65">
        <f>SUM(F40:F41)</f>
        <v>32721</v>
      </c>
      <c r="G39" s="40"/>
      <c r="H39" s="65">
        <f>SUM(H40:H41)</f>
        <v>6948</v>
      </c>
      <c r="I39" s="40"/>
      <c r="J39" s="96">
        <f>SUM(J40:J41)</f>
        <v>100</v>
      </c>
      <c r="K39" s="96"/>
      <c r="L39" s="96">
        <f>SUM(L40:L41)</f>
        <v>100</v>
      </c>
      <c r="M39" s="96"/>
      <c r="N39" s="96">
        <f>SUM(N40:N41)</f>
        <v>100</v>
      </c>
      <c r="O39" s="96"/>
      <c r="P39" s="96">
        <f>SUM(P40:P41)</f>
        <v>100</v>
      </c>
      <c r="Q39" s="37"/>
    </row>
    <row r="40" spans="1:17" s="27" customFormat="1" ht="13.2">
      <c r="A40" s="201" t="s">
        <v>104</v>
      </c>
      <c r="B40" s="39">
        <f>SUM(D40,F40,H40)</f>
        <v>33020</v>
      </c>
      <c r="C40" s="64"/>
      <c r="D40" s="39">
        <v>14759</v>
      </c>
      <c r="E40" s="39"/>
      <c r="F40" s="39">
        <v>15462</v>
      </c>
      <c r="G40" s="39"/>
      <c r="H40" s="39">
        <v>2799</v>
      </c>
      <c r="I40" s="40"/>
      <c r="J40" s="99">
        <f>B40*100/SUM($B$40:$B$41)</f>
        <v>50.196102277218692</v>
      </c>
      <c r="K40" s="99"/>
      <c r="L40" s="99">
        <f>D40*100/SUM($D$40:$D$41)</f>
        <v>56.519741125110102</v>
      </c>
      <c r="M40" s="99"/>
      <c r="N40" s="99">
        <f>F40*100/SUM($F$40:$F$41)</f>
        <v>47.254057027596957</v>
      </c>
      <c r="O40" s="99"/>
      <c r="P40" s="99">
        <f>H40*100/SUM($H$40:$H$41)</f>
        <v>40.284974093264246</v>
      </c>
      <c r="Q40" s="43"/>
    </row>
    <row r="41" spans="1:17" s="27" customFormat="1" ht="13.2">
      <c r="A41" s="201" t="s">
        <v>63</v>
      </c>
      <c r="B41" s="39">
        <f>SUM(D41,F41,H41)</f>
        <v>32762</v>
      </c>
      <c r="C41" s="64"/>
      <c r="D41" s="39">
        <v>11354</v>
      </c>
      <c r="E41" s="39"/>
      <c r="F41" s="39">
        <v>17259</v>
      </c>
      <c r="G41" s="39"/>
      <c r="H41" s="39">
        <v>4149</v>
      </c>
      <c r="I41" s="40"/>
      <c r="J41" s="99">
        <f>B41*100/SUM($B$40:$B$41)</f>
        <v>49.803897722781308</v>
      </c>
      <c r="K41" s="99"/>
      <c r="L41" s="99">
        <f>D41*100/SUM($D$40:$D$41)</f>
        <v>43.480258874889898</v>
      </c>
      <c r="M41" s="99"/>
      <c r="N41" s="99">
        <f>F41*100/SUM($F$40:$F$41)</f>
        <v>52.745942972403043</v>
      </c>
      <c r="O41" s="99"/>
      <c r="P41" s="99">
        <f>H41*100/SUM($H$40:$H$41)</f>
        <v>59.715025906735754</v>
      </c>
      <c r="Q41" s="43"/>
    </row>
    <row r="42" spans="1:17" s="27" customFormat="1" ht="6.6" customHeight="1">
      <c r="A42" s="82"/>
      <c r="B42" s="44"/>
      <c r="C42" s="40"/>
      <c r="D42" s="44"/>
      <c r="E42" s="40"/>
      <c r="F42" s="44"/>
      <c r="G42" s="64"/>
      <c r="H42" s="44"/>
      <c r="I42" s="64"/>
      <c r="J42" s="99"/>
      <c r="K42" s="99"/>
      <c r="L42" s="99"/>
      <c r="M42" s="99"/>
      <c r="N42" s="99"/>
      <c r="O42" s="99"/>
      <c r="P42" s="99"/>
      <c r="Q42" s="43"/>
    </row>
    <row r="43" spans="1:17" s="30" customFormat="1" ht="12">
      <c r="A43" s="202" t="s">
        <v>47</v>
      </c>
      <c r="B43" s="95">
        <f t="shared" ref="B43:B48" si="10">SUM(D43,F43,H43)</f>
        <v>65783</v>
      </c>
      <c r="C43" s="40"/>
      <c r="D43" s="95">
        <f>SUM(D44:D48)</f>
        <v>26113</v>
      </c>
      <c r="E43" s="17"/>
      <c r="F43" s="95">
        <f>SUM(F44:F48)</f>
        <v>32721</v>
      </c>
      <c r="G43" s="64"/>
      <c r="H43" s="95">
        <f>SUM(H44:H48)</f>
        <v>6949</v>
      </c>
      <c r="I43" s="64"/>
      <c r="J43" s="96">
        <f>SUM(J44:J47)</f>
        <v>100</v>
      </c>
      <c r="K43" s="96"/>
      <c r="L43" s="96">
        <f>SUM(L44:L47)</f>
        <v>100</v>
      </c>
      <c r="M43" s="96"/>
      <c r="N43" s="96">
        <f>SUM(N44:N47)</f>
        <v>100.00000000000001</v>
      </c>
      <c r="O43" s="96"/>
      <c r="P43" s="96">
        <f>SUM(P44:P47)</f>
        <v>100</v>
      </c>
      <c r="Q43" s="37"/>
    </row>
    <row r="44" spans="1:17" s="27" customFormat="1">
      <c r="A44" s="13" t="s">
        <v>138</v>
      </c>
      <c r="B44" s="39">
        <f t="shared" si="10"/>
        <v>35819</v>
      </c>
      <c r="C44" s="40"/>
      <c r="D44" s="39">
        <v>14962</v>
      </c>
      <c r="E44" s="39"/>
      <c r="F44" s="39">
        <v>17985</v>
      </c>
      <c r="G44" s="39"/>
      <c r="H44" s="39">
        <v>2872</v>
      </c>
      <c r="I44" s="64"/>
      <c r="J44" s="99">
        <f>B44*100/SUM($B$44:$B$47)</f>
        <v>54.450237903409693</v>
      </c>
      <c r="K44" s="99"/>
      <c r="L44" s="99">
        <f>D44*100/SUM($D$44:$D$47)</f>
        <v>57.297131696855971</v>
      </c>
      <c r="M44" s="99"/>
      <c r="N44" s="99">
        <f>F44*100/SUM($F$44:$F$47)</f>
        <v>54.964701567800496</v>
      </c>
      <c r="O44" s="99"/>
      <c r="P44" s="99">
        <f>H44*100/SUM($H$44:$H$47)</f>
        <v>41.329687724852498</v>
      </c>
      <c r="Q44" s="43"/>
    </row>
    <row r="45" spans="1:17" s="27" customFormat="1">
      <c r="A45" s="13" t="s">
        <v>139</v>
      </c>
      <c r="B45" s="39">
        <f t="shared" si="10"/>
        <v>1206</v>
      </c>
      <c r="C45" s="40"/>
      <c r="D45" s="39">
        <v>50</v>
      </c>
      <c r="E45" s="39" t="s">
        <v>194</v>
      </c>
      <c r="F45" s="39">
        <v>339</v>
      </c>
      <c r="G45" s="39" t="s">
        <v>194</v>
      </c>
      <c r="H45" s="39">
        <v>817</v>
      </c>
      <c r="I45" s="40"/>
      <c r="J45" s="99">
        <f>B45*100/SUM($B$44:$B$47)</f>
        <v>1.8333003967590411</v>
      </c>
      <c r="K45" s="99"/>
      <c r="L45" s="99">
        <f>D45*100/SUM($D$44:$D$47)</f>
        <v>0.19147551028223489</v>
      </c>
      <c r="M45" s="99"/>
      <c r="N45" s="99">
        <f>F45*100/SUM($F$44:$F$47)</f>
        <v>1.0360319061153387</v>
      </c>
      <c r="O45" s="99"/>
      <c r="P45" s="99">
        <f>H45*100/SUM($H$44:$H$47)</f>
        <v>11.757087350697942</v>
      </c>
      <c r="Q45" s="43"/>
    </row>
    <row r="46" spans="1:17" s="27" customFormat="1">
      <c r="A46" s="13" t="s">
        <v>140</v>
      </c>
      <c r="B46" s="39">
        <f t="shared" si="10"/>
        <v>27665</v>
      </c>
      <c r="C46" s="40"/>
      <c r="D46" s="39">
        <v>11047</v>
      </c>
      <c r="E46" s="39"/>
      <c r="F46" s="39">
        <v>13553</v>
      </c>
      <c r="G46" s="39"/>
      <c r="H46" s="39">
        <v>3065</v>
      </c>
      <c r="I46" s="64"/>
      <c r="J46" s="99">
        <f>B46*100/SUM($B$44:$B$47)</f>
        <v>42.054938205919463</v>
      </c>
      <c r="K46" s="99"/>
      <c r="L46" s="99">
        <f>D46*100/SUM($D$44:$D$47)</f>
        <v>42.304599241756982</v>
      </c>
      <c r="M46" s="99"/>
      <c r="N46" s="99">
        <f>F46*100/SUM($F$44:$F$47)</f>
        <v>41.419883255401729</v>
      </c>
      <c r="O46" s="99"/>
      <c r="P46" s="99">
        <f>H46*100/SUM($H$44:$H$47)</f>
        <v>44.107065764858255</v>
      </c>
      <c r="Q46" s="43"/>
    </row>
    <row r="47" spans="1:17" s="158" customFormat="1" ht="13.2">
      <c r="A47" s="156" t="s">
        <v>101</v>
      </c>
      <c r="B47" s="44">
        <f t="shared" si="10"/>
        <v>1093</v>
      </c>
      <c r="C47" s="64"/>
      <c r="D47" s="39">
        <v>54</v>
      </c>
      <c r="E47" s="39" t="s">
        <v>194</v>
      </c>
      <c r="F47" s="39">
        <v>844</v>
      </c>
      <c r="G47" s="39" t="s">
        <v>194</v>
      </c>
      <c r="H47" s="39">
        <v>195</v>
      </c>
      <c r="I47" s="64"/>
      <c r="J47" s="99">
        <f>B47*100/SUM($B$44:$B$47)</f>
        <v>1.6615234939118009</v>
      </c>
      <c r="K47" s="108"/>
      <c r="L47" s="99">
        <f>D47*100/SUM($D$44:$D$47)</f>
        <v>0.20679355110481371</v>
      </c>
      <c r="M47" s="108"/>
      <c r="N47" s="99">
        <f>F47*100/SUM($F$44:$F$47)</f>
        <v>2.5793832706824364</v>
      </c>
      <c r="O47" s="108"/>
      <c r="P47" s="99">
        <f>H47*100/SUM($H$44:$H$47)</f>
        <v>2.8061591595913082</v>
      </c>
      <c r="Q47" s="141"/>
    </row>
    <row r="48" spans="1:17" s="158" customFormat="1">
      <c r="A48" s="183" t="s">
        <v>3</v>
      </c>
      <c r="B48" s="44">
        <f t="shared" si="10"/>
        <v>0</v>
      </c>
      <c r="C48" s="40"/>
      <c r="D48" s="39"/>
      <c r="E48" s="40"/>
      <c r="F48" s="39"/>
      <c r="G48" s="39"/>
      <c r="H48" s="39"/>
      <c r="I48" s="40"/>
      <c r="J48" s="42">
        <f>IF(B48&gt;0,"NC",0)</f>
        <v>0</v>
      </c>
      <c r="K48" s="118"/>
      <c r="L48" s="42">
        <f>IF(D48&gt;0,"NC",0)</f>
        <v>0</v>
      </c>
      <c r="M48" s="118"/>
      <c r="N48" s="42">
        <f>IF(F48&gt;0,"NC",0)</f>
        <v>0</v>
      </c>
      <c r="O48" s="108"/>
      <c r="P48" s="42">
        <f>IF(H48&gt;0,"NC",0)</f>
        <v>0</v>
      </c>
      <c r="Q48" s="141"/>
    </row>
    <row r="49" spans="1:17" s="27" customFormat="1" ht="6.6" customHeight="1">
      <c r="A49" s="82"/>
      <c r="B49" s="44"/>
      <c r="C49" s="40"/>
      <c r="D49" s="44"/>
      <c r="E49" s="40"/>
      <c r="F49" s="44"/>
      <c r="G49" s="64"/>
      <c r="H49" s="44"/>
      <c r="I49" s="64"/>
      <c r="J49" s="99"/>
      <c r="K49" s="99"/>
      <c r="L49" s="99"/>
      <c r="M49" s="99"/>
      <c r="N49" s="99"/>
      <c r="O49" s="99"/>
      <c r="P49" s="99"/>
      <c r="Q49" s="43"/>
    </row>
    <row r="50" spans="1:17" s="27" customFormat="1" ht="24">
      <c r="A50" s="61" t="s">
        <v>152</v>
      </c>
      <c r="B50" s="95">
        <f>SUM(D50,F50,H50)</f>
        <v>65782</v>
      </c>
      <c r="C50" s="162"/>
      <c r="D50" s="95">
        <f>SUM(D51:D52)</f>
        <v>26113</v>
      </c>
      <c r="E50" s="162"/>
      <c r="F50" s="95">
        <f>SUM(F51:F52)</f>
        <v>32721</v>
      </c>
      <c r="G50" s="162"/>
      <c r="H50" s="95">
        <f>SUM(H51:H52)</f>
        <v>6948</v>
      </c>
      <c r="I50" s="162"/>
      <c r="J50" s="96">
        <f>SUM(J51:J52)</f>
        <v>100</v>
      </c>
      <c r="K50" s="96"/>
      <c r="L50" s="96">
        <f>SUM(L51:L52)</f>
        <v>100</v>
      </c>
      <c r="M50" s="96"/>
      <c r="N50" s="96">
        <f>SUM(N51:N52)</f>
        <v>100</v>
      </c>
      <c r="O50" s="96"/>
      <c r="P50" s="96">
        <f>SUM(P51:P52)</f>
        <v>100</v>
      </c>
      <c r="Q50" s="99"/>
    </row>
    <row r="51" spans="1:17" s="27" customFormat="1" ht="12" customHeight="1">
      <c r="A51" s="115" t="s">
        <v>147</v>
      </c>
      <c r="B51" s="39">
        <f>SUM(D51,F51,H51)</f>
        <v>19009</v>
      </c>
      <c r="C51" s="40"/>
      <c r="D51" s="39">
        <v>10558</v>
      </c>
      <c r="E51" s="39"/>
      <c r="F51" s="39">
        <v>6574</v>
      </c>
      <c r="G51" s="39"/>
      <c r="H51" s="39">
        <v>1877</v>
      </c>
      <c r="I51" s="40"/>
      <c r="J51" s="99">
        <f>B51*100/SUM(B51:B52)</f>
        <v>28.896962694962149</v>
      </c>
      <c r="K51" s="99"/>
      <c r="L51" s="99">
        <f>D51*100/SUM(D51:D52)</f>
        <v>40.43196875119672</v>
      </c>
      <c r="M51" s="99"/>
      <c r="N51" s="99">
        <f>F51*100/SUM(F51:F52)</f>
        <v>20.091073011216039</v>
      </c>
      <c r="O51" s="99"/>
      <c r="P51" s="99">
        <f>H51*100/SUM(H51:H52)</f>
        <v>27.014968336211858</v>
      </c>
      <c r="Q51" s="99"/>
    </row>
    <row r="52" spans="1:17" s="27" customFormat="1" ht="12" customHeight="1">
      <c r="A52" s="115" t="s">
        <v>148</v>
      </c>
      <c r="B52" s="39">
        <f>SUM(D52,F52,H52)</f>
        <v>46773</v>
      </c>
      <c r="C52" s="40"/>
      <c r="D52" s="39">
        <v>15555</v>
      </c>
      <c r="E52" s="39"/>
      <c r="F52" s="39">
        <v>26147</v>
      </c>
      <c r="G52" s="39"/>
      <c r="H52" s="39">
        <v>5071</v>
      </c>
      <c r="I52" s="40"/>
      <c r="J52" s="99">
        <f>B52*100/SUM(B51:B52)</f>
        <v>71.103037305037859</v>
      </c>
      <c r="K52" s="99"/>
      <c r="L52" s="99">
        <f>D52*100/SUM(D51:D52)</f>
        <v>59.56803124880328</v>
      </c>
      <c r="M52" s="99"/>
      <c r="N52" s="99">
        <f>F52*100/SUM(F51:F52)</f>
        <v>79.908926988783961</v>
      </c>
      <c r="O52" s="99"/>
      <c r="P52" s="99">
        <f>H52*100/SUM(H51:H52)</f>
        <v>72.985031663788135</v>
      </c>
      <c r="Q52" s="99"/>
    </row>
    <row r="53" spans="1:17" s="27" customFormat="1" ht="6.6" customHeight="1">
      <c r="A53" s="58"/>
      <c r="B53" s="39"/>
      <c r="C53" s="40"/>
      <c r="D53" s="41"/>
      <c r="E53" s="40"/>
      <c r="F53" s="39"/>
      <c r="G53" s="40"/>
      <c r="H53" s="39"/>
      <c r="I53" s="40"/>
      <c r="J53" s="99"/>
      <c r="K53" s="99"/>
      <c r="L53" s="99"/>
      <c r="M53" s="99"/>
      <c r="N53" s="99"/>
      <c r="O53" s="99"/>
      <c r="P53" s="99"/>
      <c r="Q53" s="99"/>
    </row>
    <row r="54" spans="1:17" s="30" customFormat="1" ht="25.8">
      <c r="A54" s="61" t="s">
        <v>166</v>
      </c>
      <c r="B54" s="95">
        <f t="shared" ref="B54:B59" si="11">SUM(D54,F54,H54)</f>
        <v>65781</v>
      </c>
      <c r="C54" s="162"/>
      <c r="D54" s="95">
        <f>D55+D58+D59</f>
        <v>26112</v>
      </c>
      <c r="E54" s="162"/>
      <c r="F54" s="95">
        <f>F55+F58+F59</f>
        <v>32721</v>
      </c>
      <c r="G54" s="162"/>
      <c r="H54" s="95">
        <f>H55+H58+H59</f>
        <v>6948</v>
      </c>
      <c r="I54" s="162"/>
      <c r="J54" s="96">
        <f>J55+J58</f>
        <v>100</v>
      </c>
      <c r="K54" s="96"/>
      <c r="L54" s="96">
        <f>L55+L58</f>
        <v>100</v>
      </c>
      <c r="M54" s="96"/>
      <c r="N54" s="96">
        <f>N55+N58</f>
        <v>100</v>
      </c>
      <c r="O54" s="96"/>
      <c r="P54" s="96">
        <f>P55+P58</f>
        <v>100</v>
      </c>
      <c r="Q54" s="96"/>
    </row>
    <row r="55" spans="1:17" s="50" customFormat="1">
      <c r="A55" s="115" t="s">
        <v>52</v>
      </c>
      <c r="B55" s="41">
        <f t="shared" si="11"/>
        <v>2310</v>
      </c>
      <c r="C55" s="40"/>
      <c r="D55" s="41">
        <f>SUM(D56:D57)</f>
        <v>1212</v>
      </c>
      <c r="E55" s="40"/>
      <c r="F55" s="41">
        <f>SUM(F56:F57)</f>
        <v>1098</v>
      </c>
      <c r="G55" s="40"/>
      <c r="H55" s="41">
        <f>SUM(H56:H57)</f>
        <v>0</v>
      </c>
      <c r="I55" s="40"/>
      <c r="J55" s="101">
        <f>B55*100/SUM(B55,B58)</f>
        <v>3.5517697346166854</v>
      </c>
      <c r="K55" s="101"/>
      <c r="L55" s="101">
        <f>D55*100/SUM(D55,D58)</f>
        <v>4.7390029325513199</v>
      </c>
      <c r="M55" s="101"/>
      <c r="N55" s="101">
        <f>F55*100/SUM(F55,F58)</f>
        <v>3.3769029678609872</v>
      </c>
      <c r="O55" s="101"/>
      <c r="P55" s="101">
        <f>H55*100/SUM(H55,H58)</f>
        <v>0</v>
      </c>
      <c r="Q55" s="107"/>
    </row>
    <row r="56" spans="1:17" s="27" customFormat="1" ht="13.2">
      <c r="A56" s="51" t="s">
        <v>167</v>
      </c>
      <c r="B56" s="39">
        <f t="shared" si="11"/>
        <v>999</v>
      </c>
      <c r="C56" s="40"/>
      <c r="D56" s="39">
        <v>894</v>
      </c>
      <c r="E56" s="39" t="s">
        <v>194</v>
      </c>
      <c r="F56" s="39">
        <v>105</v>
      </c>
      <c r="G56" s="39" t="s">
        <v>194</v>
      </c>
      <c r="H56" s="39">
        <v>0</v>
      </c>
      <c r="I56" s="40"/>
      <c r="J56" s="101">
        <f>B56*100/SUM(B55,B58)</f>
        <v>1.5360250930225408</v>
      </c>
      <c r="K56" s="99"/>
      <c r="L56" s="101">
        <f>D56*100/SUM(D55,D58)</f>
        <v>3.4956011730205279</v>
      </c>
      <c r="M56" s="99"/>
      <c r="N56" s="101">
        <f>F56*100/SUM(F55,F58)</f>
        <v>0.32292787944025836</v>
      </c>
      <c r="O56" s="99"/>
      <c r="P56" s="101">
        <f>H56*100/SUM(H55,H58)</f>
        <v>0</v>
      </c>
      <c r="Q56" s="99"/>
    </row>
    <row r="57" spans="1:17" s="27" customFormat="1">
      <c r="A57" s="51" t="s">
        <v>191</v>
      </c>
      <c r="B57" s="39">
        <f t="shared" si="11"/>
        <v>1311</v>
      </c>
      <c r="C57" s="40"/>
      <c r="D57" s="39">
        <v>318</v>
      </c>
      <c r="E57" s="39" t="s">
        <v>194</v>
      </c>
      <c r="F57" s="39">
        <v>993</v>
      </c>
      <c r="G57" s="39" t="s">
        <v>194</v>
      </c>
      <c r="H57" s="39">
        <v>0</v>
      </c>
      <c r="I57" s="40"/>
      <c r="J57" s="101">
        <f>B57*100/SUM(B55,B58)</f>
        <v>2.0157446415941451</v>
      </c>
      <c r="K57" s="99"/>
      <c r="L57" s="101">
        <f>D57*100/SUM(D55,D58)</f>
        <v>1.2434017595307918</v>
      </c>
      <c r="M57" s="99"/>
      <c r="N57" s="101">
        <f>F57*100/SUM(F55,F58)</f>
        <v>3.0539750884207288</v>
      </c>
      <c r="O57" s="99"/>
      <c r="P57" s="101">
        <f>H57*100/SUM(H55,H58)</f>
        <v>0</v>
      </c>
      <c r="Q57" s="99"/>
    </row>
    <row r="58" spans="1:17" s="27" customFormat="1">
      <c r="A58" s="115" t="s">
        <v>51</v>
      </c>
      <c r="B58" s="39">
        <f t="shared" si="11"/>
        <v>62728</v>
      </c>
      <c r="C58" s="40"/>
      <c r="D58" s="39">
        <v>24363</v>
      </c>
      <c r="E58" s="39"/>
      <c r="F58" s="39">
        <v>31417</v>
      </c>
      <c r="G58" s="39"/>
      <c r="H58" s="39">
        <v>6948</v>
      </c>
      <c r="I58" s="40"/>
      <c r="J58" s="101">
        <f>B58*100/SUM(B55,B58)</f>
        <v>96.448230265383316</v>
      </c>
      <c r="K58" s="99"/>
      <c r="L58" s="101">
        <f>D58*100/SUM(D55,D58)</f>
        <v>95.260997067448685</v>
      </c>
      <c r="M58" s="99"/>
      <c r="N58" s="101">
        <f>F58*100/SUM(F55,F58)</f>
        <v>96.623097032139015</v>
      </c>
      <c r="O58" s="99"/>
      <c r="P58" s="101">
        <f>H58*100/SUM(H55,H58)</f>
        <v>100</v>
      </c>
      <c r="Q58" s="99"/>
    </row>
    <row r="59" spans="1:17" s="158" customFormat="1">
      <c r="A59" s="183" t="s">
        <v>3</v>
      </c>
      <c r="B59" s="44">
        <f t="shared" si="11"/>
        <v>743</v>
      </c>
      <c r="C59" s="40" t="s">
        <v>194</v>
      </c>
      <c r="D59" s="39">
        <v>537</v>
      </c>
      <c r="E59" s="39" t="s">
        <v>194</v>
      </c>
      <c r="F59" s="39">
        <v>206</v>
      </c>
      <c r="G59" s="39" t="s">
        <v>194</v>
      </c>
      <c r="H59" s="39">
        <v>0</v>
      </c>
      <c r="I59" s="40"/>
      <c r="J59" s="118" t="str">
        <f>IF(B59&gt;0,"NC",0)</f>
        <v>NC</v>
      </c>
      <c r="K59" s="108"/>
      <c r="L59" s="118" t="str">
        <f>IF(D59&gt;0,"NC",0)</f>
        <v>NC</v>
      </c>
      <c r="M59" s="108"/>
      <c r="N59" s="118" t="str">
        <f>IF(F59&gt;0,"NC",0)</f>
        <v>NC</v>
      </c>
      <c r="O59" s="63"/>
      <c r="P59" s="118">
        <f>IF(H59&gt;0,"NC",0)</f>
        <v>0</v>
      </c>
      <c r="Q59" s="141"/>
    </row>
    <row r="60" spans="1:17" s="27" customFormat="1" ht="6.6" customHeight="1">
      <c r="A60" s="29"/>
      <c r="B60" s="39"/>
      <c r="C60" s="40"/>
      <c r="D60" s="39"/>
      <c r="E60" s="40"/>
      <c r="F60" s="39"/>
      <c r="G60" s="40"/>
      <c r="H60" s="39"/>
      <c r="I60" s="40"/>
      <c r="J60" s="99"/>
      <c r="K60" s="99"/>
      <c r="L60" s="99"/>
      <c r="M60" s="99"/>
      <c r="N60" s="99"/>
      <c r="O60" s="99"/>
      <c r="P60" s="99"/>
      <c r="Q60" s="99"/>
    </row>
    <row r="61" spans="1:17" s="30" customFormat="1" ht="12">
      <c r="A61" s="61" t="s">
        <v>31</v>
      </c>
      <c r="B61" s="65">
        <f>SUM(D61,F61,H61)</f>
        <v>65783</v>
      </c>
      <c r="C61" s="32"/>
      <c r="D61" s="65">
        <f>D62+D63+D68</f>
        <v>26113</v>
      </c>
      <c r="E61" s="65"/>
      <c r="F61" s="65">
        <f>F62+F63+F68</f>
        <v>32722</v>
      </c>
      <c r="G61" s="65"/>
      <c r="H61" s="65">
        <f>H62+H63+H68</f>
        <v>6948</v>
      </c>
      <c r="I61" s="32"/>
      <c r="J61" s="48">
        <f>SUM(J62:J63)</f>
        <v>90.482343462596731</v>
      </c>
      <c r="K61" s="48"/>
      <c r="L61" s="48">
        <f>SUM(L62:L63)</f>
        <v>87.278367096848314</v>
      </c>
      <c r="M61" s="19"/>
      <c r="N61" s="48">
        <f>SUM(N62:N63)</f>
        <v>91.067171933255906</v>
      </c>
      <c r="O61" s="48"/>
      <c r="P61" s="48">
        <f>SUM(P62:P63)</f>
        <v>99.769717904432923</v>
      </c>
      <c r="Q61" s="48"/>
    </row>
    <row r="62" spans="1:17" s="57" customFormat="1">
      <c r="A62" s="115" t="s">
        <v>76</v>
      </c>
      <c r="B62" s="39">
        <f t="shared" ref="B62:B67" si="12">SUM(D62,F62,H62)</f>
        <v>7033</v>
      </c>
      <c r="C62" s="40"/>
      <c r="D62" s="39">
        <v>5238</v>
      </c>
      <c r="E62" s="39"/>
      <c r="F62" s="39">
        <v>1055</v>
      </c>
      <c r="G62" s="39" t="s">
        <v>194</v>
      </c>
      <c r="H62" s="39">
        <v>740</v>
      </c>
      <c r="I62" s="40"/>
      <c r="J62" s="99">
        <f>B62/$B$61*100</f>
        <v>10.691212015262302</v>
      </c>
      <c r="K62" s="99"/>
      <c r="L62" s="99">
        <f>D62/$D$61*100</f>
        <v>20.058974457166929</v>
      </c>
      <c r="M62" s="99"/>
      <c r="N62" s="99">
        <f>F62/$F$61*100</f>
        <v>3.2241305543670924</v>
      </c>
      <c r="O62" s="99"/>
      <c r="P62" s="99">
        <f>H62/$H$61*100</f>
        <v>10.650546919976971</v>
      </c>
      <c r="Q62" s="104"/>
    </row>
    <row r="63" spans="1:17" s="50" customFormat="1">
      <c r="A63" s="115" t="s">
        <v>72</v>
      </c>
      <c r="B63" s="41">
        <f>SUM(D63,F63,H63)</f>
        <v>52489</v>
      </c>
      <c r="C63" s="40"/>
      <c r="D63" s="39">
        <f>SUM(D64:D67)</f>
        <v>17553</v>
      </c>
      <c r="E63" s="39"/>
      <c r="F63" s="39">
        <f>SUM(F64:F67)</f>
        <v>28744</v>
      </c>
      <c r="G63" s="39"/>
      <c r="H63" s="39">
        <f>SUM(H64:H67)</f>
        <v>6192</v>
      </c>
      <c r="I63" s="40"/>
      <c r="J63" s="99">
        <f t="shared" ref="J63:J67" si="13">B63/$B$61*100</f>
        <v>79.791131447334422</v>
      </c>
      <c r="K63" s="106"/>
      <c r="L63" s="99">
        <f t="shared" ref="L63:L67" si="14">D63/$D$61*100</f>
        <v>67.219392639681388</v>
      </c>
      <c r="M63" s="106"/>
      <c r="N63" s="99">
        <f t="shared" ref="N63:N67" si="15">F63/$F$61*100</f>
        <v>87.843041378888813</v>
      </c>
      <c r="O63" s="106"/>
      <c r="P63" s="99">
        <f t="shared" ref="P63:P67" si="16">H63/$H$61*100</f>
        <v>89.119170984455948</v>
      </c>
      <c r="Q63" s="107"/>
    </row>
    <row r="64" spans="1:17" s="27" customFormat="1">
      <c r="A64" s="11" t="s">
        <v>32</v>
      </c>
      <c r="B64" s="39">
        <f t="shared" si="12"/>
        <v>20422</v>
      </c>
      <c r="C64" s="40"/>
      <c r="D64" s="39">
        <v>9093</v>
      </c>
      <c r="E64" s="39"/>
      <c r="F64" s="39">
        <v>7969</v>
      </c>
      <c r="G64" s="39"/>
      <c r="H64" s="39">
        <v>3360</v>
      </c>
      <c r="I64" s="40"/>
      <c r="J64" s="99">
        <f>B64/$B$61*100</f>
        <v>31.044494778286186</v>
      </c>
      <c r="K64" s="99"/>
      <c r="L64" s="99">
        <f>D64/$D$61*100</f>
        <v>34.821736299927238</v>
      </c>
      <c r="M64" s="99"/>
      <c r="N64" s="99">
        <f>F64/$F$61*100</f>
        <v>24.353645865167163</v>
      </c>
      <c r="O64" s="99"/>
      <c r="P64" s="99">
        <f>H64/$H$61*100</f>
        <v>48.359240069084628</v>
      </c>
      <c r="Q64" s="99"/>
    </row>
    <row r="65" spans="1:17" s="27" customFormat="1">
      <c r="A65" s="11" t="s">
        <v>33</v>
      </c>
      <c r="B65" s="39">
        <f t="shared" si="12"/>
        <v>25801</v>
      </c>
      <c r="C65" s="40"/>
      <c r="D65" s="39">
        <v>8062</v>
      </c>
      <c r="E65" s="39"/>
      <c r="F65" s="39">
        <v>15020</v>
      </c>
      <c r="G65" s="39"/>
      <c r="H65" s="39">
        <v>2719</v>
      </c>
      <c r="I65" s="40"/>
      <c r="J65" s="99">
        <f t="shared" si="13"/>
        <v>39.22137938373136</v>
      </c>
      <c r="K65" s="99"/>
      <c r="L65" s="99">
        <f t="shared" si="14"/>
        <v>30.873511277907557</v>
      </c>
      <c r="M65" s="99"/>
      <c r="N65" s="99">
        <f t="shared" si="15"/>
        <v>45.901839740847137</v>
      </c>
      <c r="O65" s="99"/>
      <c r="P65" s="99">
        <f t="shared" si="16"/>
        <v>39.133563615428898</v>
      </c>
      <c r="Q65" s="99"/>
    </row>
    <row r="66" spans="1:17" s="27" customFormat="1">
      <c r="A66" s="11" t="s">
        <v>34</v>
      </c>
      <c r="B66" s="39">
        <f t="shared" si="12"/>
        <v>6160</v>
      </c>
      <c r="C66" s="40"/>
      <c r="D66" s="39">
        <v>398</v>
      </c>
      <c r="E66" s="39" t="s">
        <v>194</v>
      </c>
      <c r="F66" s="39">
        <v>5657</v>
      </c>
      <c r="G66" s="39"/>
      <c r="H66" s="39">
        <v>105</v>
      </c>
      <c r="I66" s="40" t="s">
        <v>194</v>
      </c>
      <c r="J66" s="99">
        <f t="shared" si="13"/>
        <v>9.3641214295486677</v>
      </c>
      <c r="K66" s="99"/>
      <c r="L66" s="99">
        <f t="shared" si="14"/>
        <v>1.5241450618465899</v>
      </c>
      <c r="M66" s="99"/>
      <c r="N66" s="99">
        <f t="shared" si="15"/>
        <v>17.288063076829044</v>
      </c>
      <c r="O66" s="99"/>
      <c r="P66" s="99">
        <f t="shared" si="16"/>
        <v>1.5112262521588946</v>
      </c>
      <c r="Q66" s="99"/>
    </row>
    <row r="67" spans="1:17" s="27" customFormat="1">
      <c r="A67" s="11" t="s">
        <v>35</v>
      </c>
      <c r="B67" s="39">
        <f t="shared" si="12"/>
        <v>106</v>
      </c>
      <c r="C67" s="40" t="s">
        <v>194</v>
      </c>
      <c r="D67" s="39">
        <v>0</v>
      </c>
      <c r="E67" s="39"/>
      <c r="F67" s="39">
        <v>98</v>
      </c>
      <c r="G67" s="39" t="s">
        <v>194</v>
      </c>
      <c r="H67" s="39">
        <v>8</v>
      </c>
      <c r="I67" s="40" t="s">
        <v>194</v>
      </c>
      <c r="J67" s="99">
        <f t="shared" si="13"/>
        <v>0.16113585576820758</v>
      </c>
      <c r="K67" s="99"/>
      <c r="L67" s="99">
        <f t="shared" si="14"/>
        <v>0</v>
      </c>
      <c r="M67" s="99"/>
      <c r="N67" s="99">
        <f t="shared" si="15"/>
        <v>0.29949269604547396</v>
      </c>
      <c r="O67" s="99"/>
      <c r="P67" s="99">
        <f t="shared" si="16"/>
        <v>0.11514104778353484</v>
      </c>
      <c r="Q67" s="99"/>
    </row>
    <row r="68" spans="1:17" s="27" customFormat="1">
      <c r="A68" s="183" t="s">
        <v>3</v>
      </c>
      <c r="B68" s="39">
        <f>SUM(D68,F68,H68)</f>
        <v>6261</v>
      </c>
      <c r="C68" s="40"/>
      <c r="D68" s="39">
        <v>3322</v>
      </c>
      <c r="E68" s="39"/>
      <c r="F68" s="39">
        <v>2923</v>
      </c>
      <c r="G68" s="39"/>
      <c r="H68" s="39">
        <v>16</v>
      </c>
      <c r="I68" s="40"/>
      <c r="J68" s="118" t="str">
        <f>IF(B68&gt;0,"NC",0)</f>
        <v>NC</v>
      </c>
      <c r="K68" s="108"/>
      <c r="L68" s="118" t="str">
        <f>IF(D68&gt;0,"NC",0)</f>
        <v>NC</v>
      </c>
      <c r="M68" s="108"/>
      <c r="N68" s="118" t="str">
        <f>IF(F68&gt;0,"NC",0)</f>
        <v>NC</v>
      </c>
      <c r="O68" s="63"/>
      <c r="P68" s="118" t="str">
        <f>IF(H68&gt;0,"NC",0)</f>
        <v>NC</v>
      </c>
      <c r="Q68" s="99"/>
    </row>
    <row r="69" spans="1:17" s="27" customFormat="1" ht="6.6" customHeight="1">
      <c r="A69" s="29"/>
      <c r="B69" s="39"/>
      <c r="C69" s="40"/>
      <c r="D69" s="39"/>
      <c r="E69" s="40"/>
      <c r="F69" s="39"/>
      <c r="G69" s="40"/>
      <c r="H69" s="39"/>
      <c r="I69" s="40"/>
      <c r="J69" s="99"/>
      <c r="K69" s="99"/>
      <c r="L69" s="99"/>
      <c r="M69" s="99"/>
      <c r="N69" s="99"/>
      <c r="O69" s="99"/>
      <c r="P69" s="99"/>
      <c r="Q69" s="99"/>
    </row>
    <row r="70" spans="1:17" s="30" customFormat="1" ht="49.8">
      <c r="A70" s="9" t="s">
        <v>169</v>
      </c>
      <c r="B70" s="95">
        <f>SUM(D70,F70,H70)</f>
        <v>65781</v>
      </c>
      <c r="C70" s="40"/>
      <c r="D70" s="95">
        <f>SUM(D71:D74)</f>
        <v>26112</v>
      </c>
      <c r="E70" s="40"/>
      <c r="F70" s="95">
        <f>SUM(F71:F74)</f>
        <v>32721</v>
      </c>
      <c r="G70" s="64"/>
      <c r="H70" s="95">
        <f>SUM(H71:H74)</f>
        <v>6948</v>
      </c>
      <c r="I70" s="40"/>
      <c r="J70" s="96">
        <f>SUM(J71:J73)</f>
        <v>100</v>
      </c>
      <c r="K70" s="96"/>
      <c r="L70" s="96">
        <f>SUM(L71:L73)</f>
        <v>100</v>
      </c>
      <c r="M70" s="96"/>
      <c r="N70" s="96">
        <f>SUM(N71:N73)</f>
        <v>100</v>
      </c>
      <c r="O70" s="96"/>
      <c r="P70" s="96">
        <f>SUM(P71:P73)</f>
        <v>100</v>
      </c>
      <c r="Q70" s="37"/>
    </row>
    <row r="71" spans="1:17" s="27" customFormat="1">
      <c r="A71" s="146" t="s">
        <v>36</v>
      </c>
      <c r="B71" s="39">
        <f>SUM(D71,F71,H71)</f>
        <v>54005</v>
      </c>
      <c r="C71" s="40"/>
      <c r="D71" s="39">
        <v>22352</v>
      </c>
      <c r="E71" s="39"/>
      <c r="F71" s="39">
        <v>25165</v>
      </c>
      <c r="G71" s="39"/>
      <c r="H71" s="39">
        <v>6488</v>
      </c>
      <c r="I71" s="40"/>
      <c r="J71" s="99">
        <f>B71*100/SUM($B$71:$B$73)</f>
        <v>90.197748605404684</v>
      </c>
      <c r="K71" s="99"/>
      <c r="L71" s="99">
        <f>D71*100/SUM($D$71:$D$73)</f>
        <v>97.670963513218268</v>
      </c>
      <c r="M71" s="99"/>
      <c r="N71" s="99">
        <f>F71*100/SUM($F$71:$F$73)</f>
        <v>83.757696788151108</v>
      </c>
      <c r="O71" s="99"/>
      <c r="P71" s="99">
        <f>H71*100/SUM($H$71:$H$73)</f>
        <v>93.433179723502306</v>
      </c>
      <c r="Q71" s="43"/>
    </row>
    <row r="72" spans="1:17" s="27" customFormat="1">
      <c r="A72" s="146" t="s">
        <v>37</v>
      </c>
      <c r="B72" s="39">
        <f>SUM(D72,F72,H72)</f>
        <v>4185</v>
      </c>
      <c r="C72" s="40"/>
      <c r="D72" s="39">
        <v>268</v>
      </c>
      <c r="E72" s="39" t="s">
        <v>194</v>
      </c>
      <c r="F72" s="39">
        <v>3557</v>
      </c>
      <c r="G72" s="39"/>
      <c r="H72" s="39">
        <v>360</v>
      </c>
      <c r="I72" s="40"/>
      <c r="J72" s="99">
        <f>B72*100/SUM($B$71:$B$73)</f>
        <v>6.9896783244814111</v>
      </c>
      <c r="K72" s="99"/>
      <c r="L72" s="99">
        <f>D72*100/SUM($D$71:$D$73)</f>
        <v>1.1710727550797466</v>
      </c>
      <c r="M72" s="99"/>
      <c r="N72" s="99">
        <f>F72*100/SUM($F$71:$F$73)</f>
        <v>11.838908304210351</v>
      </c>
      <c r="O72" s="99"/>
      <c r="P72" s="99">
        <f>H72*100/SUM($H$71:$H$73)</f>
        <v>5.1843317972350231</v>
      </c>
      <c r="Q72" s="43"/>
    </row>
    <row r="73" spans="1:17" s="27" customFormat="1">
      <c r="A73" s="146" t="s">
        <v>68</v>
      </c>
      <c r="B73" s="39">
        <f>SUM(D73,F73,H73)</f>
        <v>1684</v>
      </c>
      <c r="C73" s="40"/>
      <c r="D73" s="39">
        <v>265</v>
      </c>
      <c r="E73" s="39" t="s">
        <v>194</v>
      </c>
      <c r="F73" s="39">
        <v>1323</v>
      </c>
      <c r="G73" s="39" t="s">
        <v>194</v>
      </c>
      <c r="H73" s="39">
        <v>96</v>
      </c>
      <c r="I73" s="64" t="s">
        <v>194</v>
      </c>
      <c r="J73" s="99">
        <f>B73*100/SUM($B$71:$B$73)</f>
        <v>2.8125730701139058</v>
      </c>
      <c r="K73" s="99"/>
      <c r="L73" s="99">
        <f>D73*100/SUM($D$71:$D$73)</f>
        <v>1.1579637317019882</v>
      </c>
      <c r="M73" s="99"/>
      <c r="N73" s="99">
        <f>F73*100/SUM($F$71:$F$73)</f>
        <v>4.4033949076385426</v>
      </c>
      <c r="O73" s="99"/>
      <c r="P73" s="99">
        <f>H73*100/SUM($H$71:$H$73)</f>
        <v>1.3824884792626728</v>
      </c>
      <c r="Q73" s="43"/>
    </row>
    <row r="74" spans="1:17" s="158" customFormat="1">
      <c r="A74" s="146" t="s">
        <v>3</v>
      </c>
      <c r="B74" s="44">
        <f>SUM(D74,F74,H74)</f>
        <v>5907</v>
      </c>
      <c r="C74" s="40"/>
      <c r="D74" s="39">
        <v>3227</v>
      </c>
      <c r="E74" s="39"/>
      <c r="F74" s="39">
        <v>2676</v>
      </c>
      <c r="G74" s="39"/>
      <c r="H74" s="39">
        <v>4</v>
      </c>
      <c r="I74" s="40" t="s">
        <v>194</v>
      </c>
      <c r="J74" s="118" t="str">
        <f>IF(B74&gt;0,"NC",0)</f>
        <v>NC</v>
      </c>
      <c r="K74" s="108"/>
      <c r="L74" s="118" t="str">
        <f>IF(D74&gt;0,"NC",0)</f>
        <v>NC</v>
      </c>
      <c r="M74" s="108"/>
      <c r="N74" s="118" t="str">
        <f>IF(F74&gt;0,"NC",0)</f>
        <v>NC</v>
      </c>
      <c r="O74" s="63"/>
      <c r="P74" s="118" t="str">
        <f>IF(H74&gt;0,"NC",0)</f>
        <v>NC</v>
      </c>
      <c r="Q74" s="141"/>
    </row>
    <row r="75" spans="1:17" s="27" customFormat="1" ht="6" customHeight="1">
      <c r="A75" s="29"/>
      <c r="B75" s="39"/>
      <c r="C75" s="40"/>
      <c r="D75" s="41"/>
      <c r="E75" s="40"/>
      <c r="F75" s="66"/>
      <c r="G75" s="64"/>
      <c r="H75" s="66"/>
      <c r="I75" s="40"/>
      <c r="J75" s="99"/>
      <c r="K75" s="99"/>
      <c r="L75" s="99"/>
      <c r="M75" s="99"/>
      <c r="N75" s="99"/>
      <c r="O75" s="99"/>
      <c r="P75" s="99"/>
      <c r="Q75" s="43"/>
    </row>
    <row r="76" spans="1:17" s="27" customFormat="1" ht="24">
      <c r="A76" s="9" t="s">
        <v>153</v>
      </c>
      <c r="B76" s="95">
        <f>SUM(D76,F76,H76)</f>
        <v>65783</v>
      </c>
      <c r="C76" s="40"/>
      <c r="D76" s="95">
        <f>SUM(D77:D79)</f>
        <v>26113</v>
      </c>
      <c r="E76" s="40"/>
      <c r="F76" s="95">
        <f>SUM(F77:F79)</f>
        <v>32722</v>
      </c>
      <c r="G76" s="64"/>
      <c r="H76" s="95">
        <f>SUM(H77:H79)</f>
        <v>6948</v>
      </c>
      <c r="I76" s="40"/>
      <c r="J76" s="96">
        <f>SUM(J77:J78)</f>
        <v>100</v>
      </c>
      <c r="K76" s="96"/>
      <c r="L76" s="96">
        <f>SUM(L77:L78)</f>
        <v>100</v>
      </c>
      <c r="M76" s="96"/>
      <c r="N76" s="96">
        <f>SUM(N77:N78)</f>
        <v>100</v>
      </c>
      <c r="O76" s="96"/>
      <c r="P76" s="96">
        <f>SUM(P77:P78)</f>
        <v>100</v>
      </c>
      <c r="Q76" s="43"/>
    </row>
    <row r="77" spans="1:17" s="27" customFormat="1" ht="12" customHeight="1">
      <c r="A77" s="146" t="s">
        <v>188</v>
      </c>
      <c r="B77" s="39">
        <f>SUM(D77,F77,H77)</f>
        <v>3583</v>
      </c>
      <c r="C77" s="40"/>
      <c r="D77" s="39">
        <v>1502</v>
      </c>
      <c r="E77" s="39"/>
      <c r="F77" s="39">
        <v>1533</v>
      </c>
      <c r="G77" s="39" t="s">
        <v>194</v>
      </c>
      <c r="H77" s="39">
        <v>548</v>
      </c>
      <c r="I77" s="40"/>
      <c r="J77" s="99">
        <f>B77*100/SUM(B77:B78)</f>
        <v>5.5656523292480236</v>
      </c>
      <c r="K77" s="99"/>
      <c r="L77" s="99">
        <f>D77*100/SUM(D77:D78)</f>
        <v>6.0120882199895931</v>
      </c>
      <c r="M77" s="99"/>
      <c r="N77" s="99">
        <f>F77*100/SUM(F77:F78)</f>
        <v>4.7247734697651484</v>
      </c>
      <c r="O77" s="99"/>
      <c r="P77" s="99">
        <f>H77*100/SUM(H77:H78)</f>
        <v>7.887161773172136</v>
      </c>
      <c r="Q77" s="43"/>
    </row>
    <row r="78" spans="1:17" s="27" customFormat="1" ht="12" customHeight="1">
      <c r="A78" s="146" t="s">
        <v>189</v>
      </c>
      <c r="B78" s="39">
        <f>SUM(D78,F78,H78)</f>
        <v>60794</v>
      </c>
      <c r="C78" s="40"/>
      <c r="D78" s="39">
        <v>23481</v>
      </c>
      <c r="E78" s="39"/>
      <c r="F78" s="39">
        <v>30913</v>
      </c>
      <c r="G78" s="39"/>
      <c r="H78" s="39">
        <v>6400</v>
      </c>
      <c r="I78" s="40"/>
      <c r="J78" s="99">
        <f>B78*100/SUM(B77:B78)</f>
        <v>94.434347670751976</v>
      </c>
      <c r="K78" s="99"/>
      <c r="L78" s="99">
        <f>D78*100/SUM(D77:D78)</f>
        <v>93.987911780010407</v>
      </c>
      <c r="M78" s="99"/>
      <c r="N78" s="99">
        <f>F78*100/SUM(F77:F78)</f>
        <v>95.275226530234846</v>
      </c>
      <c r="O78" s="99"/>
      <c r="P78" s="99">
        <f>H78*100/SUM(H77:H78)</f>
        <v>92.112838226827861</v>
      </c>
      <c r="Q78" s="43"/>
    </row>
    <row r="79" spans="1:17" s="27" customFormat="1" ht="12" customHeight="1">
      <c r="A79" s="146" t="s">
        <v>3</v>
      </c>
      <c r="B79" s="39">
        <f>SUM(D79,F79,H79)</f>
        <v>1406</v>
      </c>
      <c r="C79" s="40"/>
      <c r="D79" s="39">
        <v>1130</v>
      </c>
      <c r="E79" s="39"/>
      <c r="F79" s="39">
        <v>276</v>
      </c>
      <c r="G79" s="39" t="s">
        <v>194</v>
      </c>
      <c r="H79" s="39">
        <v>0</v>
      </c>
      <c r="I79" s="40"/>
      <c r="J79" s="118" t="str">
        <f>IF(B79&gt;0,"NC",0)</f>
        <v>NC</v>
      </c>
      <c r="K79" s="108"/>
      <c r="L79" s="118" t="str">
        <f>IF(D79&gt;0,"NC",0)</f>
        <v>NC</v>
      </c>
      <c r="M79" s="108"/>
      <c r="N79" s="118" t="str">
        <f>IF(F79&gt;0,"NC",0)</f>
        <v>NC</v>
      </c>
      <c r="O79" s="63"/>
      <c r="P79" s="118">
        <f>IF(H79&gt;0,"NC",0)</f>
        <v>0</v>
      </c>
      <c r="Q79" s="43"/>
    </row>
    <row r="80" spans="1:17" s="27" customFormat="1" ht="6" customHeight="1">
      <c r="A80" s="58"/>
      <c r="B80" s="44"/>
      <c r="C80" s="40"/>
      <c r="D80" s="44"/>
      <c r="E80" s="40"/>
      <c r="F80" s="44"/>
      <c r="G80" s="64"/>
      <c r="H80" s="44"/>
      <c r="I80" s="40"/>
      <c r="J80" s="99"/>
      <c r="K80" s="99"/>
      <c r="L80" s="99"/>
      <c r="M80" s="99"/>
      <c r="N80" s="99"/>
      <c r="O80" s="99"/>
      <c r="P80" s="99"/>
      <c r="Q80" s="43"/>
    </row>
    <row r="81" spans="1:17" s="30" customFormat="1" ht="25.8">
      <c r="A81" s="9" t="s">
        <v>141</v>
      </c>
      <c r="B81" s="95">
        <f>SUM(D81,F81,H81)</f>
        <v>65782</v>
      </c>
      <c r="C81" s="40"/>
      <c r="D81" s="95">
        <f>SUM(D82:D84)</f>
        <v>26112</v>
      </c>
      <c r="E81" s="40"/>
      <c r="F81" s="95">
        <f>SUM(F82:F84)</f>
        <v>32721</v>
      </c>
      <c r="G81" s="64"/>
      <c r="H81" s="95">
        <f>SUM(H82:H84)</f>
        <v>6949</v>
      </c>
      <c r="I81" s="40"/>
      <c r="J81" s="96">
        <f>SUM(J82:J83)</f>
        <v>100</v>
      </c>
      <c r="K81" s="96"/>
      <c r="L81" s="96">
        <f>SUM(L82:L83)</f>
        <v>100</v>
      </c>
      <c r="M81" s="96"/>
      <c r="N81" s="96">
        <f>SUM(N82:N83)</f>
        <v>100</v>
      </c>
      <c r="O81" s="96"/>
      <c r="P81" s="96">
        <f>SUM(P82:P83)</f>
        <v>100</v>
      </c>
      <c r="Q81" s="37"/>
    </row>
    <row r="82" spans="1:17" s="57" customFormat="1">
      <c r="A82" s="146" t="s">
        <v>114</v>
      </c>
      <c r="B82" s="39">
        <f>SUM(D82,F82,H82)</f>
        <v>37168</v>
      </c>
      <c r="C82" s="40"/>
      <c r="D82" s="39">
        <v>17213</v>
      </c>
      <c r="E82" s="39"/>
      <c r="F82" s="39">
        <v>16038</v>
      </c>
      <c r="G82" s="39"/>
      <c r="H82" s="39">
        <v>3917</v>
      </c>
      <c r="I82" s="40"/>
      <c r="J82" s="99">
        <f>B82*100/SUM($B$82:$B$83)</f>
        <v>82.538695565277251</v>
      </c>
      <c r="K82" s="99"/>
      <c r="L82" s="99">
        <f>D82*100/SUM($D$82:$D$83)</f>
        <v>91.146412496690502</v>
      </c>
      <c r="M82" s="99"/>
      <c r="N82" s="99">
        <f>F82*100/SUM($F$82:$F$83)</f>
        <v>78.775971314897589</v>
      </c>
      <c r="O82" s="99"/>
      <c r="P82" s="99">
        <f>H82*100/SUM($H$82:$H$83)</f>
        <v>67.68619319163642</v>
      </c>
      <c r="Q82" s="56"/>
    </row>
    <row r="83" spans="1:17" s="57" customFormat="1">
      <c r="A83" s="146" t="s">
        <v>115</v>
      </c>
      <c r="B83" s="39">
        <f>SUM(D83,F83,H83)</f>
        <v>7863</v>
      </c>
      <c r="C83" s="40"/>
      <c r="D83" s="39">
        <v>1672</v>
      </c>
      <c r="E83" s="39"/>
      <c r="F83" s="39">
        <v>4321</v>
      </c>
      <c r="G83" s="39"/>
      <c r="H83" s="39">
        <v>1870</v>
      </c>
      <c r="I83" s="40"/>
      <c r="J83" s="99">
        <f>B83*100/SUM($B$82:$B$83)</f>
        <v>17.461304434722745</v>
      </c>
      <c r="K83" s="99"/>
      <c r="L83" s="99">
        <f>D83*100/SUM($D$82:$D$83)</f>
        <v>8.8535875033095053</v>
      </c>
      <c r="M83" s="99"/>
      <c r="N83" s="99">
        <f>F83*100/SUM($F$82:$F$83)</f>
        <v>21.224028685102411</v>
      </c>
      <c r="O83" s="99"/>
      <c r="P83" s="99">
        <f>H83*100/SUM($H$82:$H$83)</f>
        <v>32.313806808363573</v>
      </c>
      <c r="Q83" s="56"/>
    </row>
    <row r="84" spans="1:17" s="158" customFormat="1">
      <c r="A84" s="146" t="s">
        <v>3</v>
      </c>
      <c r="B84" s="44">
        <f>SUM(D84,F84,H84)</f>
        <v>20751</v>
      </c>
      <c r="C84" s="40"/>
      <c r="D84" s="39">
        <v>7227</v>
      </c>
      <c r="E84" s="39"/>
      <c r="F84" s="39">
        <v>12362</v>
      </c>
      <c r="G84" s="39"/>
      <c r="H84" s="39">
        <v>1162</v>
      </c>
      <c r="I84" s="40"/>
      <c r="J84" s="118" t="str">
        <f>IF(B84&gt;0,"NC",0)</f>
        <v>NC</v>
      </c>
      <c r="K84" s="108"/>
      <c r="L84" s="118" t="str">
        <f>IF(D84&gt;0,"NC",0)</f>
        <v>NC</v>
      </c>
      <c r="M84" s="108"/>
      <c r="N84" s="118" t="str">
        <f>IF(F84&gt;0,"NC",0)</f>
        <v>NC</v>
      </c>
      <c r="O84" s="63"/>
      <c r="P84" s="118" t="str">
        <f>IF(H84&gt;0,"NC",0)</f>
        <v>NC</v>
      </c>
      <c r="Q84" s="141"/>
    </row>
    <row r="85" spans="1:17" ht="6.6" customHeight="1">
      <c r="A85" s="175"/>
      <c r="B85" s="176"/>
      <c r="C85" s="177"/>
      <c r="D85" s="176"/>
      <c r="E85" s="177"/>
      <c r="F85" s="176"/>
      <c r="G85" s="177"/>
      <c r="H85" s="176"/>
      <c r="I85" s="177"/>
      <c r="J85" s="178"/>
      <c r="K85" s="178"/>
      <c r="L85" s="178"/>
      <c r="M85" s="178"/>
      <c r="N85" s="178"/>
      <c r="O85" s="178"/>
      <c r="P85" s="178"/>
      <c r="Q85" s="178"/>
    </row>
    <row r="86" spans="1:17" s="27" customFormat="1" ht="12">
      <c r="A86" s="232" t="s">
        <v>131</v>
      </c>
      <c r="B86" s="252">
        <f>SUM(D86,F86,H86)</f>
        <v>17470</v>
      </c>
      <c r="C86" s="253"/>
      <c r="D86" s="252">
        <f>D17</f>
        <v>7485</v>
      </c>
      <c r="E86" s="253"/>
      <c r="F86" s="252">
        <f>F17</f>
        <v>7559</v>
      </c>
      <c r="G86" s="253"/>
      <c r="H86" s="252">
        <f>H17</f>
        <v>2426</v>
      </c>
      <c r="I86" s="220"/>
      <c r="J86" s="223">
        <f>SUM(L86,N86,P86)</f>
        <v>100</v>
      </c>
      <c r="K86" s="243"/>
      <c r="L86" s="223">
        <f>D86*100/B86</f>
        <v>42.844876931883228</v>
      </c>
      <c r="M86" s="243"/>
      <c r="N86" s="223">
        <f>F86*100/B86</f>
        <v>43.268460217515738</v>
      </c>
      <c r="O86" s="243"/>
      <c r="P86" s="223">
        <f>H86*100/B86</f>
        <v>13.886662850601031</v>
      </c>
      <c r="Q86" s="233"/>
    </row>
    <row r="87" spans="1:17" ht="6" customHeight="1">
      <c r="A87" s="175"/>
      <c r="B87" s="176"/>
      <c r="C87" s="177"/>
      <c r="D87" s="176"/>
      <c r="E87" s="177"/>
      <c r="F87" s="176"/>
      <c r="G87" s="177"/>
      <c r="H87" s="176"/>
      <c r="I87" s="177"/>
      <c r="J87" s="178"/>
      <c r="K87" s="178"/>
      <c r="L87" s="178"/>
      <c r="M87" s="178"/>
      <c r="N87" s="178"/>
      <c r="O87" s="178"/>
      <c r="P87" s="178"/>
      <c r="Q87" s="178"/>
    </row>
    <row r="88" spans="1:17" s="30" customFormat="1" ht="12">
      <c r="A88" s="200" t="s">
        <v>40</v>
      </c>
      <c r="B88" s="95">
        <f t="shared" ref="B88:B95" si="17">SUM(D88,F88,H88)</f>
        <v>17469</v>
      </c>
      <c r="C88" s="40"/>
      <c r="D88" s="95">
        <f>SUM(D89:D95)</f>
        <v>7484</v>
      </c>
      <c r="E88" s="17"/>
      <c r="F88" s="95">
        <f>SUM(F89:F95)</f>
        <v>7560</v>
      </c>
      <c r="G88" s="40"/>
      <c r="H88" s="95">
        <f>SUM(H89:H95)</f>
        <v>2425</v>
      </c>
      <c r="I88" s="40"/>
      <c r="J88" s="96">
        <f>SUM(J89:J94)</f>
        <v>100</v>
      </c>
      <c r="K88" s="96"/>
      <c r="L88" s="190">
        <f>SUM(L89:L94)</f>
        <v>100</v>
      </c>
      <c r="M88" s="96"/>
      <c r="N88" s="190">
        <f>SUM(N89:N94)</f>
        <v>100</v>
      </c>
      <c r="O88" s="96"/>
      <c r="P88" s="190">
        <f>SUM(P89:P94)</f>
        <v>99.999999999999986</v>
      </c>
      <c r="Q88" s="37"/>
    </row>
    <row r="89" spans="1:17" s="27" customFormat="1">
      <c r="A89" s="12" t="s">
        <v>202</v>
      </c>
      <c r="B89" s="39">
        <f t="shared" si="17"/>
        <v>886</v>
      </c>
      <c r="C89" s="40"/>
      <c r="D89" s="39">
        <v>623</v>
      </c>
      <c r="E89" s="39" t="s">
        <v>194</v>
      </c>
      <c r="F89" s="39">
        <v>0</v>
      </c>
      <c r="G89" s="39"/>
      <c r="H89" s="39">
        <v>263</v>
      </c>
      <c r="I89" s="40"/>
      <c r="J89" s="99">
        <f>B89*100/SUM(B89:B94)</f>
        <v>5.0718415478848247</v>
      </c>
      <c r="K89" s="99"/>
      <c r="L89" s="99">
        <f>D89*100/SUM(D89:D94)</f>
        <v>8.3244254409406739</v>
      </c>
      <c r="M89" s="99"/>
      <c r="N89" s="99">
        <f>F89*100/SUM(F89:F94)</f>
        <v>0</v>
      </c>
      <c r="O89" s="99"/>
      <c r="P89" s="99">
        <f>H89*100/SUM(H89:H94)</f>
        <v>10.845360824742269</v>
      </c>
      <c r="Q89" s="43"/>
    </row>
    <row r="90" spans="1:17" s="27" customFormat="1">
      <c r="A90" s="12" t="s">
        <v>42</v>
      </c>
      <c r="B90" s="39">
        <f t="shared" si="17"/>
        <v>9617</v>
      </c>
      <c r="C90" s="40"/>
      <c r="D90" s="39">
        <v>3714</v>
      </c>
      <c r="E90" s="39"/>
      <c r="F90" s="39">
        <v>4642</v>
      </c>
      <c r="G90" s="39" t="s">
        <v>194</v>
      </c>
      <c r="H90" s="39">
        <v>1261</v>
      </c>
      <c r="I90" s="40"/>
      <c r="J90" s="99">
        <f>B90*100/SUM(B89:B94)</f>
        <v>55.051806056442842</v>
      </c>
      <c r="K90" s="99"/>
      <c r="L90" s="99">
        <f>D90*100/SUM(D89:D94)</f>
        <v>49.625868519508288</v>
      </c>
      <c r="M90" s="99"/>
      <c r="N90" s="99">
        <f>F90*100/SUM(F89:F94)</f>
        <v>61.402116402116405</v>
      </c>
      <c r="O90" s="99"/>
      <c r="P90" s="99">
        <f>H90*100/SUM(H89:H94)</f>
        <v>52</v>
      </c>
      <c r="Q90" s="43"/>
    </row>
    <row r="91" spans="1:17" s="27" customFormat="1">
      <c r="A91" s="12" t="s">
        <v>43</v>
      </c>
      <c r="B91" s="39">
        <f t="shared" si="17"/>
        <v>5399</v>
      </c>
      <c r="C91" s="40"/>
      <c r="D91" s="39">
        <v>2754</v>
      </c>
      <c r="E91" s="39"/>
      <c r="F91" s="39">
        <v>2034</v>
      </c>
      <c r="G91" s="39" t="s">
        <v>194</v>
      </c>
      <c r="H91" s="39">
        <v>611</v>
      </c>
      <c r="I91" s="40"/>
      <c r="J91" s="99">
        <f>B91*100/SUM(B89:B94)</f>
        <v>30.906176655790258</v>
      </c>
      <c r="K91" s="99"/>
      <c r="L91" s="99">
        <f>D91*100/SUM(D89:D94)</f>
        <v>36.798503474078032</v>
      </c>
      <c r="M91" s="99"/>
      <c r="N91" s="99">
        <f>F91*100/SUM(F89:F94)</f>
        <v>26.904761904761905</v>
      </c>
      <c r="O91" s="99"/>
      <c r="P91" s="99">
        <f>H91*100/SUM(H89:H94)</f>
        <v>25.195876288659793</v>
      </c>
      <c r="Q91" s="43"/>
    </row>
    <row r="92" spans="1:17" s="27" customFormat="1">
      <c r="A92" s="12" t="s">
        <v>44</v>
      </c>
      <c r="B92" s="39">
        <f t="shared" si="17"/>
        <v>1331</v>
      </c>
      <c r="C92" s="40"/>
      <c r="D92" s="39">
        <v>220</v>
      </c>
      <c r="E92" s="39" t="s">
        <v>194</v>
      </c>
      <c r="F92" s="39">
        <v>884</v>
      </c>
      <c r="G92" s="39" t="s">
        <v>194</v>
      </c>
      <c r="H92" s="39">
        <v>227</v>
      </c>
      <c r="I92" s="40" t="s">
        <v>194</v>
      </c>
      <c r="J92" s="99">
        <f>B92*100/SUM(B89:B94)</f>
        <v>7.6192111740797985</v>
      </c>
      <c r="K92" s="99"/>
      <c r="L92" s="99">
        <f>D92*100/SUM(D89:D94)</f>
        <v>2.939604489577766</v>
      </c>
      <c r="M92" s="99"/>
      <c r="N92" s="99">
        <f>F92*100/SUM(F89:F94)</f>
        <v>11.693121693121693</v>
      </c>
      <c r="O92" s="99"/>
      <c r="P92" s="99">
        <f>H92*100/SUM(H89:H94)</f>
        <v>9.3608247422680417</v>
      </c>
      <c r="Q92" s="43"/>
    </row>
    <row r="93" spans="1:17" s="27" customFormat="1">
      <c r="A93" s="12" t="s">
        <v>45</v>
      </c>
      <c r="B93" s="39">
        <f t="shared" si="17"/>
        <v>217</v>
      </c>
      <c r="C93" s="40" t="s">
        <v>194</v>
      </c>
      <c r="D93" s="39">
        <v>173</v>
      </c>
      <c r="E93" s="39" t="s">
        <v>194</v>
      </c>
      <c r="F93" s="39">
        <v>0</v>
      </c>
      <c r="G93" s="39"/>
      <c r="H93" s="39">
        <v>44</v>
      </c>
      <c r="I93" s="40" t="s">
        <v>194</v>
      </c>
      <c r="J93" s="99">
        <f>B93*100/SUM(B89:B94)</f>
        <v>1.2422004694029423</v>
      </c>
      <c r="K93" s="99"/>
      <c r="L93" s="99">
        <f>D93*100/SUM(D89:D94)</f>
        <v>2.311598075895243</v>
      </c>
      <c r="M93" s="99"/>
      <c r="N93" s="99">
        <f>F93*100/SUM(F89:F94)</f>
        <v>0</v>
      </c>
      <c r="O93" s="99"/>
      <c r="P93" s="99">
        <f>H93*100/SUM(H89:H94)</f>
        <v>1.8144329896907216</v>
      </c>
      <c r="Q93" s="43"/>
    </row>
    <row r="94" spans="1:17" s="27" customFormat="1">
      <c r="A94" s="12" t="s">
        <v>46</v>
      </c>
      <c r="B94" s="39">
        <f t="shared" si="17"/>
        <v>19</v>
      </c>
      <c r="C94" s="40" t="s">
        <v>194</v>
      </c>
      <c r="D94" s="39">
        <v>0</v>
      </c>
      <c r="E94" s="39"/>
      <c r="F94" s="39">
        <v>0</v>
      </c>
      <c r="G94" s="39"/>
      <c r="H94" s="39">
        <v>19</v>
      </c>
      <c r="I94" s="40" t="s">
        <v>194</v>
      </c>
      <c r="J94" s="99">
        <f>B94*100/SUM(B89:B94)</f>
        <v>0.10876409639933597</v>
      </c>
      <c r="K94" s="99"/>
      <c r="L94" s="99">
        <f>D94*100/SUM(D89:D94)</f>
        <v>0</v>
      </c>
      <c r="M94" s="99"/>
      <c r="N94" s="99">
        <f>F94*100/SUM(F89:F94)</f>
        <v>0</v>
      </c>
      <c r="O94" s="99"/>
      <c r="P94" s="99">
        <f>H94*100/SUM(H89:H94)</f>
        <v>0.78350515463917525</v>
      </c>
      <c r="Q94" s="43"/>
    </row>
    <row r="95" spans="1:17" s="27" customFormat="1">
      <c r="A95" s="183" t="s">
        <v>3</v>
      </c>
      <c r="B95" s="39">
        <f t="shared" si="17"/>
        <v>0</v>
      </c>
      <c r="C95" s="40"/>
      <c r="D95" s="39">
        <v>0</v>
      </c>
      <c r="E95" s="39"/>
      <c r="F95" s="39">
        <v>0</v>
      </c>
      <c r="G95" s="39"/>
      <c r="H95" s="39">
        <v>0</v>
      </c>
      <c r="I95" s="40"/>
      <c r="J95" s="118">
        <f>IF(B95&gt;0,"NC",0)</f>
        <v>0</v>
      </c>
      <c r="K95" s="108"/>
      <c r="L95" s="118">
        <f>IF(D95&gt;0,"NC",0)</f>
        <v>0</v>
      </c>
      <c r="M95" s="108"/>
      <c r="N95" s="118">
        <f>IF(F95&gt;0,"NC",0)</f>
        <v>0</v>
      </c>
      <c r="O95" s="63"/>
      <c r="P95" s="118">
        <f>IF(H95&gt;0,"NC",0)</f>
        <v>0</v>
      </c>
      <c r="Q95" s="43"/>
    </row>
    <row r="96" spans="1:17" ht="6.6" customHeight="1">
      <c r="A96" s="175"/>
      <c r="B96" s="176"/>
      <c r="C96" s="177"/>
      <c r="D96" s="176"/>
      <c r="E96" s="177"/>
      <c r="F96" s="176"/>
      <c r="G96" s="177"/>
      <c r="H96" s="176"/>
      <c r="I96" s="177"/>
      <c r="J96" s="178"/>
      <c r="K96" s="178"/>
      <c r="L96" s="178"/>
      <c r="M96" s="178"/>
      <c r="N96" s="178"/>
      <c r="O96" s="178"/>
      <c r="P96" s="178"/>
      <c r="Q96" s="178"/>
    </row>
    <row r="97" spans="1:17" s="30" customFormat="1" ht="12">
      <c r="A97" s="7" t="s">
        <v>142</v>
      </c>
      <c r="B97" s="95">
        <f t="shared" ref="B97:B103" si="18">SUM(D97,F97,H97)</f>
        <v>17469</v>
      </c>
      <c r="C97" s="40"/>
      <c r="D97" s="95">
        <f>SUM(D98:D103)</f>
        <v>7485</v>
      </c>
      <c r="E97" s="17"/>
      <c r="F97" s="95">
        <f>SUM(F98:F103)</f>
        <v>7558</v>
      </c>
      <c r="G97" s="40"/>
      <c r="H97" s="95">
        <f>SUM(H98:H103)</f>
        <v>2426</v>
      </c>
      <c r="I97" s="40"/>
      <c r="J97" s="96">
        <f>SUM(J98:J103)</f>
        <v>100</v>
      </c>
      <c r="K97" s="96"/>
      <c r="L97" s="96">
        <f>SUM(L98:L103)</f>
        <v>100</v>
      </c>
      <c r="M97" s="96"/>
      <c r="N97" s="96">
        <f>SUM(N98:N103)</f>
        <v>100.00000000000001</v>
      </c>
      <c r="O97" s="96"/>
      <c r="P97" s="96">
        <f>SUM(P98:P103)</f>
        <v>100</v>
      </c>
      <c r="Q97" s="37"/>
    </row>
    <row r="98" spans="1:17" s="27" customFormat="1">
      <c r="A98" s="182" t="s">
        <v>132</v>
      </c>
      <c r="B98" s="39">
        <f t="shared" si="18"/>
        <v>669</v>
      </c>
      <c r="C98" s="40" t="s">
        <v>194</v>
      </c>
      <c r="D98" s="39">
        <v>327</v>
      </c>
      <c r="E98" s="39" t="s">
        <v>194</v>
      </c>
      <c r="F98" s="39">
        <v>255</v>
      </c>
      <c r="G98" s="39" t="s">
        <v>194</v>
      </c>
      <c r="H98" s="39">
        <v>87</v>
      </c>
      <c r="I98" s="40" t="s">
        <v>194</v>
      </c>
      <c r="J98" s="99">
        <f t="shared" ref="J98:J103" si="19">B98*100/SUM($B$98:$B$103)</f>
        <v>3.8296410784818824</v>
      </c>
      <c r="K98" s="99"/>
      <c r="L98" s="99">
        <f>D98*100/SUM($D$98:$D$103)</f>
        <v>4.3687374749499002</v>
      </c>
      <c r="M98" s="99"/>
      <c r="N98" s="99">
        <f>F98*100/SUM($F$98:$F$103)</f>
        <v>3.3739084413866101</v>
      </c>
      <c r="O98" s="99"/>
      <c r="P98" s="99">
        <f>H98*100/SUM($H$98:$H$103)</f>
        <v>3.5861500412201153</v>
      </c>
      <c r="Q98" s="43"/>
    </row>
    <row r="99" spans="1:17" s="27" customFormat="1">
      <c r="A99" s="182" t="s">
        <v>133</v>
      </c>
      <c r="B99" s="39">
        <f t="shared" si="18"/>
        <v>3387</v>
      </c>
      <c r="C99" s="40"/>
      <c r="D99" s="39">
        <v>1236</v>
      </c>
      <c r="E99" s="39" t="s">
        <v>194</v>
      </c>
      <c r="F99" s="39">
        <v>1820</v>
      </c>
      <c r="G99" s="39" t="s">
        <v>194</v>
      </c>
      <c r="H99" s="39">
        <v>331</v>
      </c>
      <c r="I99" s="40"/>
      <c r="J99" s="99">
        <f t="shared" si="19"/>
        <v>19.388631289713206</v>
      </c>
      <c r="K99" s="99"/>
      <c r="L99" s="99">
        <f t="shared" ref="L99:L103" si="20">D99*100/SUM($D$98:$D$103)</f>
        <v>16.513026052104209</v>
      </c>
      <c r="M99" s="99"/>
      <c r="N99" s="99">
        <f t="shared" ref="N99:N103" si="21">F99*100/SUM($F$98:$F$103)</f>
        <v>24.080444562053454</v>
      </c>
      <c r="O99" s="99"/>
      <c r="P99" s="99">
        <f t="shared" ref="P99:P103" si="22">H99*100/SUM($H$98:$H$103)</f>
        <v>13.643858202802967</v>
      </c>
      <c r="Q99" s="43"/>
    </row>
    <row r="100" spans="1:17" s="27" customFormat="1">
      <c r="A100" s="184" t="s">
        <v>134</v>
      </c>
      <c r="B100" s="39">
        <f t="shared" si="18"/>
        <v>6896</v>
      </c>
      <c r="C100" s="40"/>
      <c r="D100" s="39">
        <v>2727</v>
      </c>
      <c r="E100" s="39"/>
      <c r="F100" s="39">
        <v>4000</v>
      </c>
      <c r="G100" s="39" t="s">
        <v>194</v>
      </c>
      <c r="H100" s="39">
        <v>169</v>
      </c>
      <c r="I100" s="40" t="s">
        <v>194</v>
      </c>
      <c r="J100" s="99">
        <f t="shared" si="19"/>
        <v>39.475642566832676</v>
      </c>
      <c r="K100" s="99"/>
      <c r="L100" s="99">
        <f t="shared" si="20"/>
        <v>36.432865731462925</v>
      </c>
      <c r="M100" s="99"/>
      <c r="N100" s="99">
        <f t="shared" si="21"/>
        <v>52.924053982535064</v>
      </c>
      <c r="O100" s="99"/>
      <c r="P100" s="99">
        <f t="shared" si="22"/>
        <v>6.966199505358615</v>
      </c>
      <c r="Q100" s="43"/>
    </row>
    <row r="101" spans="1:17" s="27" customFormat="1">
      <c r="A101" s="184" t="s">
        <v>135</v>
      </c>
      <c r="B101" s="39">
        <f t="shared" si="18"/>
        <v>1676</v>
      </c>
      <c r="C101" s="40"/>
      <c r="D101" s="39">
        <v>881</v>
      </c>
      <c r="E101" s="39" t="s">
        <v>194</v>
      </c>
      <c r="F101" s="39">
        <v>510</v>
      </c>
      <c r="G101" s="39" t="s">
        <v>194</v>
      </c>
      <c r="H101" s="39">
        <v>285</v>
      </c>
      <c r="I101" s="40"/>
      <c r="J101" s="99">
        <f t="shared" si="19"/>
        <v>9.5941381876466885</v>
      </c>
      <c r="K101" s="99"/>
      <c r="L101" s="99">
        <f t="shared" si="20"/>
        <v>11.770207080828323</v>
      </c>
      <c r="M101" s="99"/>
      <c r="N101" s="99">
        <f t="shared" si="21"/>
        <v>6.7478168827732201</v>
      </c>
      <c r="O101" s="99"/>
      <c r="P101" s="99">
        <f t="shared" si="22"/>
        <v>11.747732893652103</v>
      </c>
      <c r="Q101" s="43"/>
    </row>
    <row r="102" spans="1:17" s="27" customFormat="1">
      <c r="A102" s="182" t="s">
        <v>136</v>
      </c>
      <c r="B102" s="39">
        <f t="shared" si="18"/>
        <v>2658</v>
      </c>
      <c r="C102" s="40"/>
      <c r="D102" s="39">
        <v>1673</v>
      </c>
      <c r="E102" s="39"/>
      <c r="F102" s="39">
        <v>523</v>
      </c>
      <c r="G102" s="39" t="s">
        <v>194</v>
      </c>
      <c r="H102" s="39">
        <v>462</v>
      </c>
      <c r="I102" s="40"/>
      <c r="J102" s="99">
        <f t="shared" si="19"/>
        <v>15.215524643654474</v>
      </c>
      <c r="K102" s="99"/>
      <c r="L102" s="99">
        <f t="shared" si="20"/>
        <v>22.351369405477623</v>
      </c>
      <c r="M102" s="99"/>
      <c r="N102" s="99">
        <f t="shared" si="21"/>
        <v>6.9198200582164597</v>
      </c>
      <c r="O102" s="99"/>
      <c r="P102" s="99">
        <f t="shared" si="22"/>
        <v>19.043693322341301</v>
      </c>
      <c r="Q102" s="43"/>
    </row>
    <row r="103" spans="1:17" s="27" customFormat="1">
      <c r="A103" s="183" t="s">
        <v>137</v>
      </c>
      <c r="B103" s="39">
        <f t="shared" si="18"/>
        <v>2183</v>
      </c>
      <c r="C103" s="40"/>
      <c r="D103" s="39">
        <v>641</v>
      </c>
      <c r="E103" s="39" t="s">
        <v>194</v>
      </c>
      <c r="F103" s="39">
        <v>450</v>
      </c>
      <c r="G103" s="39" t="s">
        <v>194</v>
      </c>
      <c r="H103" s="39">
        <v>1092</v>
      </c>
      <c r="I103" s="40"/>
      <c r="J103" s="99">
        <f t="shared" si="19"/>
        <v>12.496422233671074</v>
      </c>
      <c r="K103" s="99"/>
      <c r="L103" s="99">
        <f t="shared" si="20"/>
        <v>8.5637942551770205</v>
      </c>
      <c r="M103" s="99"/>
      <c r="N103" s="99">
        <f t="shared" si="21"/>
        <v>5.9539560730351946</v>
      </c>
      <c r="O103" s="99"/>
      <c r="P103" s="99">
        <f t="shared" si="22"/>
        <v>45.012366034624897</v>
      </c>
      <c r="Q103" s="43"/>
    </row>
    <row r="104" spans="1:17" s="27" customFormat="1" ht="6.6" customHeight="1">
      <c r="A104" s="2"/>
      <c r="B104" s="66"/>
      <c r="C104" s="64"/>
      <c r="D104" s="20"/>
      <c r="E104" s="17"/>
      <c r="F104" s="20"/>
      <c r="G104" s="17"/>
      <c r="H104" s="20"/>
      <c r="I104" s="18"/>
      <c r="J104" s="99"/>
      <c r="K104" s="99"/>
      <c r="L104" s="99"/>
      <c r="M104" s="99"/>
      <c r="N104" s="99"/>
      <c r="O104" s="99"/>
      <c r="P104" s="99"/>
      <c r="Q104" s="43"/>
    </row>
    <row r="105" spans="1:17" s="30" customFormat="1" ht="12">
      <c r="A105" s="7" t="s">
        <v>41</v>
      </c>
      <c r="B105" s="65">
        <f>SUM(D105,F105,H105)</f>
        <v>17471</v>
      </c>
      <c r="C105" s="40"/>
      <c r="D105" s="65">
        <f>SUM(D106:D107)</f>
        <v>7485</v>
      </c>
      <c r="E105" s="17"/>
      <c r="F105" s="65">
        <f>SUM(F106:F107)</f>
        <v>7559</v>
      </c>
      <c r="G105" s="40"/>
      <c r="H105" s="65">
        <f>SUM(H106:H107)</f>
        <v>2427</v>
      </c>
      <c r="I105" s="40"/>
      <c r="J105" s="96">
        <f>SUM(J106:J107)</f>
        <v>100</v>
      </c>
      <c r="K105" s="96"/>
      <c r="L105" s="96">
        <f>SUM(L106:L107)</f>
        <v>100</v>
      </c>
      <c r="M105" s="96"/>
      <c r="N105" s="96">
        <f>SUM(N106:N107)</f>
        <v>100</v>
      </c>
      <c r="O105" s="96"/>
      <c r="P105" s="96">
        <f>SUM(P106:P107)</f>
        <v>100</v>
      </c>
      <c r="Q105" s="37"/>
    </row>
    <row r="106" spans="1:17" s="27" customFormat="1" ht="13.2">
      <c r="A106" s="201" t="s">
        <v>175</v>
      </c>
      <c r="B106" s="39">
        <f>SUM(D106,F106,H106)</f>
        <v>9113</v>
      </c>
      <c r="C106" s="64"/>
      <c r="D106" s="39">
        <v>4618</v>
      </c>
      <c r="E106" s="39"/>
      <c r="F106" s="39">
        <v>3614</v>
      </c>
      <c r="G106" s="39" t="s">
        <v>194</v>
      </c>
      <c r="H106" s="39">
        <v>881</v>
      </c>
      <c r="I106" s="40"/>
      <c r="J106" s="99">
        <f>B106*100/SUM(B106:B107)</f>
        <v>52.160723484631674</v>
      </c>
      <c r="K106" s="99"/>
      <c r="L106" s="99">
        <f>D106*100/SUM(D106:D107)</f>
        <v>61.696726786907149</v>
      </c>
      <c r="M106" s="99"/>
      <c r="N106" s="99">
        <f>F106*100/SUM(F106:F107)</f>
        <v>47.810556951977773</v>
      </c>
      <c r="O106" s="99"/>
      <c r="P106" s="99">
        <f>H106*100/SUM(H106:H107)</f>
        <v>36.299958796868559</v>
      </c>
      <c r="Q106" s="43"/>
    </row>
    <row r="107" spans="1:17" s="27" customFormat="1" ht="13.2">
      <c r="A107" s="201" t="s">
        <v>176</v>
      </c>
      <c r="B107" s="39">
        <f>SUM(D107,F107,H107)</f>
        <v>8358</v>
      </c>
      <c r="C107" s="64"/>
      <c r="D107" s="39">
        <v>2867</v>
      </c>
      <c r="E107" s="39"/>
      <c r="F107" s="39">
        <v>3945</v>
      </c>
      <c r="G107" s="39" t="s">
        <v>194</v>
      </c>
      <c r="H107" s="39">
        <v>1546</v>
      </c>
      <c r="I107" s="40"/>
      <c r="J107" s="99">
        <f>B107*100/SUM(B106:B107)</f>
        <v>47.839276515368326</v>
      </c>
      <c r="K107" s="99"/>
      <c r="L107" s="99">
        <f>D107*100/SUM(D106:D107)</f>
        <v>38.303273213092851</v>
      </c>
      <c r="M107" s="99"/>
      <c r="N107" s="99">
        <f>F107*100/SUM(F106:F107)</f>
        <v>52.189443048022227</v>
      </c>
      <c r="O107" s="99"/>
      <c r="P107" s="99">
        <f>H107*100/SUM(H106:H107)</f>
        <v>63.700041203131441</v>
      </c>
      <c r="Q107" s="43"/>
    </row>
    <row r="108" spans="1:17" s="27" customFormat="1" ht="6.6" customHeight="1">
      <c r="A108" s="82"/>
      <c r="B108" s="44"/>
      <c r="C108" s="40"/>
      <c r="D108" s="44"/>
      <c r="E108" s="40"/>
      <c r="F108" s="44"/>
      <c r="G108" s="64"/>
      <c r="H108" s="44"/>
      <c r="I108" s="64"/>
      <c r="J108" s="99"/>
      <c r="K108" s="99"/>
      <c r="L108" s="99"/>
      <c r="M108" s="99"/>
      <c r="N108" s="99"/>
      <c r="O108" s="99"/>
      <c r="P108" s="99"/>
      <c r="Q108" s="43"/>
    </row>
    <row r="109" spans="1:17" s="30" customFormat="1" ht="12">
      <c r="A109" s="202" t="s">
        <v>47</v>
      </c>
      <c r="B109" s="95">
        <f>SUM(D109,F109,H109)</f>
        <v>17469</v>
      </c>
      <c r="C109" s="40"/>
      <c r="D109" s="95">
        <f>SUM(D110:D113)</f>
        <v>7484</v>
      </c>
      <c r="E109" s="17"/>
      <c r="F109" s="95">
        <f>SUM(F110:F113)</f>
        <v>7559</v>
      </c>
      <c r="G109" s="64"/>
      <c r="H109" s="95">
        <f>SUM(H110:H113)</f>
        <v>2426</v>
      </c>
      <c r="I109" s="64"/>
      <c r="J109" s="96">
        <f>SUM(J110:J113)</f>
        <v>100</v>
      </c>
      <c r="K109" s="96"/>
      <c r="L109" s="96">
        <f>SUM(L110:L113)</f>
        <v>100</v>
      </c>
      <c r="M109" s="96"/>
      <c r="N109" s="96">
        <f>SUM(N110:N113)</f>
        <v>100</v>
      </c>
      <c r="O109" s="96"/>
      <c r="P109" s="96">
        <f>SUM(P110:P113)</f>
        <v>100</v>
      </c>
      <c r="Q109" s="37"/>
    </row>
    <row r="110" spans="1:17" s="27" customFormat="1">
      <c r="A110" s="13" t="s">
        <v>177</v>
      </c>
      <c r="B110" s="39">
        <f>SUM(D110,F110,H110)</f>
        <v>4507</v>
      </c>
      <c r="C110" s="40"/>
      <c r="D110" s="39">
        <v>1273</v>
      </c>
      <c r="E110" s="39"/>
      <c r="F110" s="39">
        <v>2787</v>
      </c>
      <c r="G110" s="39" t="s">
        <v>194</v>
      </c>
      <c r="H110" s="39">
        <v>447</v>
      </c>
      <c r="I110" s="64"/>
      <c r="J110" s="99">
        <f>B110*100/SUM(B110:B113)</f>
        <v>25.799988551147749</v>
      </c>
      <c r="K110" s="99"/>
      <c r="L110" s="99">
        <f>D110*100/SUM(D110:D113)</f>
        <v>17.009620523784072</v>
      </c>
      <c r="M110" s="99"/>
      <c r="N110" s="99">
        <f>F110*100/SUM(F110:F113)</f>
        <v>36.869956343431674</v>
      </c>
      <c r="O110" s="99"/>
      <c r="P110" s="99">
        <f>H110*100/SUM(H110:H113)</f>
        <v>18.425391591096457</v>
      </c>
      <c r="Q110" s="43"/>
    </row>
    <row r="111" spans="1:17" s="27" customFormat="1">
      <c r="A111" s="13" t="s">
        <v>178</v>
      </c>
      <c r="B111" s="39">
        <f>SUM(D111,F111,H111)</f>
        <v>6565</v>
      </c>
      <c r="C111" s="40"/>
      <c r="D111" s="39">
        <v>3590</v>
      </c>
      <c r="E111" s="39"/>
      <c r="F111" s="39">
        <v>2273</v>
      </c>
      <c r="G111" s="39" t="s">
        <v>194</v>
      </c>
      <c r="H111" s="39">
        <v>702</v>
      </c>
      <c r="I111" s="40"/>
      <c r="J111" s="99">
        <f>B111*100/SUM(B110:B113)</f>
        <v>37.580857519033714</v>
      </c>
      <c r="K111" s="99"/>
      <c r="L111" s="99">
        <f>D111*100/SUM(D110:D113)</f>
        <v>47.969000534473544</v>
      </c>
      <c r="M111" s="99"/>
      <c r="N111" s="99">
        <f>F111*100/SUM(F110:F113)</f>
        <v>30.07011509458923</v>
      </c>
      <c r="O111" s="99"/>
      <c r="P111" s="99">
        <f>H111*100/SUM(H110:H113)</f>
        <v>28.936521022258862</v>
      </c>
      <c r="Q111" s="43"/>
    </row>
    <row r="112" spans="1:17" s="27" customFormat="1">
      <c r="A112" s="13" t="s">
        <v>179</v>
      </c>
      <c r="B112" s="39">
        <f>SUM(D112,F112,H112)</f>
        <v>6163</v>
      </c>
      <c r="C112" s="40"/>
      <c r="D112" s="39">
        <v>2535</v>
      </c>
      <c r="E112" s="39"/>
      <c r="F112" s="39">
        <v>2499</v>
      </c>
      <c r="G112" s="39" t="s">
        <v>194</v>
      </c>
      <c r="H112" s="39">
        <v>1129</v>
      </c>
      <c r="I112" s="64"/>
      <c r="J112" s="99">
        <f>B112*100/SUM(B110:B113)</f>
        <v>35.279638216268822</v>
      </c>
      <c r="K112" s="99"/>
      <c r="L112" s="99">
        <f>D112*100/SUM(D110:D113)</f>
        <v>33.872260823089256</v>
      </c>
      <c r="M112" s="99"/>
      <c r="N112" s="99">
        <f>F112*100/SUM(F110:F113)</f>
        <v>33.059928561979099</v>
      </c>
      <c r="O112" s="99"/>
      <c r="P112" s="99">
        <f>H112*100/SUM(H110:H113)</f>
        <v>46.537510305028853</v>
      </c>
      <c r="Q112" s="43"/>
    </row>
    <row r="113" spans="1:17" s="158" customFormat="1" ht="13.2">
      <c r="A113" s="156" t="s">
        <v>101</v>
      </c>
      <c r="B113" s="44">
        <f>SUM(D113,F113,H113)</f>
        <v>234</v>
      </c>
      <c r="C113" s="64" t="s">
        <v>194</v>
      </c>
      <c r="D113" s="39">
        <v>86</v>
      </c>
      <c r="E113" s="39" t="s">
        <v>194</v>
      </c>
      <c r="F113" s="39">
        <v>0</v>
      </c>
      <c r="G113" s="39"/>
      <c r="H113" s="39">
        <v>148</v>
      </c>
      <c r="I113" s="40" t="s">
        <v>194</v>
      </c>
      <c r="J113" s="99">
        <f>B113*100/SUM(B110:B113)</f>
        <v>1.3395157135497167</v>
      </c>
      <c r="K113" s="108"/>
      <c r="L113" s="99">
        <f>D113*100/SUM(D110:D113)</f>
        <v>1.1491181186531267</v>
      </c>
      <c r="M113" s="108"/>
      <c r="N113" s="99">
        <f>F113*100/SUM(F110:F113)</f>
        <v>0</v>
      </c>
      <c r="O113" s="108"/>
      <c r="P113" s="99">
        <f>H113*100/SUM(H110:H113)</f>
        <v>6.1005770816158282</v>
      </c>
      <c r="Q113" s="141"/>
    </row>
    <row r="114" spans="1:17" s="27" customFormat="1" ht="6.6" customHeight="1">
      <c r="A114" s="82"/>
      <c r="B114" s="44"/>
      <c r="C114" s="40"/>
      <c r="D114" s="44"/>
      <c r="E114" s="40"/>
      <c r="F114" s="44"/>
      <c r="G114" s="64"/>
      <c r="H114" s="44"/>
      <c r="I114" s="64"/>
      <c r="J114" s="99"/>
      <c r="K114" s="99"/>
      <c r="L114" s="99"/>
      <c r="M114" s="99"/>
      <c r="N114" s="99"/>
      <c r="O114" s="99"/>
      <c r="P114" s="99"/>
      <c r="Q114" s="43"/>
    </row>
    <row r="115" spans="1:17" s="27" customFormat="1" ht="24">
      <c r="A115" s="61" t="s">
        <v>152</v>
      </c>
      <c r="B115" s="95">
        <f>SUM(D115,F115,H115)</f>
        <v>17470</v>
      </c>
      <c r="C115" s="162"/>
      <c r="D115" s="95">
        <f>SUM(D116:D117)</f>
        <v>7485</v>
      </c>
      <c r="E115" s="162"/>
      <c r="F115" s="95">
        <f>SUM(F116:F117)</f>
        <v>7559</v>
      </c>
      <c r="G115" s="162"/>
      <c r="H115" s="95">
        <f>SUM(H116:H117)</f>
        <v>2426</v>
      </c>
      <c r="I115" s="162"/>
      <c r="J115" s="96">
        <f>SUM(J116:J117)</f>
        <v>100</v>
      </c>
      <c r="K115" s="96"/>
      <c r="L115" s="96">
        <f>SUM(L116:L117)</f>
        <v>100</v>
      </c>
      <c r="M115" s="96"/>
      <c r="N115" s="96">
        <f>SUM(N116:N117)</f>
        <v>100</v>
      </c>
      <c r="O115" s="96"/>
      <c r="P115" s="96">
        <f>SUM(P116:P117)</f>
        <v>100</v>
      </c>
      <c r="Q115" s="99"/>
    </row>
    <row r="116" spans="1:17" s="27" customFormat="1" ht="12" customHeight="1">
      <c r="A116" s="115" t="s">
        <v>147</v>
      </c>
      <c r="B116" s="39">
        <f>SUM(D116,F116,H116)</f>
        <v>5540</v>
      </c>
      <c r="C116" s="40"/>
      <c r="D116" s="39">
        <v>3004</v>
      </c>
      <c r="E116" s="39"/>
      <c r="F116" s="39">
        <v>1807</v>
      </c>
      <c r="G116" s="39" t="s">
        <v>194</v>
      </c>
      <c r="H116" s="39">
        <v>729</v>
      </c>
      <c r="I116" s="40"/>
      <c r="J116" s="99">
        <f>B116*100/SUM(B116:B117)</f>
        <v>31.711505437893532</v>
      </c>
      <c r="K116" s="99"/>
      <c r="L116" s="99">
        <f>D116*100/SUM(D116:D117)</f>
        <v>40.133600534402134</v>
      </c>
      <c r="M116" s="99"/>
      <c r="N116" s="99">
        <f>F116*100/SUM(F116:F117)</f>
        <v>23.905278475988887</v>
      </c>
      <c r="O116" s="99"/>
      <c r="P116" s="99">
        <f>H116*100/SUM(H116:H117)</f>
        <v>30.049464138499587</v>
      </c>
      <c r="Q116" s="99"/>
    </row>
    <row r="117" spans="1:17" s="27" customFormat="1" ht="12" customHeight="1">
      <c r="A117" s="115" t="s">
        <v>148</v>
      </c>
      <c r="B117" s="39">
        <f>SUM(D117,F117,H117)</f>
        <v>11930</v>
      </c>
      <c r="C117" s="40"/>
      <c r="D117" s="39">
        <v>4481</v>
      </c>
      <c r="E117" s="39"/>
      <c r="F117" s="39">
        <v>5752</v>
      </c>
      <c r="G117" s="39" t="s">
        <v>194</v>
      </c>
      <c r="H117" s="39">
        <v>1697</v>
      </c>
      <c r="I117" s="40"/>
      <c r="J117" s="99">
        <f>B117*100/SUM(B116:B117)</f>
        <v>68.288494562106465</v>
      </c>
      <c r="K117" s="99"/>
      <c r="L117" s="99">
        <f>D117*100/SUM(D116:D117)</f>
        <v>59.866399465597866</v>
      </c>
      <c r="M117" s="99"/>
      <c r="N117" s="99">
        <f>F117*100/SUM(F116:F117)</f>
        <v>76.094721524011106</v>
      </c>
      <c r="O117" s="99"/>
      <c r="P117" s="99">
        <f>H117*100/SUM(H116:H117)</f>
        <v>69.950535861500413</v>
      </c>
      <c r="Q117" s="99"/>
    </row>
    <row r="118" spans="1:17" s="27" customFormat="1" ht="6.6" customHeight="1">
      <c r="A118" s="58"/>
      <c r="B118" s="39"/>
      <c r="C118" s="40"/>
      <c r="D118" s="41"/>
      <c r="E118" s="40"/>
      <c r="F118" s="39"/>
      <c r="G118" s="40"/>
      <c r="H118" s="39"/>
      <c r="I118" s="40"/>
      <c r="J118" s="99"/>
      <c r="K118" s="99"/>
      <c r="L118" s="99"/>
      <c r="M118" s="99"/>
      <c r="N118" s="99"/>
      <c r="O118" s="99"/>
      <c r="P118" s="99"/>
      <c r="Q118" s="99"/>
    </row>
    <row r="119" spans="1:17" s="30" customFormat="1" ht="25.8">
      <c r="A119" s="61" t="s">
        <v>166</v>
      </c>
      <c r="B119" s="95">
        <f t="shared" ref="B119:B124" si="23">SUM(D119,F119,H119)</f>
        <v>17470</v>
      </c>
      <c r="C119" s="162"/>
      <c r="D119" s="95">
        <f>D120+D123+D124</f>
        <v>7485</v>
      </c>
      <c r="E119" s="162"/>
      <c r="F119" s="95">
        <f>F120+F123+F124</f>
        <v>7559</v>
      </c>
      <c r="G119" s="162"/>
      <c r="H119" s="95">
        <f>H120+H123+H124</f>
        <v>2426</v>
      </c>
      <c r="I119" s="162"/>
      <c r="J119" s="96">
        <f>J120+J123</f>
        <v>100</v>
      </c>
      <c r="K119" s="96"/>
      <c r="L119" s="96">
        <f>L120+L123</f>
        <v>100</v>
      </c>
      <c r="M119" s="96"/>
      <c r="N119" s="96">
        <f>N120+N123</f>
        <v>100</v>
      </c>
      <c r="O119" s="96"/>
      <c r="P119" s="96">
        <f>P120+P123</f>
        <v>100</v>
      </c>
      <c r="Q119" s="96"/>
    </row>
    <row r="120" spans="1:17" s="50" customFormat="1">
      <c r="A120" s="115" t="s">
        <v>52</v>
      </c>
      <c r="B120" s="41">
        <f t="shared" si="23"/>
        <v>338</v>
      </c>
      <c r="C120" s="40" t="s">
        <v>194</v>
      </c>
      <c r="D120" s="41">
        <f>SUM(D121:D122)</f>
        <v>107</v>
      </c>
      <c r="E120" s="40" t="s">
        <v>194</v>
      </c>
      <c r="F120" s="41">
        <f>SUM(F121:F122)</f>
        <v>231</v>
      </c>
      <c r="G120" s="40" t="s">
        <v>194</v>
      </c>
      <c r="H120" s="41">
        <f>SUM(H121:H122)</f>
        <v>0</v>
      </c>
      <c r="I120" s="40"/>
      <c r="J120" s="101">
        <f>B120*100/SUM(B120,B123)</f>
        <v>1.9494751413081093</v>
      </c>
      <c r="K120" s="101"/>
      <c r="L120" s="101">
        <f>D120*100/SUM(D120,D123)</f>
        <v>1.4540019024323958</v>
      </c>
      <c r="M120" s="101"/>
      <c r="N120" s="101">
        <f>F120*100/SUM(F120,F123)</f>
        <v>3.0559597830400849</v>
      </c>
      <c r="O120" s="101"/>
      <c r="P120" s="101">
        <f>H120*100/SUM(H120,H123)</f>
        <v>0</v>
      </c>
      <c r="Q120" s="107"/>
    </row>
    <row r="121" spans="1:17" s="27" customFormat="1" ht="13.2">
      <c r="A121" s="51" t="s">
        <v>167</v>
      </c>
      <c r="B121" s="39">
        <f t="shared" si="23"/>
        <v>107</v>
      </c>
      <c r="C121" s="40" t="s">
        <v>194</v>
      </c>
      <c r="D121" s="39">
        <v>107</v>
      </c>
      <c r="E121" s="39" t="s">
        <v>194</v>
      </c>
      <c r="F121" s="39">
        <v>0</v>
      </c>
      <c r="G121" s="39"/>
      <c r="H121" s="39">
        <v>0</v>
      </c>
      <c r="I121" s="40"/>
      <c r="J121" s="101">
        <f>B121*100/SUM(B120,B123)</f>
        <v>0.61714153881647249</v>
      </c>
      <c r="K121" s="99"/>
      <c r="L121" s="101">
        <f>D121*100/SUM(D120,D123)</f>
        <v>1.4540019024323958</v>
      </c>
      <c r="M121" s="99"/>
      <c r="N121" s="101">
        <f>F121*100/SUM(F120,F123)</f>
        <v>0</v>
      </c>
      <c r="O121" s="99"/>
      <c r="P121" s="101">
        <f>H121*100/SUM(H120,H123)</f>
        <v>0</v>
      </c>
      <c r="Q121" s="99"/>
    </row>
    <row r="122" spans="1:17" s="27" customFormat="1" ht="13.2">
      <c r="A122" s="51" t="s">
        <v>168</v>
      </c>
      <c r="B122" s="39">
        <f t="shared" si="23"/>
        <v>231</v>
      </c>
      <c r="C122" s="40"/>
      <c r="D122" s="39">
        <v>0</v>
      </c>
      <c r="E122" s="39"/>
      <c r="F122" s="39">
        <v>231</v>
      </c>
      <c r="G122" s="39" t="s">
        <v>194</v>
      </c>
      <c r="H122" s="39">
        <v>0</v>
      </c>
      <c r="I122" s="40"/>
      <c r="J122" s="101">
        <f>B122*100/SUM(B120,B123)</f>
        <v>1.3323336024916368</v>
      </c>
      <c r="K122" s="99"/>
      <c r="L122" s="101">
        <f>D122*100/SUM(D120,D123)</f>
        <v>0</v>
      </c>
      <c r="M122" s="99"/>
      <c r="N122" s="101">
        <f>F122*100/SUM(F120,F123)</f>
        <v>3.0559597830400849</v>
      </c>
      <c r="O122" s="99"/>
      <c r="P122" s="101">
        <f>H122*100/SUM(H120,H123)</f>
        <v>0</v>
      </c>
      <c r="Q122" s="99"/>
    </row>
    <row r="123" spans="1:17" s="57" customFormat="1">
      <c r="A123" s="115" t="s">
        <v>51</v>
      </c>
      <c r="B123" s="39">
        <f t="shared" si="23"/>
        <v>17000</v>
      </c>
      <c r="C123" s="40"/>
      <c r="D123" s="39">
        <v>7252</v>
      </c>
      <c r="E123" s="39"/>
      <c r="F123" s="39">
        <v>7328</v>
      </c>
      <c r="G123" s="39"/>
      <c r="H123" s="39">
        <v>2420</v>
      </c>
      <c r="I123" s="40"/>
      <c r="J123" s="101">
        <f>B123*100/SUM(B120,B123)</f>
        <v>98.050524858691887</v>
      </c>
      <c r="K123" s="99"/>
      <c r="L123" s="101">
        <f>D123*100/SUM(D120,D123)</f>
        <v>98.545998097567605</v>
      </c>
      <c r="M123" s="99"/>
      <c r="N123" s="101">
        <f>F123*100/SUM(F120,F123)</f>
        <v>96.94404021695992</v>
      </c>
      <c r="O123" s="99"/>
      <c r="P123" s="101">
        <f>H123*100/SUM(H120,H123)</f>
        <v>100</v>
      </c>
      <c r="Q123" s="104"/>
    </row>
    <row r="124" spans="1:17" s="57" customFormat="1">
      <c r="A124" s="116" t="s">
        <v>3</v>
      </c>
      <c r="B124" s="39">
        <f t="shared" si="23"/>
        <v>132</v>
      </c>
      <c r="C124" s="40" t="s">
        <v>194</v>
      </c>
      <c r="D124" s="39">
        <v>126</v>
      </c>
      <c r="E124" s="40" t="s">
        <v>194</v>
      </c>
      <c r="F124" s="39">
        <v>0</v>
      </c>
      <c r="G124" s="39"/>
      <c r="H124" s="39">
        <v>6</v>
      </c>
      <c r="I124" s="40" t="s">
        <v>194</v>
      </c>
      <c r="J124" s="191" t="s">
        <v>193</v>
      </c>
      <c r="K124" s="99"/>
      <c r="L124" s="191" t="s">
        <v>193</v>
      </c>
      <c r="M124" s="99"/>
      <c r="N124" s="101">
        <v>0</v>
      </c>
      <c r="O124" s="99"/>
      <c r="P124" s="191" t="s">
        <v>193</v>
      </c>
      <c r="Q124" s="104"/>
    </row>
    <row r="125" spans="1:17" s="27" customFormat="1" ht="6.6" customHeight="1">
      <c r="A125" s="29"/>
      <c r="B125" s="39"/>
      <c r="C125" s="40"/>
      <c r="D125" s="39"/>
      <c r="E125" s="40"/>
      <c r="F125" s="39"/>
      <c r="G125" s="40"/>
      <c r="H125" s="39"/>
      <c r="I125" s="40"/>
      <c r="J125" s="99"/>
      <c r="K125" s="99"/>
      <c r="L125" s="99"/>
      <c r="M125" s="99"/>
      <c r="N125" s="99"/>
      <c r="O125" s="99"/>
      <c r="P125" s="99"/>
      <c r="Q125" s="99"/>
    </row>
    <row r="126" spans="1:17" s="30" customFormat="1" ht="12">
      <c r="A126" s="61" t="s">
        <v>31</v>
      </c>
      <c r="B126" s="65">
        <f t="shared" ref="B126:B131" si="24">SUM(D126,F126,H126)</f>
        <v>17469</v>
      </c>
      <c r="C126" s="32"/>
      <c r="D126" s="65">
        <f>SUM(D127:D128,D133)</f>
        <v>7484</v>
      </c>
      <c r="E126" s="16"/>
      <c r="F126" s="65">
        <f>SUM(F127:F128,F133)</f>
        <v>7559</v>
      </c>
      <c r="G126" s="32"/>
      <c r="H126" s="65">
        <f>SUM(H127:H128,H133)</f>
        <v>2426</v>
      </c>
      <c r="I126" s="32"/>
      <c r="J126" s="48">
        <f>SUM(J127:J128)</f>
        <v>100</v>
      </c>
      <c r="K126" s="48"/>
      <c r="L126" s="48">
        <f>SUM(L127:L128)</f>
        <v>100</v>
      </c>
      <c r="M126" s="19"/>
      <c r="N126" s="48">
        <f>SUM(N127:N128)</f>
        <v>100</v>
      </c>
      <c r="O126" s="48"/>
      <c r="P126" s="48">
        <f>SUM(P127:P128)</f>
        <v>100</v>
      </c>
      <c r="Q126" s="48"/>
    </row>
    <row r="127" spans="1:17" s="57" customFormat="1">
      <c r="A127" s="115" t="s">
        <v>76</v>
      </c>
      <c r="B127" s="39">
        <f t="shared" si="24"/>
        <v>2737</v>
      </c>
      <c r="C127" s="40"/>
      <c r="D127" s="39">
        <v>2184</v>
      </c>
      <c r="E127" s="39"/>
      <c r="F127" s="39">
        <v>103</v>
      </c>
      <c r="G127" s="39" t="s">
        <v>194</v>
      </c>
      <c r="H127" s="39">
        <v>450</v>
      </c>
      <c r="I127" s="40"/>
      <c r="J127" s="99">
        <f>B127*100/(B126-B133)</f>
        <v>17.544871794871796</v>
      </c>
      <c r="K127" s="103"/>
      <c r="L127" s="99">
        <f>D127*100/(D126-D133)</f>
        <v>34.600760456273761</v>
      </c>
      <c r="M127" s="103"/>
      <c r="N127" s="99">
        <f>F127*100/(F126-F133)</f>
        <v>1.4997087944088527</v>
      </c>
      <c r="O127" s="103"/>
      <c r="P127" s="99">
        <f>H127*100/(H126-H133)</f>
        <v>18.595041322314049</v>
      </c>
      <c r="Q127" s="104"/>
    </row>
    <row r="128" spans="1:17" s="50" customFormat="1">
      <c r="A128" s="115" t="s">
        <v>72</v>
      </c>
      <c r="B128" s="41">
        <f t="shared" si="24"/>
        <v>12863</v>
      </c>
      <c r="C128" s="40"/>
      <c r="D128" s="39">
        <f>SUM(D129:D132)</f>
        <v>4128</v>
      </c>
      <c r="E128" s="39"/>
      <c r="F128" s="39">
        <f>SUM(F129:F132)</f>
        <v>6765</v>
      </c>
      <c r="G128" s="39" t="s">
        <v>194</v>
      </c>
      <c r="H128" s="39">
        <f>SUM(H129:H132)</f>
        <v>1970</v>
      </c>
      <c r="I128" s="40"/>
      <c r="J128" s="99">
        <f>B128*100/(B126-B133)</f>
        <v>82.455128205128204</v>
      </c>
      <c r="K128" s="106"/>
      <c r="L128" s="99">
        <f>D128*100/(D126-D133)</f>
        <v>65.399239543726239</v>
      </c>
      <c r="M128" s="106"/>
      <c r="N128" s="99">
        <f>F128*100/(F126-F133)</f>
        <v>98.500291205591154</v>
      </c>
      <c r="O128" s="106"/>
      <c r="P128" s="99">
        <f>H128*100/(H126-H133)</f>
        <v>81.404958677685954</v>
      </c>
      <c r="Q128" s="107"/>
    </row>
    <row r="129" spans="1:17" s="27" customFormat="1">
      <c r="A129" s="11" t="s">
        <v>32</v>
      </c>
      <c r="B129" s="39">
        <f t="shared" si="24"/>
        <v>4800</v>
      </c>
      <c r="C129" s="40"/>
      <c r="D129" s="39">
        <v>1964</v>
      </c>
      <c r="E129" s="39"/>
      <c r="F129" s="39">
        <v>1945</v>
      </c>
      <c r="G129" s="39" t="s">
        <v>194</v>
      </c>
      <c r="H129" s="39">
        <v>891</v>
      </c>
      <c r="I129" s="40"/>
      <c r="J129" s="99">
        <f>B129*100/(B126-B133)</f>
        <v>30.76923076923077</v>
      </c>
      <c r="K129" s="99"/>
      <c r="L129" s="99">
        <f>D129*100/(D126-D133)</f>
        <v>31.115335868187579</v>
      </c>
      <c r="M129" s="99"/>
      <c r="N129" s="99">
        <f>F129*100/(F126-F133)</f>
        <v>28.31974373907979</v>
      </c>
      <c r="O129" s="99"/>
      <c r="P129" s="99">
        <f>H129*100/(H126-H133)</f>
        <v>36.81818181818182</v>
      </c>
      <c r="Q129" s="99"/>
    </row>
    <row r="130" spans="1:17" s="27" customFormat="1">
      <c r="A130" s="11" t="s">
        <v>33</v>
      </c>
      <c r="B130" s="39">
        <f t="shared" si="24"/>
        <v>6680</v>
      </c>
      <c r="C130" s="40"/>
      <c r="D130" s="39">
        <v>2164</v>
      </c>
      <c r="E130" s="39"/>
      <c r="F130" s="39">
        <v>3445</v>
      </c>
      <c r="G130" s="39" t="s">
        <v>194</v>
      </c>
      <c r="H130" s="39">
        <v>1071</v>
      </c>
      <c r="I130" s="40"/>
      <c r="J130" s="99">
        <f>B130*100/(B126-B133)</f>
        <v>42.820512820512818</v>
      </c>
      <c r="K130" s="99"/>
      <c r="L130" s="99">
        <f>D130*100/(D126-D133)</f>
        <v>34.283903675538653</v>
      </c>
      <c r="M130" s="99"/>
      <c r="N130" s="99">
        <f>F130*100/(F126-F133)</f>
        <v>50.160163075131045</v>
      </c>
      <c r="O130" s="99"/>
      <c r="P130" s="99">
        <f>H130*100/(H126-H133)</f>
        <v>44.256198347107436</v>
      </c>
      <c r="Q130" s="99"/>
    </row>
    <row r="131" spans="1:17" s="27" customFormat="1">
      <c r="A131" s="11" t="s">
        <v>34</v>
      </c>
      <c r="B131" s="39">
        <f t="shared" si="24"/>
        <v>1383</v>
      </c>
      <c r="C131" s="40" t="s">
        <v>194</v>
      </c>
      <c r="D131" s="39">
        <v>0</v>
      </c>
      <c r="E131" s="39"/>
      <c r="F131" s="39">
        <v>1375</v>
      </c>
      <c r="G131" s="39" t="s">
        <v>194</v>
      </c>
      <c r="H131" s="39">
        <v>8</v>
      </c>
      <c r="I131" s="40" t="s">
        <v>194</v>
      </c>
      <c r="J131" s="99">
        <f>B131*100/(B126-B133)</f>
        <v>8.865384615384615</v>
      </c>
      <c r="K131" s="99"/>
      <c r="L131" s="99">
        <f>D131*100/(D126-D133)</f>
        <v>0</v>
      </c>
      <c r="M131" s="99"/>
      <c r="N131" s="99">
        <f>F131*100/(F126-F133)</f>
        <v>20.020384391380315</v>
      </c>
      <c r="O131" s="99"/>
      <c r="P131" s="99">
        <f>H131*100/(H126-H133)</f>
        <v>0.33057851239669422</v>
      </c>
      <c r="Q131" s="99"/>
    </row>
    <row r="132" spans="1:17" s="27" customFormat="1">
      <c r="A132" s="11" t="s">
        <v>35</v>
      </c>
      <c r="B132" s="39">
        <f>SUM(D132,F132,H132)</f>
        <v>0</v>
      </c>
      <c r="C132" s="40"/>
      <c r="D132" s="39">
        <v>0</v>
      </c>
      <c r="E132" s="39"/>
      <c r="F132" s="39">
        <v>0</v>
      </c>
      <c r="G132" s="39"/>
      <c r="H132" s="39">
        <v>0</v>
      </c>
      <c r="I132" s="40"/>
      <c r="J132" s="99">
        <f>B132*100/(B126-B133)</f>
        <v>0</v>
      </c>
      <c r="K132" s="99"/>
      <c r="L132" s="99">
        <f>D132*100/(D126-D133)</f>
        <v>0</v>
      </c>
      <c r="M132" s="99"/>
      <c r="N132" s="99">
        <f>F132*100/(F126-F133)</f>
        <v>0</v>
      </c>
      <c r="O132" s="99"/>
      <c r="P132" s="99">
        <f>H132*100/(H126-H133)</f>
        <v>0</v>
      </c>
      <c r="Q132" s="99"/>
    </row>
    <row r="133" spans="1:17" s="27" customFormat="1">
      <c r="A133" s="116" t="s">
        <v>3</v>
      </c>
      <c r="B133" s="39">
        <f>SUM(D133,F133,H133)</f>
        <v>1869</v>
      </c>
      <c r="C133" s="40"/>
      <c r="D133" s="39">
        <v>1172</v>
      </c>
      <c r="E133" s="39"/>
      <c r="F133" s="39">
        <v>691</v>
      </c>
      <c r="G133" s="39" t="s">
        <v>194</v>
      </c>
      <c r="H133" s="39">
        <v>6</v>
      </c>
      <c r="I133" s="40" t="s">
        <v>194</v>
      </c>
      <c r="J133" s="42" t="str">
        <f>IF(B133&gt;0,"NC",0)</f>
        <v>NC</v>
      </c>
      <c r="K133" s="42"/>
      <c r="L133" s="42" t="str">
        <f>IF(D133&gt;0,"NC",0)</f>
        <v>NC</v>
      </c>
      <c r="M133" s="42"/>
      <c r="N133" s="42" t="str">
        <f>IF(F133&gt;0,"NC",0)</f>
        <v>NC</v>
      </c>
      <c r="O133" s="42"/>
      <c r="P133" s="42" t="str">
        <f>IF(H133&gt;0,"NC",0)</f>
        <v>NC</v>
      </c>
      <c r="Q133" s="99"/>
    </row>
    <row r="134" spans="1:17" s="27" customFormat="1" ht="6.6" customHeight="1">
      <c r="A134" s="29"/>
      <c r="B134" s="39"/>
      <c r="C134" s="40"/>
      <c r="D134" s="39"/>
      <c r="E134" s="40"/>
      <c r="F134" s="39"/>
      <c r="G134" s="40"/>
      <c r="H134" s="39"/>
      <c r="I134" s="40"/>
      <c r="J134" s="99"/>
      <c r="K134" s="99"/>
      <c r="L134" s="99"/>
      <c r="M134" s="99"/>
      <c r="N134" s="99"/>
      <c r="O134" s="99"/>
      <c r="P134" s="99"/>
      <c r="Q134" s="99"/>
    </row>
    <row r="135" spans="1:17" s="30" customFormat="1" ht="49.8">
      <c r="A135" s="9" t="s">
        <v>169</v>
      </c>
      <c r="B135" s="95">
        <f>SUM(D135,F135,H135)</f>
        <v>17471</v>
      </c>
      <c r="C135" s="40"/>
      <c r="D135" s="95">
        <f>SUM(D136:D139)</f>
        <v>7485</v>
      </c>
      <c r="E135" s="40"/>
      <c r="F135" s="95">
        <f>SUM(F136:F139)</f>
        <v>7560</v>
      </c>
      <c r="G135" s="64"/>
      <c r="H135" s="95">
        <f>SUM(H136:H139)</f>
        <v>2426</v>
      </c>
      <c r="I135" s="40"/>
      <c r="J135" s="190">
        <f>SUM(J136:J138)</f>
        <v>100</v>
      </c>
      <c r="K135" s="190"/>
      <c r="L135" s="190">
        <f>SUM(L136:L138)</f>
        <v>100</v>
      </c>
      <c r="M135" s="190"/>
      <c r="N135" s="190">
        <f>SUM(N136:N138)</f>
        <v>100</v>
      </c>
      <c r="O135" s="190"/>
      <c r="P135" s="190">
        <f>SUM(P136:P138)</f>
        <v>100</v>
      </c>
      <c r="Q135" s="37"/>
    </row>
    <row r="136" spans="1:17" s="27" customFormat="1">
      <c r="A136" s="146" t="s">
        <v>36</v>
      </c>
      <c r="B136" s="39">
        <f>SUM(D136,F136,H136)</f>
        <v>15551</v>
      </c>
      <c r="C136" s="40"/>
      <c r="D136" s="39">
        <v>6296</v>
      </c>
      <c r="E136" s="39"/>
      <c r="F136" s="39">
        <v>6934</v>
      </c>
      <c r="G136" s="39" t="s">
        <v>194</v>
      </c>
      <c r="H136" s="39">
        <v>2321</v>
      </c>
      <c r="I136" s="40"/>
      <c r="J136" s="42">
        <f>B136*100/SUM($B$136:$B$138)</f>
        <v>98.380464351236796</v>
      </c>
      <c r="K136" s="42"/>
      <c r="L136" s="42">
        <f>D136*100/SUM($D$136:$D$138)</f>
        <v>99.321659567755162</v>
      </c>
      <c r="M136" s="42"/>
      <c r="N136" s="42">
        <f>F136*100/SUM($F$136:$F$138)</f>
        <v>98.466344788412385</v>
      </c>
      <c r="O136" s="42"/>
      <c r="P136" s="42">
        <f>H136*100/SUM($H$136:$H$138)</f>
        <v>95.671887881286068</v>
      </c>
      <c r="Q136" s="43"/>
    </row>
    <row r="137" spans="1:17" s="27" customFormat="1">
      <c r="A137" s="146" t="s">
        <v>37</v>
      </c>
      <c r="B137" s="39">
        <f>SUM(D137,F137,H137)</f>
        <v>207</v>
      </c>
      <c r="C137" s="40" t="s">
        <v>194</v>
      </c>
      <c r="D137" s="39">
        <v>24</v>
      </c>
      <c r="E137" s="39" t="s">
        <v>194</v>
      </c>
      <c r="F137" s="39">
        <v>108</v>
      </c>
      <c r="G137" s="39" t="s">
        <v>194</v>
      </c>
      <c r="H137" s="39">
        <v>75</v>
      </c>
      <c r="I137" s="40" t="s">
        <v>194</v>
      </c>
      <c r="J137" s="42">
        <f>B137*100/SUM($B$136:$B$138)</f>
        <v>1.3095464034921238</v>
      </c>
      <c r="K137" s="42"/>
      <c r="L137" s="42">
        <f>D137*100/SUM($D$136:$D$138)</f>
        <v>0.37860861334595364</v>
      </c>
      <c r="M137" s="42"/>
      <c r="N137" s="42">
        <f>F137*100/SUM($F$136:$F$138)</f>
        <v>1.5336552115876172</v>
      </c>
      <c r="O137" s="42"/>
      <c r="P137" s="42">
        <f>H137*100/SUM($H$136:$H$138)</f>
        <v>3.0915086562242373</v>
      </c>
      <c r="Q137" s="43"/>
    </row>
    <row r="138" spans="1:17" s="27" customFormat="1">
      <c r="A138" s="146" t="s">
        <v>68</v>
      </c>
      <c r="B138" s="39">
        <f>SUM(D138,F138,H138)</f>
        <v>49</v>
      </c>
      <c r="C138" s="40" t="s">
        <v>194</v>
      </c>
      <c r="D138" s="39">
        <v>19</v>
      </c>
      <c r="E138" s="39" t="s">
        <v>194</v>
      </c>
      <c r="F138" s="39">
        <v>0</v>
      </c>
      <c r="G138" s="39"/>
      <c r="H138" s="39">
        <v>30</v>
      </c>
      <c r="I138" s="40" t="s">
        <v>194</v>
      </c>
      <c r="J138" s="42">
        <f>B138*100/SUM($B$136:$B$138)</f>
        <v>0.30998924527108246</v>
      </c>
      <c r="K138" s="42"/>
      <c r="L138" s="42">
        <f>D138*100/SUM($D$136:$D$138)</f>
        <v>0.29973181889887995</v>
      </c>
      <c r="M138" s="42"/>
      <c r="N138" s="42">
        <f>F138*100/SUM($F$136:$F$138)</f>
        <v>0</v>
      </c>
      <c r="O138" s="42"/>
      <c r="P138" s="42">
        <f>H138*100/SUM($H$136:$H$138)</f>
        <v>1.2366034624896949</v>
      </c>
      <c r="Q138" s="43"/>
    </row>
    <row r="139" spans="1:17" s="27" customFormat="1">
      <c r="A139" s="116" t="s">
        <v>3</v>
      </c>
      <c r="B139" s="39">
        <f>SUM(D139,F139,H139)</f>
        <v>1664</v>
      </c>
      <c r="C139" s="40" t="s">
        <v>194</v>
      </c>
      <c r="D139" s="39">
        <v>1146</v>
      </c>
      <c r="E139" s="39" t="s">
        <v>194</v>
      </c>
      <c r="F139" s="39">
        <v>518</v>
      </c>
      <c r="G139" s="39" t="s">
        <v>194</v>
      </c>
      <c r="H139" s="39">
        <v>0</v>
      </c>
      <c r="I139" s="40"/>
      <c r="J139" s="42" t="str">
        <f>IF(B139&gt;0,"NC",0)</f>
        <v>NC</v>
      </c>
      <c r="K139" s="42"/>
      <c r="L139" s="42" t="str">
        <f>IF(D139&gt;0,"NC",0)</f>
        <v>NC</v>
      </c>
      <c r="M139" s="42"/>
      <c r="N139" s="42" t="str">
        <f>IF(F139&gt;0,"NC",0)</f>
        <v>NC</v>
      </c>
      <c r="O139" s="42"/>
      <c r="P139" s="42">
        <f>IF(H139&gt;0,"NC",0)</f>
        <v>0</v>
      </c>
      <c r="Q139" s="43"/>
    </row>
    <row r="140" spans="1:17" s="27" customFormat="1" ht="6" customHeight="1">
      <c r="A140" s="29"/>
      <c r="B140" s="39"/>
      <c r="C140" s="40"/>
      <c r="D140" s="39"/>
      <c r="E140" s="39"/>
      <c r="F140" s="39"/>
      <c r="G140" s="39"/>
      <c r="H140" s="39"/>
      <c r="I140" s="40"/>
      <c r="J140" s="99"/>
      <c r="K140" s="99"/>
      <c r="L140" s="99"/>
      <c r="M140" s="99"/>
      <c r="N140" s="99"/>
      <c r="O140" s="99"/>
      <c r="P140" s="99"/>
      <c r="Q140" s="43"/>
    </row>
    <row r="141" spans="1:17" s="27" customFormat="1" ht="24">
      <c r="A141" s="9" t="s">
        <v>153</v>
      </c>
      <c r="B141" s="95">
        <f>SUM(D141,F141,H141)</f>
        <v>17470</v>
      </c>
      <c r="C141" s="40"/>
      <c r="D141" s="95">
        <f>SUM(D142:D144)</f>
        <v>7485</v>
      </c>
      <c r="E141" s="40"/>
      <c r="F141" s="95">
        <f>SUM(F142:F144)</f>
        <v>7559</v>
      </c>
      <c r="G141" s="64"/>
      <c r="H141" s="95">
        <f>SUM(H142:H144)</f>
        <v>2426</v>
      </c>
      <c r="I141" s="40"/>
      <c r="J141" s="96">
        <f>SUM(J142:J143)</f>
        <v>100</v>
      </c>
      <c r="K141" s="96"/>
      <c r="L141" s="96">
        <f>SUM(L142:L143)</f>
        <v>100</v>
      </c>
      <c r="M141" s="96"/>
      <c r="N141" s="96">
        <f>SUM(N142:N143)</f>
        <v>100</v>
      </c>
      <c r="O141" s="96"/>
      <c r="P141" s="96">
        <f>SUM(P142:P143)</f>
        <v>100</v>
      </c>
      <c r="Q141" s="43"/>
    </row>
    <row r="142" spans="1:17" s="27" customFormat="1" ht="12" customHeight="1">
      <c r="A142" s="146" t="s">
        <v>188</v>
      </c>
      <c r="B142" s="39">
        <f>SUM(D142,F142,H142)</f>
        <v>1543</v>
      </c>
      <c r="C142" s="40"/>
      <c r="D142" s="39">
        <v>526</v>
      </c>
      <c r="E142" s="39" t="s">
        <v>194</v>
      </c>
      <c r="F142" s="39">
        <v>617</v>
      </c>
      <c r="G142" s="39" t="s">
        <v>194</v>
      </c>
      <c r="H142" s="39">
        <v>400</v>
      </c>
      <c r="I142" s="40"/>
      <c r="J142" s="99">
        <f>B142*100/SUM(B142:B143)</f>
        <v>9.0498533724340184</v>
      </c>
      <c r="K142" s="99"/>
      <c r="L142" s="99">
        <f>D142*100/SUM(D142:D143)</f>
        <v>7.4451521585279545</v>
      </c>
      <c r="M142" s="99"/>
      <c r="N142" s="99">
        <f>F142*100/SUM(F142:F143)</f>
        <v>8.162455351236936</v>
      </c>
      <c r="O142" s="99"/>
      <c r="P142" s="99">
        <f>H142*100/SUM(H142:H143)</f>
        <v>16.488046166529266</v>
      </c>
      <c r="Q142" s="43"/>
    </row>
    <row r="143" spans="1:17" s="27" customFormat="1" ht="12" customHeight="1">
      <c r="A143" s="146" t="s">
        <v>189</v>
      </c>
      <c r="B143" s="39">
        <f>SUM(D143,F143,H143)</f>
        <v>15507</v>
      </c>
      <c r="C143" s="40"/>
      <c r="D143" s="39">
        <v>6539</v>
      </c>
      <c r="E143" s="39"/>
      <c r="F143" s="39">
        <v>6942</v>
      </c>
      <c r="G143" s="39"/>
      <c r="H143" s="39">
        <v>2026</v>
      </c>
      <c r="I143" s="40"/>
      <c r="J143" s="99">
        <f>B143*100/SUM(B142:B143)</f>
        <v>90.950146627565985</v>
      </c>
      <c r="K143" s="99"/>
      <c r="L143" s="99">
        <f>D143*100/SUM(D142:D143)</f>
        <v>92.554847841472039</v>
      </c>
      <c r="M143" s="99"/>
      <c r="N143" s="99">
        <f>F143*100/SUM(F142:F143)</f>
        <v>91.837544648763057</v>
      </c>
      <c r="O143" s="99"/>
      <c r="P143" s="99">
        <f>H143*100/SUM(H142:H143)</f>
        <v>83.511953833470727</v>
      </c>
      <c r="Q143" s="43"/>
    </row>
    <row r="144" spans="1:17" s="27" customFormat="1" ht="12" customHeight="1">
      <c r="A144" s="116" t="s">
        <v>3</v>
      </c>
      <c r="B144" s="39">
        <f>SUM(D144,F144,H144)</f>
        <v>420</v>
      </c>
      <c r="C144" s="40" t="s">
        <v>194</v>
      </c>
      <c r="D144" s="39">
        <v>420</v>
      </c>
      <c r="E144" s="39" t="s">
        <v>194</v>
      </c>
      <c r="F144" s="39">
        <v>0</v>
      </c>
      <c r="G144" s="39"/>
      <c r="H144" s="39">
        <v>0</v>
      </c>
      <c r="I144" s="40"/>
      <c r="J144" s="42" t="str">
        <f>IF(B144&gt;0,"NC",0)</f>
        <v>NC</v>
      </c>
      <c r="K144" s="42"/>
      <c r="L144" s="42" t="str">
        <f>IF(D144&gt;0,"NC",0)</f>
        <v>NC</v>
      </c>
      <c r="M144" s="42"/>
      <c r="N144" s="42">
        <f>IF(F144&gt;0,"NC",0)</f>
        <v>0</v>
      </c>
      <c r="O144" s="42"/>
      <c r="P144" s="42">
        <f>IF(H144&gt;0,"NC",0)</f>
        <v>0</v>
      </c>
      <c r="Q144" s="43"/>
    </row>
    <row r="145" spans="1:17" s="27" customFormat="1" ht="6" customHeight="1">
      <c r="A145" s="58"/>
      <c r="B145" s="44"/>
      <c r="C145" s="40"/>
      <c r="D145" s="44"/>
      <c r="E145" s="40"/>
      <c r="F145" s="44"/>
      <c r="G145" s="64"/>
      <c r="H145" s="44"/>
      <c r="I145" s="40"/>
      <c r="J145" s="99"/>
      <c r="K145" s="99"/>
      <c r="L145" s="99"/>
      <c r="M145" s="99"/>
      <c r="N145" s="99"/>
      <c r="O145" s="99"/>
      <c r="P145" s="99"/>
      <c r="Q145" s="43"/>
    </row>
    <row r="146" spans="1:17" s="30" customFormat="1" ht="25.8">
      <c r="A146" s="9" t="s">
        <v>141</v>
      </c>
      <c r="B146" s="95">
        <f>SUM(D146,F146,H146)</f>
        <v>17469</v>
      </c>
      <c r="C146" s="40"/>
      <c r="D146" s="95">
        <f>SUM(D147:D149)</f>
        <v>7484</v>
      </c>
      <c r="E146" s="40"/>
      <c r="F146" s="95">
        <f>SUM(F147:F149)</f>
        <v>7559</v>
      </c>
      <c r="G146" s="64"/>
      <c r="H146" s="95">
        <f>SUM(H147:H149)</f>
        <v>2426</v>
      </c>
      <c r="I146" s="40"/>
      <c r="J146" s="96">
        <f>SUM(J147:J148)</f>
        <v>100</v>
      </c>
      <c r="K146" s="96"/>
      <c r="L146" s="96">
        <f>SUM(L147:L148)</f>
        <v>100</v>
      </c>
      <c r="M146" s="96"/>
      <c r="N146" s="96">
        <f>SUM(N147:N148)</f>
        <v>100</v>
      </c>
      <c r="O146" s="96"/>
      <c r="P146" s="96">
        <f>SUM(P147:P148)</f>
        <v>100</v>
      </c>
      <c r="Q146" s="37"/>
    </row>
    <row r="147" spans="1:17" s="57" customFormat="1">
      <c r="A147" s="146" t="s">
        <v>114</v>
      </c>
      <c r="B147" s="39">
        <f>SUM(D147,F147,H147)</f>
        <v>9361</v>
      </c>
      <c r="C147" s="40"/>
      <c r="D147" s="39">
        <v>4488</v>
      </c>
      <c r="E147" s="39"/>
      <c r="F147" s="39">
        <v>3690</v>
      </c>
      <c r="G147" s="39" t="s">
        <v>194</v>
      </c>
      <c r="H147" s="39">
        <v>1183</v>
      </c>
      <c r="I147" s="40"/>
      <c r="J147" s="99">
        <f>B147*100/SUM($B$147:$B$148)</f>
        <v>73.483004945443128</v>
      </c>
      <c r="K147" s="99"/>
      <c r="L147" s="99">
        <f>D147*100/SUM($D$147:$D$148)</f>
        <v>84.424379232505643</v>
      </c>
      <c r="M147" s="99"/>
      <c r="N147" s="99">
        <f>F147*100/SUM($F$147:$F$148)</f>
        <v>68.881836848982644</v>
      </c>
      <c r="O147" s="99"/>
      <c r="P147" s="99">
        <f>H147*100/SUM($H$147:$H$148)</f>
        <v>57.260406582768638</v>
      </c>
      <c r="Q147" s="56"/>
    </row>
    <row r="148" spans="1:17" s="57" customFormat="1">
      <c r="A148" s="146" t="s">
        <v>115</v>
      </c>
      <c r="B148" s="39">
        <f>SUM(D148,F148,H148)</f>
        <v>3378</v>
      </c>
      <c r="C148" s="40"/>
      <c r="D148" s="39">
        <v>828</v>
      </c>
      <c r="E148" s="39"/>
      <c r="F148" s="39">
        <v>1667</v>
      </c>
      <c r="G148" s="39" t="s">
        <v>194</v>
      </c>
      <c r="H148" s="39">
        <v>883</v>
      </c>
      <c r="I148" s="40"/>
      <c r="J148" s="99">
        <f>B148*100/SUM($B$147:$B$148)</f>
        <v>26.516995054556872</v>
      </c>
      <c r="K148" s="99"/>
      <c r="L148" s="99">
        <f>D148*100/SUM($D$147:$D$148)</f>
        <v>15.575620767494357</v>
      </c>
      <c r="M148" s="99"/>
      <c r="N148" s="99">
        <f>F148*100/SUM($F$147:$F$148)</f>
        <v>31.11816315101736</v>
      </c>
      <c r="O148" s="99"/>
      <c r="P148" s="99">
        <f>H148*100/SUM($H$147:$H$148)</f>
        <v>42.739593417231362</v>
      </c>
      <c r="Q148" s="56"/>
    </row>
    <row r="149" spans="1:17" s="57" customFormat="1">
      <c r="A149" s="116" t="s">
        <v>3</v>
      </c>
      <c r="B149" s="39">
        <f>SUM(D149,F149,H149)</f>
        <v>4730</v>
      </c>
      <c r="C149" s="40"/>
      <c r="D149" s="39">
        <v>2168</v>
      </c>
      <c r="E149" s="39"/>
      <c r="F149" s="39">
        <v>2202</v>
      </c>
      <c r="G149" s="39" t="s">
        <v>194</v>
      </c>
      <c r="H149" s="39">
        <v>360</v>
      </c>
      <c r="I149" s="40"/>
      <c r="J149" s="42" t="s">
        <v>193</v>
      </c>
      <c r="K149" s="42"/>
      <c r="L149" s="42" t="s">
        <v>193</v>
      </c>
      <c r="M149" s="42"/>
      <c r="N149" s="42" t="s">
        <v>193</v>
      </c>
      <c r="O149" s="42"/>
      <c r="P149" s="42" t="s">
        <v>193</v>
      </c>
      <c r="Q149" s="56"/>
    </row>
    <row r="150" spans="1:17" ht="6.6" customHeight="1" thickBot="1">
      <c r="A150" s="192"/>
      <c r="B150" s="193"/>
      <c r="C150" s="194"/>
      <c r="D150" s="193"/>
      <c r="E150" s="194"/>
      <c r="F150" s="193"/>
      <c r="G150" s="194"/>
      <c r="H150" s="193"/>
      <c r="I150" s="194"/>
      <c r="J150" s="185"/>
      <c r="K150" s="185"/>
      <c r="L150" s="185"/>
      <c r="M150" s="185"/>
      <c r="N150" s="185"/>
      <c r="O150" s="179"/>
      <c r="P150" s="185"/>
      <c r="Q150" s="179"/>
    </row>
    <row r="151" spans="1:17" s="4" customFormat="1" ht="6.6" customHeight="1">
      <c r="A151" s="10"/>
      <c r="B151" s="180"/>
      <c r="C151" s="181"/>
      <c r="D151" s="181"/>
      <c r="E151" s="181"/>
      <c r="F151" s="181"/>
      <c r="G151" s="181"/>
      <c r="H151" s="181"/>
      <c r="I151" s="181"/>
    </row>
    <row r="152" spans="1:17" s="71" customFormat="1">
      <c r="A152" s="70" t="s">
        <v>74</v>
      </c>
      <c r="B152" s="145"/>
      <c r="C152" s="77"/>
      <c r="D152" s="145"/>
      <c r="E152" s="77"/>
      <c r="F152" s="145"/>
      <c r="G152" s="77"/>
      <c r="H152" s="145"/>
      <c r="I152" s="77"/>
    </row>
    <row r="153" spans="1:17" s="71" customFormat="1">
      <c r="A153" s="70" t="s">
        <v>155</v>
      </c>
      <c r="B153" s="145"/>
      <c r="C153" s="77"/>
      <c r="D153" s="145"/>
      <c r="E153" s="77"/>
      <c r="F153" s="145"/>
      <c r="G153" s="77"/>
      <c r="H153" s="145"/>
      <c r="I153" s="77"/>
    </row>
    <row r="154" spans="1:17" s="71" customFormat="1">
      <c r="A154" s="79" t="s">
        <v>105</v>
      </c>
      <c r="B154" s="145"/>
      <c r="C154" s="77"/>
      <c r="D154" s="145"/>
      <c r="E154" s="77"/>
      <c r="F154" s="145"/>
      <c r="G154" s="77"/>
      <c r="H154" s="145"/>
      <c r="I154" s="77"/>
    </row>
    <row r="155" spans="1:17" s="71" customFormat="1" ht="22.5" customHeight="1">
      <c r="A155" s="304" t="s">
        <v>190</v>
      </c>
      <c r="B155" s="304"/>
      <c r="C155" s="304"/>
      <c r="D155" s="304"/>
      <c r="E155" s="304"/>
      <c r="F155" s="304"/>
      <c r="G155" s="304"/>
      <c r="H155" s="304"/>
      <c r="I155" s="304"/>
      <c r="J155" s="304"/>
      <c r="K155" s="304"/>
      <c r="L155" s="304"/>
      <c r="M155" s="304"/>
      <c r="N155" s="304"/>
      <c r="O155" s="304"/>
      <c r="P155" s="304"/>
      <c r="Q155" s="304"/>
    </row>
    <row r="156" spans="1:17" s="71" customFormat="1">
      <c r="A156" s="5" t="s">
        <v>170</v>
      </c>
      <c r="B156" s="76"/>
      <c r="C156" s="126"/>
      <c r="D156" s="76"/>
      <c r="E156" s="126"/>
      <c r="F156" s="76"/>
      <c r="G156" s="126"/>
      <c r="H156" s="154"/>
      <c r="I156" s="126"/>
    </row>
    <row r="157" spans="1:17" s="4" customFormat="1">
      <c r="A157" s="3" t="s">
        <v>174</v>
      </c>
      <c r="B157" s="22"/>
      <c r="C157" s="23"/>
      <c r="D157" s="24"/>
      <c r="E157" s="23"/>
      <c r="G157" s="25"/>
      <c r="H157" s="155"/>
      <c r="I157" s="25"/>
      <c r="J157" s="23"/>
      <c r="L157" s="22"/>
      <c r="M157" s="21"/>
      <c r="N157" s="24"/>
      <c r="O157" s="21"/>
    </row>
    <row r="158" spans="1:17" s="4" customFormat="1">
      <c r="A158" s="3" t="s">
        <v>171</v>
      </c>
      <c r="B158" s="22"/>
      <c r="C158" s="23"/>
      <c r="D158" s="24"/>
      <c r="E158" s="23"/>
      <c r="G158" s="25"/>
      <c r="I158" s="25"/>
      <c r="J158" s="23"/>
      <c r="L158" s="22"/>
      <c r="M158" s="21"/>
      <c r="N158" s="24"/>
      <c r="O158" s="21"/>
    </row>
    <row r="159" spans="1:17" s="71" customFormat="1">
      <c r="A159" s="70" t="s">
        <v>172</v>
      </c>
      <c r="B159" s="76"/>
      <c r="C159" s="126"/>
      <c r="D159" s="76"/>
      <c r="E159" s="126"/>
      <c r="F159" s="76"/>
      <c r="G159" s="126"/>
      <c r="H159" s="76"/>
      <c r="I159" s="126"/>
    </row>
    <row r="160" spans="1:17" s="71" customFormat="1" ht="22.5" customHeight="1">
      <c r="A160" s="303" t="s">
        <v>163</v>
      </c>
      <c r="B160" s="303"/>
      <c r="C160" s="303"/>
      <c r="D160" s="303"/>
      <c r="E160" s="303"/>
      <c r="F160" s="303"/>
      <c r="G160" s="303"/>
      <c r="H160" s="303"/>
      <c r="I160" s="303"/>
      <c r="J160" s="303"/>
      <c r="K160" s="303"/>
      <c r="L160" s="303"/>
      <c r="M160" s="303"/>
      <c r="N160" s="303"/>
      <c r="O160" s="303"/>
      <c r="P160" s="303"/>
      <c r="Q160" s="303"/>
    </row>
    <row r="161" spans="1:17" s="71" customFormat="1" ht="10.199999999999999">
      <c r="A161" s="198" t="s">
        <v>66</v>
      </c>
      <c r="C161" s="77"/>
      <c r="E161" s="77"/>
      <c r="G161" s="77"/>
      <c r="H161" s="143"/>
      <c r="I161" s="77"/>
    </row>
    <row r="162" spans="1:17" s="71" customFormat="1" ht="10.199999999999999">
      <c r="A162" s="199" t="s">
        <v>89</v>
      </c>
      <c r="B162" s="73"/>
      <c r="C162" s="74"/>
      <c r="D162" s="73"/>
      <c r="E162" s="74"/>
      <c r="F162" s="73"/>
      <c r="G162" s="74"/>
      <c r="H162" s="144"/>
      <c r="I162" s="74"/>
      <c r="J162" s="73"/>
      <c r="K162" s="73"/>
      <c r="L162" s="73"/>
      <c r="M162" s="73"/>
      <c r="N162" s="73"/>
      <c r="O162" s="73"/>
      <c r="P162" s="73"/>
    </row>
    <row r="163" spans="1:17" s="71" customFormat="1" ht="10.199999999999999">
      <c r="A163" s="4" t="s">
        <v>203</v>
      </c>
      <c r="B163" s="75"/>
      <c r="C163" s="77"/>
      <c r="E163" s="77"/>
      <c r="G163" s="77"/>
      <c r="H163" s="143"/>
      <c r="I163" s="77"/>
      <c r="Q163" s="127"/>
    </row>
  </sheetData>
  <mergeCells count="16">
    <mergeCell ref="A160:Q160"/>
    <mergeCell ref="A1:Q1"/>
    <mergeCell ref="A4:A10"/>
    <mergeCell ref="D10:E10"/>
    <mergeCell ref="F10:G10"/>
    <mergeCell ref="H10:I10"/>
    <mergeCell ref="B4:I4"/>
    <mergeCell ref="J4:Q4"/>
    <mergeCell ref="L10:M10"/>
    <mergeCell ref="A155:Q155"/>
    <mergeCell ref="B7:C10"/>
    <mergeCell ref="D7:I7"/>
    <mergeCell ref="J7:K10"/>
    <mergeCell ref="L7:Q7"/>
    <mergeCell ref="N10:O10"/>
    <mergeCell ref="P10:Q10"/>
  </mergeCells>
  <printOptions horizontalCentered="1"/>
  <pageMargins left="0.78740157480314965" right="0.78740157480314965" top="0.78740157480314965" bottom="0.78740157480314965" header="0.39370078740157483" footer="0.39370078740157483"/>
  <pageSetup scale="68" orientation="portrait" r:id="rId1"/>
  <headerFooter alignWithMargins="0">
    <oddFooter>&amp;R&amp;P de &amp;N</oddFooter>
  </headerFooter>
  <rowBreaks count="1" manualBreakCount="1"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17</vt:i4>
      </vt:variant>
    </vt:vector>
  </HeadingPairs>
  <TitlesOfParts>
    <vt:vector size="30" baseType="lpstr"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6.13</vt:lpstr>
      <vt:lpstr>'6.1'!Print_Area</vt:lpstr>
      <vt:lpstr>'6.10'!Print_Area</vt:lpstr>
      <vt:lpstr>'6.11'!Print_Area</vt:lpstr>
      <vt:lpstr>'6.12'!Print_Area</vt:lpstr>
      <vt:lpstr>'6.13'!Print_Area</vt:lpstr>
      <vt:lpstr>'6.2'!Print_Area</vt:lpstr>
      <vt:lpstr>'6.3'!Print_Area</vt:lpstr>
      <vt:lpstr>'6.4'!Print_Area</vt:lpstr>
      <vt:lpstr>'6.5'!Print_Area</vt:lpstr>
      <vt:lpstr>'6.6'!Print_Area</vt:lpstr>
      <vt:lpstr>'6.7'!Print_Area</vt:lpstr>
      <vt:lpstr>'6.8'!Print_Area</vt:lpstr>
      <vt:lpstr>'6.9'!Print_Area</vt:lpstr>
      <vt:lpstr>'6.1'!Print_Titles</vt:lpstr>
      <vt:lpstr>'6.13'!Print_Titles</vt:lpstr>
      <vt:lpstr>'6.5'!Print_Titles</vt:lpstr>
      <vt:lpstr>'6.9'!Print_Titles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Slvestre</dc:creator>
  <cp:lastModifiedBy>Luz Adriana Tovar Martínez </cp:lastModifiedBy>
  <cp:lastPrinted>2012-10-26T01:35:37Z</cp:lastPrinted>
  <dcterms:created xsi:type="dcterms:W3CDTF">2006-10-10T00:17:58Z</dcterms:created>
  <dcterms:modified xsi:type="dcterms:W3CDTF">2019-11-20T00:36:17Z</dcterms:modified>
</cp:coreProperties>
</file>