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132" windowHeight="7440" tabRatio="902" activeTab="6"/>
  </bookViews>
  <sheets>
    <sheet name="6.1" sheetId="19" r:id="rId1"/>
    <sheet name="6.2" sheetId="20" r:id="rId2"/>
    <sheet name="6.3" sheetId="32" r:id="rId3"/>
    <sheet name="6.4" sheetId="22" r:id="rId4"/>
    <sheet name="6.5" sheetId="24" r:id="rId5"/>
    <sheet name="6.6" sheetId="25" r:id="rId6"/>
    <sheet name="6.7" sheetId="33" r:id="rId7"/>
    <sheet name="6.8" sheetId="27" r:id="rId8"/>
    <sheet name="6.9" sheetId="46" r:id="rId9"/>
    <sheet name="6.10" sheetId="47" r:id="rId10"/>
    <sheet name="6.11" sheetId="48" r:id="rId11"/>
    <sheet name="6.12" sheetId="49" r:id="rId12"/>
    <sheet name="6.13" sheetId="43" r:id="rId13"/>
  </sheets>
  <definedNames>
    <definedName name="_xlnm._FilterDatabase" localSheetId="0" hidden="1">'6.1'!#REF!</definedName>
    <definedName name="_xlnm._FilterDatabase" localSheetId="9" hidden="1">'6.10'!#REF!</definedName>
    <definedName name="_xlnm._FilterDatabase" localSheetId="10" hidden="1">'6.11'!#REF!</definedName>
    <definedName name="_xlnm._FilterDatabase" localSheetId="11" hidden="1">'6.12'!#REF!</definedName>
    <definedName name="_xlnm._FilterDatabase" localSheetId="12" hidden="1">'6.13'!#REF!</definedName>
    <definedName name="_xlnm._FilterDatabase" localSheetId="1" hidden="1">'6.2'!#REF!</definedName>
    <definedName name="_xlnm._FilterDatabase" localSheetId="2" hidden="1">'6.3'!#REF!</definedName>
    <definedName name="_xlnm._FilterDatabase" localSheetId="3" hidden="1">'6.4'!#REF!</definedName>
    <definedName name="_xlnm._FilterDatabase" localSheetId="4" hidden="1">'6.5'!#REF!</definedName>
    <definedName name="_xlnm._FilterDatabase" localSheetId="5" hidden="1">'6.6'!#REF!</definedName>
    <definedName name="_xlnm._FilterDatabase" localSheetId="6" hidden="1">'6.7'!#REF!</definedName>
    <definedName name="_xlnm._FilterDatabase" localSheetId="7" hidden="1">'6.8'!#REF!</definedName>
    <definedName name="_xlnm._FilterDatabase" localSheetId="8" hidden="1">'6.9'!#REF!</definedName>
    <definedName name="_xlnm.Print_Area" localSheetId="0">'6.1'!$A$1:$R$103</definedName>
    <definedName name="_xlnm.Print_Area" localSheetId="9">'6.10'!$A$1:$R$58</definedName>
    <definedName name="_xlnm.Print_Area" localSheetId="10">'6.11'!$A$1:$R$70</definedName>
    <definedName name="_xlnm.Print_Area" localSheetId="11">'6.12'!$A$1:$R$63</definedName>
    <definedName name="_xlnm.Print_Area" localSheetId="12">'6.13'!$A$1:$Q$163</definedName>
    <definedName name="_xlnm.Print_Area" localSheetId="1">'6.2'!$A$1:$R$60</definedName>
    <definedName name="_xlnm.Print_Area" localSheetId="2">'6.3'!$A$1:$R$70</definedName>
    <definedName name="_xlnm.Print_Area" localSheetId="3">'6.4'!$A$1:$R$63</definedName>
    <definedName name="_xlnm.Print_Area" localSheetId="4">'6.5'!$A$1:$N$104</definedName>
    <definedName name="_xlnm.Print_Area" localSheetId="5">'6.6'!$A$1:$N$60</definedName>
    <definedName name="_xlnm.Print_Area" localSheetId="6">'6.7'!$A$1:$N$70</definedName>
    <definedName name="_xlnm.Print_Area" localSheetId="7">'6.8'!$A$1:$N$63</definedName>
    <definedName name="_xlnm.Print_Area" localSheetId="8">'6.9'!$A$1:$R$96</definedName>
    <definedName name="_xlnm.Print_Titles" localSheetId="0">'6.1'!$1:$11</definedName>
    <definedName name="_xlnm.Print_Titles" localSheetId="12">'6.13'!$1:$11</definedName>
    <definedName name="_xlnm.Print_Titles" localSheetId="4">'6.5'!$1:$11</definedName>
    <definedName name="_xlnm.Print_Titles" localSheetId="8">'6.9'!$1:$13</definedName>
  </definedNames>
  <calcPr calcId="145621"/>
</workbook>
</file>

<file path=xl/calcChain.xml><?xml version="1.0" encoding="utf-8"?>
<calcChain xmlns="http://schemas.openxmlformats.org/spreadsheetml/2006/main">
  <c r="B29" i="19" l="1"/>
  <c r="P116" i="43" l="1"/>
  <c r="N116" i="43"/>
  <c r="L116" i="43"/>
  <c r="P110" i="43"/>
  <c r="N110" i="43"/>
  <c r="L110" i="43"/>
  <c r="P106" i="43"/>
  <c r="N106" i="43"/>
  <c r="L106" i="43"/>
  <c r="P98" i="43"/>
  <c r="N98" i="43"/>
  <c r="L98" i="43"/>
  <c r="P89" i="43"/>
  <c r="N89" i="43"/>
  <c r="L89" i="43"/>
  <c r="P83" i="43"/>
  <c r="P82" i="43"/>
  <c r="N82" i="43"/>
  <c r="L82" i="43"/>
  <c r="P78" i="43"/>
  <c r="N78" i="43"/>
  <c r="L78" i="43"/>
  <c r="P77" i="43"/>
  <c r="N77" i="43"/>
  <c r="L77" i="43"/>
  <c r="P71" i="43"/>
  <c r="N71" i="43"/>
  <c r="L71" i="43"/>
  <c r="P51" i="43"/>
  <c r="N51" i="43"/>
  <c r="L51" i="43"/>
  <c r="P44" i="43"/>
  <c r="N44" i="43"/>
  <c r="L44" i="43"/>
  <c r="P40" i="43"/>
  <c r="N40" i="43"/>
  <c r="L40" i="43"/>
  <c r="N35" i="43"/>
  <c r="P35" i="43"/>
  <c r="P31" i="43"/>
  <c r="N31" i="43"/>
  <c r="L31" i="43"/>
  <c r="L22" i="43"/>
  <c r="L23" i="43"/>
  <c r="L24" i="43"/>
  <c r="L26" i="43"/>
  <c r="L27" i="43"/>
  <c r="N23" i="43"/>
  <c r="N24" i="43"/>
  <c r="N25" i="43"/>
  <c r="N26" i="43"/>
  <c r="N27" i="43"/>
  <c r="P23" i="43"/>
  <c r="P24" i="43"/>
  <c r="P25" i="43"/>
  <c r="P26" i="43"/>
  <c r="P27" i="43"/>
  <c r="P22" i="43"/>
  <c r="N22" i="43"/>
  <c r="B144" i="43"/>
  <c r="B117" i="43"/>
  <c r="B121" i="43"/>
  <c r="B122" i="43"/>
  <c r="B123" i="43"/>
  <c r="B124" i="43"/>
  <c r="D86" i="43"/>
  <c r="D19" i="43"/>
  <c r="Q54" i="49"/>
  <c r="O54" i="49"/>
  <c r="M54" i="49"/>
  <c r="Q26" i="49"/>
  <c r="Q24" i="49"/>
  <c r="O26" i="49"/>
  <c r="O25" i="49"/>
  <c r="O24" i="49"/>
  <c r="M26" i="49"/>
  <c r="M24" i="49"/>
  <c r="M19" i="49"/>
  <c r="D16" i="49"/>
  <c r="M17" i="49" s="1"/>
  <c r="Q48" i="47"/>
  <c r="Q47" i="47"/>
  <c r="Q45" i="47"/>
  <c r="O48" i="47"/>
  <c r="O45" i="47"/>
  <c r="M45" i="47"/>
  <c r="Q41" i="47"/>
  <c r="O41" i="47"/>
  <c r="M41" i="47"/>
  <c r="Q38" i="47"/>
  <c r="Q33" i="47"/>
  <c r="O33" i="47"/>
  <c r="M33" i="47"/>
  <c r="Q29" i="47"/>
  <c r="O29" i="47"/>
  <c r="M29" i="47"/>
  <c r="Q20" i="47"/>
  <c r="O20" i="47"/>
  <c r="M20" i="47"/>
  <c r="Q16" i="47"/>
  <c r="O16" i="47"/>
  <c r="M16" i="47"/>
  <c r="Q49" i="46"/>
  <c r="O49" i="46"/>
  <c r="M49" i="46"/>
  <c r="Q45" i="46"/>
  <c r="M42" i="46"/>
  <c r="Q37" i="46"/>
  <c r="O37" i="46"/>
  <c r="M37" i="46"/>
  <c r="Q32" i="46"/>
  <c r="O32" i="46"/>
  <c r="M32" i="46"/>
  <c r="Q28" i="46"/>
  <c r="Q22" i="46"/>
  <c r="O22" i="46"/>
  <c r="M22" i="46"/>
  <c r="D42" i="46"/>
  <c r="M54" i="27"/>
  <c r="K54" i="27"/>
  <c r="M48" i="27"/>
  <c r="K48" i="27"/>
  <c r="M58" i="33"/>
  <c r="M59" i="33"/>
  <c r="K58" i="33"/>
  <c r="M54" i="33"/>
  <c r="M49" i="33"/>
  <c r="K54" i="33"/>
  <c r="K49" i="33"/>
  <c r="M22" i="33"/>
  <c r="M21" i="33"/>
  <c r="K22" i="33"/>
  <c r="K21" i="33"/>
  <c r="M17" i="33"/>
  <c r="M16" i="33"/>
  <c r="K17" i="33"/>
  <c r="K16" i="33"/>
  <c r="M47" i="25"/>
  <c r="K47" i="25"/>
  <c r="I47" i="25"/>
  <c r="M43" i="25"/>
  <c r="K43" i="25"/>
  <c r="I43" i="25"/>
  <c r="M34" i="25"/>
  <c r="K34" i="25"/>
  <c r="I34" i="25"/>
  <c r="M30" i="25"/>
  <c r="M29" i="25"/>
  <c r="K30" i="25"/>
  <c r="K29" i="25"/>
  <c r="I30" i="25"/>
  <c r="I29" i="25"/>
  <c r="M25" i="25"/>
  <c r="M20" i="25"/>
  <c r="K24" i="25"/>
  <c r="K20" i="25"/>
  <c r="I23" i="25"/>
  <c r="I20" i="25"/>
  <c r="M17" i="25"/>
  <c r="M16" i="25"/>
  <c r="K17" i="25"/>
  <c r="I16" i="25"/>
  <c r="B29" i="24"/>
  <c r="B28" i="24"/>
  <c r="M18" i="49" l="1"/>
  <c r="M16" i="49"/>
  <c r="M20" i="49"/>
  <c r="Q47" i="22"/>
  <c r="O47" i="22"/>
  <c r="M48" i="22"/>
  <c r="M47" i="22"/>
  <c r="K48" i="22"/>
  <c r="Q55" i="22"/>
  <c r="Q54" i="22"/>
  <c r="O55" i="22"/>
  <c r="O54" i="22"/>
  <c r="M55" i="22"/>
  <c r="M54" i="22"/>
  <c r="H47" i="22"/>
  <c r="D47" i="22"/>
  <c r="F16" i="22" l="1"/>
  <c r="D16" i="22"/>
  <c r="H16" i="22"/>
  <c r="Q27" i="32"/>
  <c r="O27" i="32"/>
  <c r="M27" i="32"/>
  <c r="M58" i="32"/>
  <c r="O58" i="32"/>
  <c r="Q58" i="32"/>
  <c r="Q53" i="32"/>
  <c r="Q52" i="32"/>
  <c r="Q51" i="32"/>
  <c r="Q50" i="32"/>
  <c r="Q49" i="32"/>
  <c r="O54" i="32"/>
  <c r="O53" i="32"/>
  <c r="O51" i="32"/>
  <c r="O50" i="32"/>
  <c r="O49" i="32"/>
  <c r="M51" i="32"/>
  <c r="M52" i="32"/>
  <c r="M54" i="32"/>
  <c r="M49" i="32"/>
  <c r="Q17" i="32"/>
  <c r="Q16" i="32"/>
  <c r="O17" i="32"/>
  <c r="O16" i="32"/>
  <c r="M17" i="32"/>
  <c r="M16" i="32"/>
  <c r="Q26" i="20"/>
  <c r="Q25" i="20"/>
  <c r="Q23" i="20"/>
  <c r="Q20" i="20"/>
  <c r="O24" i="20"/>
  <c r="O25" i="20"/>
  <c r="O20" i="20"/>
  <c r="M23" i="20"/>
  <c r="M20" i="20"/>
  <c r="Q30" i="20"/>
  <c r="Q29" i="20"/>
  <c r="O30" i="20"/>
  <c r="O29" i="20"/>
  <c r="M30" i="20"/>
  <c r="M29" i="20"/>
  <c r="Q39" i="20"/>
  <c r="Q34" i="20"/>
  <c r="Q37" i="20"/>
  <c r="M37" i="20"/>
  <c r="O37" i="20"/>
  <c r="O39" i="20"/>
  <c r="O34" i="20"/>
  <c r="M39" i="20"/>
  <c r="M34" i="20"/>
  <c r="Q50" i="20"/>
  <c r="Q49" i="20"/>
  <c r="Q48" i="20"/>
  <c r="Q47" i="20"/>
  <c r="O50" i="20"/>
  <c r="O49" i="20"/>
  <c r="O48" i="20"/>
  <c r="O47" i="20"/>
  <c r="M48" i="20"/>
  <c r="M49" i="20"/>
  <c r="M50" i="20"/>
  <c r="M47" i="20"/>
  <c r="M92" i="19"/>
  <c r="Q92" i="19"/>
  <c r="O92" i="19"/>
  <c r="Q87" i="19"/>
  <c r="O87" i="19"/>
  <c r="M87" i="19"/>
  <c r="K87" i="19"/>
  <c r="Q71" i="19"/>
  <c r="Q63" i="19"/>
  <c r="O63" i="19"/>
  <c r="M63" i="19"/>
  <c r="M64" i="19"/>
  <c r="K64" i="19"/>
  <c r="K63" i="19"/>
  <c r="Q59" i="19"/>
  <c r="Q58" i="19"/>
  <c r="Q57" i="19"/>
  <c r="Q56" i="19"/>
  <c r="Q55" i="19"/>
  <c r="O59" i="19"/>
  <c r="O58" i="19"/>
  <c r="O57" i="19"/>
  <c r="O55" i="19"/>
  <c r="M58" i="19"/>
  <c r="M55" i="19"/>
  <c r="K57" i="19"/>
  <c r="K58" i="19"/>
  <c r="K59" i="19"/>
  <c r="K55" i="19"/>
  <c r="Q51" i="19"/>
  <c r="O51" i="19"/>
  <c r="M51" i="19"/>
  <c r="Q49" i="19"/>
  <c r="O49" i="19"/>
  <c r="M49" i="19"/>
  <c r="K49" i="19"/>
  <c r="Q44" i="19"/>
  <c r="Q43" i="19"/>
  <c r="Q42" i="19"/>
  <c r="O44" i="19"/>
  <c r="O43" i="19"/>
  <c r="O42" i="19"/>
  <c r="M44" i="19"/>
  <c r="M43" i="19"/>
  <c r="M42" i="19"/>
  <c r="K44" i="19"/>
  <c r="K43" i="19"/>
  <c r="K42" i="19"/>
  <c r="Q39" i="19"/>
  <c r="Q38" i="19"/>
  <c r="O39" i="19"/>
  <c r="O38" i="19"/>
  <c r="M39" i="19"/>
  <c r="M38" i="19"/>
  <c r="K39" i="19"/>
  <c r="K38" i="19"/>
  <c r="Q34" i="19"/>
  <c r="Q33" i="19"/>
  <c r="O34" i="19"/>
  <c r="O33" i="19"/>
  <c r="M34" i="19"/>
  <c r="M33" i="19"/>
  <c r="K34" i="19"/>
  <c r="K33" i="19"/>
  <c r="B16" i="22" l="1"/>
  <c r="B19" i="19"/>
  <c r="B18" i="19"/>
  <c r="B17" i="19"/>
  <c r="B16" i="19"/>
  <c r="P144" i="43" l="1"/>
  <c r="N144" i="43"/>
  <c r="L144" i="43"/>
  <c r="P95" i="43"/>
  <c r="N95" i="43"/>
  <c r="L95" i="43"/>
  <c r="B95" i="43"/>
  <c r="J95" i="43" s="1"/>
  <c r="P79" i="43"/>
  <c r="N79" i="43"/>
  <c r="L79" i="43"/>
  <c r="H63" i="43"/>
  <c r="H61" i="43" s="1"/>
  <c r="F63" i="43"/>
  <c r="F61" i="43" s="1"/>
  <c r="D63" i="43"/>
  <c r="N68" i="43"/>
  <c r="P68" i="43"/>
  <c r="L68" i="43"/>
  <c r="D61" i="43"/>
  <c r="B68" i="43"/>
  <c r="J68" i="43" s="1"/>
  <c r="N28" i="43"/>
  <c r="B28" i="43"/>
  <c r="P28" i="43"/>
  <c r="J28" i="43"/>
  <c r="D21" i="43"/>
  <c r="H21" i="43"/>
  <c r="F21" i="43"/>
  <c r="H16" i="49"/>
  <c r="Q18" i="49"/>
  <c r="H19" i="47"/>
  <c r="D19" i="47"/>
  <c r="F19" i="47"/>
  <c r="Q26" i="47"/>
  <c r="O26" i="47"/>
  <c r="M26" i="47"/>
  <c r="Q49" i="47"/>
  <c r="O49" i="47"/>
  <c r="M49" i="47"/>
  <c r="F28" i="25"/>
  <c r="D19" i="25"/>
  <c r="M26" i="25"/>
  <c r="M31" i="25"/>
  <c r="K26" i="25"/>
  <c r="K31" i="25"/>
  <c r="D28" i="20"/>
  <c r="Q31" i="20"/>
  <c r="O31" i="20"/>
  <c r="M31" i="20"/>
  <c r="O26" i="20"/>
  <c r="M26" i="20"/>
  <c r="D19" i="20"/>
  <c r="H44" i="47"/>
  <c r="F44" i="47"/>
  <c r="D44" i="47"/>
  <c r="B49" i="47"/>
  <c r="K49" i="47" s="1"/>
  <c r="B26" i="47"/>
  <c r="K26" i="47" s="1"/>
  <c r="B31" i="20"/>
  <c r="K31" i="20" s="1"/>
  <c r="B30" i="20"/>
  <c r="B26" i="20"/>
  <c r="K26" i="20" s="1"/>
  <c r="B25" i="20"/>
  <c r="N64" i="43" l="1"/>
  <c r="N62" i="43"/>
  <c r="P62" i="43"/>
  <c r="P64" i="43"/>
  <c r="L64" i="43"/>
  <c r="L62" i="43"/>
  <c r="Q19" i="49"/>
  <c r="Q16" i="49"/>
  <c r="Q20" i="49"/>
  <c r="Q17" i="49"/>
  <c r="B44" i="47"/>
  <c r="P66" i="43"/>
  <c r="P67" i="43"/>
  <c r="P65" i="43"/>
  <c r="P63" i="43"/>
  <c r="N65" i="43"/>
  <c r="N66" i="43"/>
  <c r="N67" i="43"/>
  <c r="N63" i="43"/>
  <c r="B61" i="43"/>
  <c r="B63" i="43"/>
  <c r="D88" i="43"/>
  <c r="H88" i="43"/>
  <c r="F88" i="43"/>
  <c r="D28" i="25"/>
  <c r="B31" i="25"/>
  <c r="I31" i="25" s="1"/>
  <c r="F19" i="25"/>
  <c r="B26" i="25"/>
  <c r="I26" i="25" s="1"/>
  <c r="F49" i="24"/>
  <c r="H28" i="20"/>
  <c r="F28" i="20"/>
  <c r="H19" i="20"/>
  <c r="F19" i="20"/>
  <c r="J63" i="43" l="1"/>
  <c r="L67" i="43"/>
  <c r="L66" i="43"/>
  <c r="L65" i="43"/>
  <c r="L63" i="43"/>
  <c r="F48" i="19"/>
  <c r="H141" i="43" l="1"/>
  <c r="F141" i="43"/>
  <c r="D141" i="43"/>
  <c r="J144" i="43"/>
  <c r="D120" i="43"/>
  <c r="L120" i="43" s="1"/>
  <c r="H109" i="43"/>
  <c r="F109" i="43"/>
  <c r="D109" i="43"/>
  <c r="D76" i="43"/>
  <c r="F76" i="43"/>
  <c r="H76" i="43"/>
  <c r="B79" i="43"/>
  <c r="J79" i="43" s="1"/>
  <c r="D47" i="49"/>
  <c r="D40" i="49"/>
  <c r="Q37" i="49"/>
  <c r="O37" i="49"/>
  <c r="M37" i="49"/>
  <c r="H34" i="49"/>
  <c r="F34" i="49"/>
  <c r="D34" i="49"/>
  <c r="B37" i="49"/>
  <c r="K37" i="49" s="1"/>
  <c r="D40" i="27"/>
  <c r="M37" i="27"/>
  <c r="K37" i="27"/>
  <c r="F34" i="27"/>
  <c r="D34" i="27"/>
  <c r="B37" i="27"/>
  <c r="I37" i="27" s="1"/>
  <c r="D89" i="24"/>
  <c r="F64" i="24"/>
  <c r="D49" i="24"/>
  <c r="O37" i="22"/>
  <c r="M37" i="22"/>
  <c r="H34" i="22"/>
  <c r="F34" i="22"/>
  <c r="D34" i="22"/>
  <c r="B37" i="22"/>
  <c r="K37" i="22" s="1"/>
  <c r="D40" i="22"/>
  <c r="H24" i="32"/>
  <c r="H63" i="19" l="1"/>
  <c r="F63" i="19"/>
  <c r="D63" i="19"/>
  <c r="D48" i="19"/>
  <c r="D48" i="33" l="1"/>
  <c r="B49" i="32" l="1"/>
  <c r="Q17" i="48" l="1"/>
  <c r="Q16" i="48"/>
  <c r="O17" i="48"/>
  <c r="O16" i="48"/>
  <c r="M17" i="48"/>
  <c r="M16" i="48"/>
  <c r="F15" i="48"/>
  <c r="D15" i="48"/>
  <c r="B18" i="48"/>
  <c r="H15" i="48"/>
  <c r="H15" i="32"/>
  <c r="F15" i="32"/>
  <c r="D15" i="32"/>
  <c r="F15" i="33"/>
  <c r="D15" i="33"/>
  <c r="B15" i="33" s="1"/>
  <c r="B18" i="33"/>
  <c r="B18" i="32"/>
  <c r="M15" i="32" l="1"/>
  <c r="B15" i="32"/>
  <c r="O56" i="19"/>
  <c r="M56" i="19"/>
  <c r="M57" i="19"/>
  <c r="M59" i="19"/>
  <c r="Q50" i="19"/>
  <c r="O50" i="19"/>
  <c r="M50" i="19"/>
  <c r="P148" i="43" l="1"/>
  <c r="P147" i="43"/>
  <c r="N148" i="43"/>
  <c r="N147" i="43"/>
  <c r="L148" i="43"/>
  <c r="L147" i="43"/>
  <c r="P137" i="43"/>
  <c r="P138" i="43"/>
  <c r="P136" i="43"/>
  <c r="N137" i="43"/>
  <c r="N138" i="43"/>
  <c r="N136" i="43"/>
  <c r="L137" i="43"/>
  <c r="L138" i="43"/>
  <c r="L136" i="43"/>
  <c r="P99" i="43"/>
  <c r="P100" i="43"/>
  <c r="P101" i="43"/>
  <c r="P102" i="43"/>
  <c r="P103" i="43"/>
  <c r="N99" i="43"/>
  <c r="N100" i="43"/>
  <c r="N101" i="43"/>
  <c r="N102" i="43"/>
  <c r="N103" i="43"/>
  <c r="L99" i="43"/>
  <c r="L100" i="43"/>
  <c r="L101" i="43"/>
  <c r="L102" i="43"/>
  <c r="L103" i="43"/>
  <c r="N83" i="43"/>
  <c r="L83" i="43"/>
  <c r="P72" i="43"/>
  <c r="P73" i="43"/>
  <c r="N72" i="43"/>
  <c r="N73" i="43"/>
  <c r="L72" i="43"/>
  <c r="L73" i="43"/>
  <c r="P45" i="43"/>
  <c r="P46" i="43"/>
  <c r="P47" i="43"/>
  <c r="N45" i="43"/>
  <c r="N46" i="43"/>
  <c r="N47" i="43"/>
  <c r="L45" i="43"/>
  <c r="L46" i="43"/>
  <c r="L47" i="43"/>
  <c r="P41" i="43"/>
  <c r="N41" i="43"/>
  <c r="L41" i="43"/>
  <c r="P32" i="43"/>
  <c r="P33" i="43"/>
  <c r="P34" i="43"/>
  <c r="P36" i="43"/>
  <c r="N32" i="43"/>
  <c r="N33" i="43"/>
  <c r="N34" i="43"/>
  <c r="N36" i="43"/>
  <c r="L32" i="43"/>
  <c r="L33" i="43"/>
  <c r="L34" i="43"/>
  <c r="L35" i="43"/>
  <c r="L36" i="43"/>
  <c r="L25" i="43"/>
  <c r="Q55" i="49"/>
  <c r="O55" i="49"/>
  <c r="M55" i="49"/>
  <c r="Q31" i="49"/>
  <c r="Q30" i="49"/>
  <c r="O31" i="49"/>
  <c r="O30" i="49"/>
  <c r="M31" i="49"/>
  <c r="M30" i="49"/>
  <c r="Q25" i="49"/>
  <c r="M25" i="49"/>
  <c r="Q59" i="48"/>
  <c r="Q60" i="48"/>
  <c r="Q61" i="48"/>
  <c r="Q58" i="48"/>
  <c r="O59" i="48"/>
  <c r="O60" i="48"/>
  <c r="O61" i="48"/>
  <c r="O58" i="48"/>
  <c r="M59" i="48"/>
  <c r="M60" i="48"/>
  <c r="M61" i="48"/>
  <c r="M58" i="48"/>
  <c r="Q50" i="48"/>
  <c r="Q51" i="48"/>
  <c r="Q52" i="48"/>
  <c r="Q53" i="48"/>
  <c r="Q54" i="48"/>
  <c r="Q49" i="48"/>
  <c r="O50" i="48"/>
  <c r="O51" i="48"/>
  <c r="O52" i="48"/>
  <c r="O53" i="48"/>
  <c r="O54" i="48"/>
  <c r="O49" i="48"/>
  <c r="M50" i="48"/>
  <c r="M51" i="48"/>
  <c r="M52" i="48"/>
  <c r="M53" i="48"/>
  <c r="M54" i="48"/>
  <c r="M49" i="48"/>
  <c r="Q39" i="48"/>
  <c r="Q40" i="48"/>
  <c r="Q41" i="48"/>
  <c r="Q42" i="48"/>
  <c r="Q43" i="48"/>
  <c r="Q44" i="48"/>
  <c r="Q45" i="48"/>
  <c r="Q38" i="48"/>
  <c r="O39" i="48"/>
  <c r="O40" i="48"/>
  <c r="O41" i="48"/>
  <c r="O42" i="48"/>
  <c r="O43" i="48"/>
  <c r="O44" i="48"/>
  <c r="O45" i="48"/>
  <c r="O38" i="48"/>
  <c r="M39" i="48"/>
  <c r="M40" i="48"/>
  <c r="M41" i="48"/>
  <c r="M42" i="48"/>
  <c r="M43" i="48"/>
  <c r="M44" i="48"/>
  <c r="M45" i="48"/>
  <c r="M38" i="48"/>
  <c r="Q28" i="48"/>
  <c r="Q29" i="48"/>
  <c r="Q30" i="48"/>
  <c r="Q31" i="48"/>
  <c r="Q32" i="48"/>
  <c r="Q33" i="48"/>
  <c r="Q34" i="48"/>
  <c r="Q27" i="48"/>
  <c r="O28" i="48"/>
  <c r="O29" i="48"/>
  <c r="O30" i="48"/>
  <c r="O31" i="48"/>
  <c r="O32" i="48"/>
  <c r="O33" i="48"/>
  <c r="O34" i="48"/>
  <c r="O27" i="48"/>
  <c r="M28" i="48"/>
  <c r="M29" i="48"/>
  <c r="M30" i="48"/>
  <c r="M31" i="48"/>
  <c r="M32" i="48"/>
  <c r="M33" i="48"/>
  <c r="M34" i="48"/>
  <c r="M27" i="48"/>
  <c r="Q46" i="47"/>
  <c r="O46" i="47"/>
  <c r="O47" i="47"/>
  <c r="M46" i="47"/>
  <c r="M47" i="47"/>
  <c r="M48" i="47"/>
  <c r="Q42" i="47"/>
  <c r="O42" i="47"/>
  <c r="M42" i="47"/>
  <c r="Q34" i="47"/>
  <c r="Q35" i="47"/>
  <c r="Q36" i="47"/>
  <c r="Q37" i="47"/>
  <c r="O34" i="47"/>
  <c r="O35" i="47"/>
  <c r="O36" i="47"/>
  <c r="O37" i="47"/>
  <c r="O38" i="47"/>
  <c r="M34" i="47"/>
  <c r="M35" i="47"/>
  <c r="M36" i="47"/>
  <c r="M37" i="47"/>
  <c r="M38" i="47"/>
  <c r="Q21" i="47"/>
  <c r="Q22" i="47"/>
  <c r="Q23" i="47"/>
  <c r="Q24" i="47"/>
  <c r="Q25" i="47"/>
  <c r="O21" i="47"/>
  <c r="O22" i="47"/>
  <c r="O23" i="47"/>
  <c r="O24" i="47"/>
  <c r="O25" i="47"/>
  <c r="M21" i="47"/>
  <c r="M22" i="47"/>
  <c r="M23" i="47"/>
  <c r="M24" i="47"/>
  <c r="M25" i="47"/>
  <c r="Q50" i="46"/>
  <c r="Q51" i="46"/>
  <c r="Q52" i="46"/>
  <c r="Q53" i="46"/>
  <c r="O50" i="46"/>
  <c r="O51" i="46"/>
  <c r="O52" i="46"/>
  <c r="O53" i="46"/>
  <c r="M50" i="46"/>
  <c r="M51" i="46"/>
  <c r="M52" i="46"/>
  <c r="M53" i="46"/>
  <c r="Q38" i="46"/>
  <c r="O38" i="46"/>
  <c r="M38" i="46"/>
  <c r="Q43" i="46"/>
  <c r="Q44" i="46"/>
  <c r="O43" i="46"/>
  <c r="O44" i="46"/>
  <c r="O45" i="46"/>
  <c r="M43" i="46"/>
  <c r="M44" i="46"/>
  <c r="M45" i="46"/>
  <c r="Q33" i="46"/>
  <c r="O33" i="46"/>
  <c r="M33" i="46"/>
  <c r="Q23" i="46"/>
  <c r="Q24" i="46"/>
  <c r="Q25" i="46"/>
  <c r="Q26" i="46"/>
  <c r="Q27" i="46"/>
  <c r="O23" i="46"/>
  <c r="O24" i="46"/>
  <c r="O25" i="46"/>
  <c r="O26" i="46"/>
  <c r="O27" i="46"/>
  <c r="O28" i="46"/>
  <c r="M23" i="46"/>
  <c r="M24" i="46"/>
  <c r="M25" i="46"/>
  <c r="M26" i="46"/>
  <c r="M27" i="46"/>
  <c r="M28" i="46"/>
  <c r="F16" i="27"/>
  <c r="D16" i="27"/>
  <c r="M55" i="27"/>
  <c r="K55" i="27"/>
  <c r="M49" i="27"/>
  <c r="M50" i="27"/>
  <c r="K49" i="27"/>
  <c r="K50" i="27"/>
  <c r="M41" i="27"/>
  <c r="M42" i="27"/>
  <c r="M43" i="27"/>
  <c r="K41" i="27"/>
  <c r="K42" i="27"/>
  <c r="K43" i="27"/>
  <c r="M31" i="27"/>
  <c r="M30" i="27"/>
  <c r="K31" i="27"/>
  <c r="K30" i="27"/>
  <c r="M25" i="27"/>
  <c r="M26" i="27"/>
  <c r="M24" i="27"/>
  <c r="K25" i="27"/>
  <c r="K26" i="27"/>
  <c r="K24" i="27"/>
  <c r="M60" i="33"/>
  <c r="M61" i="33"/>
  <c r="K59" i="33"/>
  <c r="K60" i="33"/>
  <c r="K61" i="33"/>
  <c r="M50" i="33"/>
  <c r="M51" i="33"/>
  <c r="M52" i="33"/>
  <c r="M53" i="33"/>
  <c r="K50" i="33"/>
  <c r="K51" i="33"/>
  <c r="K52" i="33"/>
  <c r="K53" i="33"/>
  <c r="M48" i="25"/>
  <c r="M49" i="25"/>
  <c r="M50" i="25"/>
  <c r="K48" i="25"/>
  <c r="K49" i="25"/>
  <c r="K50" i="25"/>
  <c r="M44" i="25"/>
  <c r="K44" i="25"/>
  <c r="M35" i="25"/>
  <c r="M36" i="25"/>
  <c r="M37" i="25"/>
  <c r="M38" i="25"/>
  <c r="M39" i="25"/>
  <c r="K35" i="25"/>
  <c r="K36" i="25"/>
  <c r="K37" i="25"/>
  <c r="K38" i="25"/>
  <c r="K39" i="25"/>
  <c r="M21" i="25"/>
  <c r="M22" i="25"/>
  <c r="M23" i="25"/>
  <c r="M24" i="25"/>
  <c r="K21" i="25"/>
  <c r="K22" i="25"/>
  <c r="K23" i="25"/>
  <c r="K25" i="25"/>
  <c r="M57" i="24"/>
  <c r="M58" i="24"/>
  <c r="M59" i="24"/>
  <c r="M60" i="24"/>
  <c r="M56" i="24"/>
  <c r="K57" i="24"/>
  <c r="K58" i="24"/>
  <c r="K59" i="24"/>
  <c r="K60" i="24"/>
  <c r="K56" i="24"/>
  <c r="M44" i="24"/>
  <c r="M45" i="24"/>
  <c r="M43" i="24"/>
  <c r="K44" i="24"/>
  <c r="K45" i="24"/>
  <c r="K43" i="24"/>
  <c r="M39" i="24"/>
  <c r="M38" i="24"/>
  <c r="K39" i="24"/>
  <c r="K38" i="24"/>
  <c r="Q31" i="22"/>
  <c r="Q30" i="22"/>
  <c r="O31" i="22"/>
  <c r="O30" i="22"/>
  <c r="M31" i="22"/>
  <c r="M30" i="22"/>
  <c r="Q25" i="22"/>
  <c r="Q26" i="22"/>
  <c r="Q24" i="22"/>
  <c r="O25" i="22"/>
  <c r="O26" i="22"/>
  <c r="O24" i="22"/>
  <c r="M25" i="22"/>
  <c r="M26" i="22"/>
  <c r="M24" i="22"/>
  <c r="Q59" i="32"/>
  <c r="Q60" i="32"/>
  <c r="Q61" i="32"/>
  <c r="O59" i="32"/>
  <c r="O60" i="32"/>
  <c r="O61" i="32"/>
  <c r="M59" i="32"/>
  <c r="M60" i="32"/>
  <c r="M61" i="32"/>
  <c r="Q54" i="32"/>
  <c r="O52" i="32"/>
  <c r="M50" i="32"/>
  <c r="M53" i="32"/>
  <c r="Q39" i="32"/>
  <c r="Q40" i="32"/>
  <c r="Q41" i="32"/>
  <c r="Q42" i="32"/>
  <c r="Q43" i="32"/>
  <c r="Q44" i="32"/>
  <c r="Q45" i="32"/>
  <c r="Q38" i="32"/>
  <c r="O39" i="32"/>
  <c r="O40" i="32"/>
  <c r="O41" i="32"/>
  <c r="O42" i="32"/>
  <c r="O43" i="32"/>
  <c r="O44" i="32"/>
  <c r="O45" i="32"/>
  <c r="O38" i="32"/>
  <c r="M39" i="32"/>
  <c r="M40" i="32"/>
  <c r="M41" i="32"/>
  <c r="M42" i="32"/>
  <c r="M43" i="32"/>
  <c r="M44" i="32"/>
  <c r="M45" i="32"/>
  <c r="M38" i="32"/>
  <c r="Q28" i="32"/>
  <c r="Q29" i="32"/>
  <c r="Q30" i="32"/>
  <c r="Q31" i="32"/>
  <c r="Q32" i="32"/>
  <c r="Q33" i="32"/>
  <c r="Q34" i="32"/>
  <c r="O28" i="32"/>
  <c r="O29" i="32"/>
  <c r="O30" i="32"/>
  <c r="O31" i="32"/>
  <c r="O32" i="32"/>
  <c r="O33" i="32"/>
  <c r="O34" i="32"/>
  <c r="M28" i="32"/>
  <c r="M29" i="32"/>
  <c r="M30" i="32"/>
  <c r="M31" i="32"/>
  <c r="M32" i="32"/>
  <c r="M33" i="32"/>
  <c r="M34" i="32"/>
  <c r="Q44" i="20" l="1"/>
  <c r="Q43" i="20"/>
  <c r="O44" i="20"/>
  <c r="O43" i="20"/>
  <c r="M44" i="20"/>
  <c r="M43" i="20"/>
  <c r="Q35" i="20"/>
  <c r="Q36" i="20"/>
  <c r="Q38" i="20"/>
  <c r="O35" i="20"/>
  <c r="O36" i="20"/>
  <c r="O38" i="20"/>
  <c r="M35" i="20"/>
  <c r="M36" i="20"/>
  <c r="M38" i="20"/>
  <c r="Q21" i="20"/>
  <c r="Q22" i="20"/>
  <c r="Q24" i="20"/>
  <c r="O21" i="20"/>
  <c r="O22" i="20"/>
  <c r="O23" i="20"/>
  <c r="M21" i="20"/>
  <c r="M22" i="20"/>
  <c r="M24" i="20"/>
  <c r="M25" i="20"/>
  <c r="Q23" i="19"/>
  <c r="Q24" i="19"/>
  <c r="Q25" i="19"/>
  <c r="Q26" i="19"/>
  <c r="Q27" i="19"/>
  <c r="Q28" i="19"/>
  <c r="Q22" i="19"/>
  <c r="O23" i="19"/>
  <c r="O24" i="19"/>
  <c r="O25" i="19"/>
  <c r="O26" i="19"/>
  <c r="O27" i="19"/>
  <c r="O28" i="19"/>
  <c r="O22" i="19"/>
  <c r="M23" i="19"/>
  <c r="M24" i="19"/>
  <c r="M25" i="19"/>
  <c r="M26" i="19"/>
  <c r="M27" i="19"/>
  <c r="M28" i="19"/>
  <c r="M22" i="19"/>
  <c r="H39" i="43" l="1"/>
  <c r="F39" i="43"/>
  <c r="D39" i="43"/>
  <c r="F16" i="49"/>
  <c r="B17" i="49"/>
  <c r="H40" i="47"/>
  <c r="F40" i="47"/>
  <c r="D40" i="47"/>
  <c r="H42" i="20"/>
  <c r="F42" i="20"/>
  <c r="D42" i="25"/>
  <c r="F42" i="25"/>
  <c r="D42" i="20"/>
  <c r="O16" i="49" l="1"/>
  <c r="O18" i="49"/>
  <c r="O20" i="49"/>
  <c r="O19" i="49"/>
  <c r="O17" i="49"/>
  <c r="D15" i="49"/>
  <c r="B42" i="20"/>
  <c r="D47" i="27"/>
  <c r="K47" i="27" s="1"/>
  <c r="H146" i="43" l="1"/>
  <c r="F146" i="43"/>
  <c r="D146" i="43"/>
  <c r="H70" i="43"/>
  <c r="L94" i="43"/>
  <c r="N94" i="43"/>
  <c r="P94" i="43"/>
  <c r="L93" i="43"/>
  <c r="N93" i="43"/>
  <c r="P93" i="43"/>
  <c r="L92" i="43"/>
  <c r="N92" i="43"/>
  <c r="P92" i="43"/>
  <c r="L91" i="43"/>
  <c r="N91" i="43"/>
  <c r="P91" i="43"/>
  <c r="L90" i="43"/>
  <c r="N90" i="43"/>
  <c r="P90" i="43"/>
  <c r="B148" i="43"/>
  <c r="B149" i="43"/>
  <c r="L88" i="43" l="1"/>
  <c r="P88" i="43"/>
  <c r="N88" i="43"/>
  <c r="B146" i="43"/>
  <c r="H48" i="48"/>
  <c r="F48" i="48"/>
  <c r="D48" i="48"/>
  <c r="B34" i="48"/>
  <c r="H57" i="48"/>
  <c r="F57" i="48"/>
  <c r="D57" i="48"/>
  <c r="B62" i="48"/>
  <c r="F57" i="33"/>
  <c r="D57" i="33"/>
  <c r="F48" i="33"/>
  <c r="B48" i="33" s="1"/>
  <c r="B62" i="33"/>
  <c r="B34" i="33"/>
  <c r="D24" i="33"/>
  <c r="F46" i="25"/>
  <c r="F33" i="25"/>
  <c r="D87" i="24"/>
  <c r="F55" i="24"/>
  <c r="F89" i="24"/>
  <c r="H48" i="32"/>
  <c r="F48" i="32"/>
  <c r="B62" i="32"/>
  <c r="H57" i="32"/>
  <c r="F57" i="32"/>
  <c r="D57" i="32"/>
  <c r="D24" i="32"/>
  <c r="B34" i="32"/>
  <c r="M48" i="19"/>
  <c r="O48" i="19"/>
  <c r="D81" i="46"/>
  <c r="D57" i="46"/>
  <c r="D64" i="24"/>
  <c r="D15" i="22"/>
  <c r="D88" i="19"/>
  <c r="D62" i="19"/>
  <c r="F87" i="24" l="1"/>
  <c r="K91" i="24"/>
  <c r="K90" i="24"/>
  <c r="K92" i="24"/>
  <c r="K88" i="24"/>
  <c r="K89" i="24"/>
  <c r="D63" i="24"/>
  <c r="K65" i="24" s="1"/>
  <c r="K64" i="24"/>
  <c r="M17" i="22"/>
  <c r="M20" i="22"/>
  <c r="M16" i="22"/>
  <c r="M19" i="22"/>
  <c r="M18" i="22"/>
  <c r="B57" i="33"/>
  <c r="M26" i="48"/>
  <c r="Q26" i="48"/>
  <c r="O26" i="32"/>
  <c r="O26" i="48"/>
  <c r="B87" i="24"/>
  <c r="M26" i="32"/>
  <c r="N52" i="43"/>
  <c r="B132" i="43"/>
  <c r="F120" i="43"/>
  <c r="F119" i="43" s="1"/>
  <c r="D128" i="43"/>
  <c r="F128" i="43"/>
  <c r="F126" i="43" s="1"/>
  <c r="N127" i="43" s="1"/>
  <c r="H128" i="43"/>
  <c r="H55" i="43"/>
  <c r="H30" i="43"/>
  <c r="B94" i="43"/>
  <c r="D20" i="48"/>
  <c r="F20" i="48"/>
  <c r="H20" i="48"/>
  <c r="F20" i="33"/>
  <c r="D20" i="33"/>
  <c r="H20" i="32"/>
  <c r="F20" i="32"/>
  <c r="D20" i="32"/>
  <c r="H15" i="20"/>
  <c r="F15" i="20"/>
  <c r="D15" i="20"/>
  <c r="D86" i="19"/>
  <c r="H88" i="19"/>
  <c r="H86" i="19" s="1"/>
  <c r="F88" i="19"/>
  <c r="F86" i="19" s="1"/>
  <c r="H62" i="19"/>
  <c r="F62" i="19"/>
  <c r="H54" i="19"/>
  <c r="F54" i="19"/>
  <c r="D54" i="19"/>
  <c r="H48" i="19"/>
  <c r="F47" i="19"/>
  <c r="D47" i="19"/>
  <c r="H41" i="19"/>
  <c r="F41" i="19"/>
  <c r="D41" i="19"/>
  <c r="H37" i="19"/>
  <c r="F37" i="19"/>
  <c r="D37" i="19"/>
  <c r="H32" i="19"/>
  <c r="F32" i="19"/>
  <c r="D32" i="19"/>
  <c r="H21" i="19"/>
  <c r="H13" i="19" s="1"/>
  <c r="F21" i="19"/>
  <c r="F13" i="19" s="1"/>
  <c r="D21" i="19"/>
  <c r="P58" i="43" l="1"/>
  <c r="P55" i="43"/>
  <c r="M90" i="24"/>
  <c r="M93" i="24"/>
  <c r="M92" i="24"/>
  <c r="M88" i="24"/>
  <c r="M91" i="24"/>
  <c r="M89" i="24"/>
  <c r="D13" i="19"/>
  <c r="B13" i="19" s="1"/>
  <c r="B21" i="19"/>
  <c r="B62" i="19"/>
  <c r="H47" i="19"/>
  <c r="Q48" i="19"/>
  <c r="N131" i="43"/>
  <c r="N130" i="43"/>
  <c r="N132" i="43"/>
  <c r="N129" i="43"/>
  <c r="N128" i="43"/>
  <c r="P113" i="43"/>
  <c r="P112" i="43"/>
  <c r="P111" i="43"/>
  <c r="N113" i="43"/>
  <c r="N112" i="43"/>
  <c r="N111" i="43"/>
  <c r="L113" i="43"/>
  <c r="L112" i="43"/>
  <c r="L111" i="43"/>
  <c r="P139" i="43"/>
  <c r="N139" i="43"/>
  <c r="L139" i="43"/>
  <c r="P74" i="43"/>
  <c r="N74" i="43"/>
  <c r="L74" i="43"/>
  <c r="P70" i="43"/>
  <c r="P133" i="43"/>
  <c r="N133" i="43"/>
  <c r="L133" i="43"/>
  <c r="P59" i="43"/>
  <c r="N59" i="43"/>
  <c r="L59" i="43"/>
  <c r="H43" i="43"/>
  <c r="F43" i="43"/>
  <c r="D43" i="43"/>
  <c r="P48" i="43"/>
  <c r="N48" i="43"/>
  <c r="L48" i="43"/>
  <c r="N43" i="43"/>
  <c r="P84" i="43"/>
  <c r="N84" i="43"/>
  <c r="L84" i="43"/>
  <c r="P143" i="43"/>
  <c r="N143" i="43"/>
  <c r="L143" i="43"/>
  <c r="P142" i="43"/>
  <c r="N142" i="43"/>
  <c r="L142" i="43"/>
  <c r="P117" i="43"/>
  <c r="N117" i="43"/>
  <c r="L117" i="43"/>
  <c r="N81" i="43"/>
  <c r="P107" i="43"/>
  <c r="N107" i="43"/>
  <c r="L107" i="43"/>
  <c r="P52" i="43"/>
  <c r="L52" i="43"/>
  <c r="N50" i="43"/>
  <c r="P37" i="43"/>
  <c r="N37" i="43"/>
  <c r="L37" i="43"/>
  <c r="B147" i="43"/>
  <c r="B143" i="43"/>
  <c r="B142" i="43"/>
  <c r="B139" i="43"/>
  <c r="J139" i="43" s="1"/>
  <c r="B138" i="43"/>
  <c r="B137" i="43"/>
  <c r="B136" i="43"/>
  <c r="B133" i="43"/>
  <c r="J133" i="43" s="1"/>
  <c r="B131" i="43"/>
  <c r="B130" i="43"/>
  <c r="B129" i="43"/>
  <c r="B127" i="43"/>
  <c r="B116" i="43"/>
  <c r="B113" i="43"/>
  <c r="B112" i="43"/>
  <c r="B111" i="43"/>
  <c r="B110" i="43"/>
  <c r="B107" i="43"/>
  <c r="B106" i="43"/>
  <c r="B103" i="43"/>
  <c r="B102" i="43"/>
  <c r="B101" i="43"/>
  <c r="B100" i="43"/>
  <c r="B99" i="43"/>
  <c r="B98" i="43"/>
  <c r="B93" i="43"/>
  <c r="B92" i="43"/>
  <c r="B91" i="43"/>
  <c r="B90" i="43"/>
  <c r="B89" i="43"/>
  <c r="B84" i="43"/>
  <c r="J84" i="43" s="1"/>
  <c r="B83" i="43"/>
  <c r="B82" i="43"/>
  <c r="B78" i="43"/>
  <c r="J78" i="43" s="1"/>
  <c r="B77" i="43"/>
  <c r="B74" i="43"/>
  <c r="J74" i="43" s="1"/>
  <c r="B73" i="43"/>
  <c r="B72" i="43"/>
  <c r="B71" i="43"/>
  <c r="B67" i="43"/>
  <c r="J67" i="43" s="1"/>
  <c r="B66" i="43"/>
  <c r="J66" i="43" s="1"/>
  <c r="B65" i="43"/>
  <c r="J65" i="43" s="1"/>
  <c r="B64" i="43"/>
  <c r="J64" i="43" s="1"/>
  <c r="B62" i="43"/>
  <c r="J62" i="43" s="1"/>
  <c r="B59" i="43"/>
  <c r="J59" i="43" s="1"/>
  <c r="B58" i="43"/>
  <c r="B57" i="43"/>
  <c r="B56" i="43"/>
  <c r="B52" i="43"/>
  <c r="B51" i="43"/>
  <c r="B48" i="43"/>
  <c r="J48" i="43" s="1"/>
  <c r="B47" i="43"/>
  <c r="B46" i="43"/>
  <c r="B45" i="43"/>
  <c r="B44" i="43"/>
  <c r="B41" i="43"/>
  <c r="B40" i="43"/>
  <c r="J40" i="43" s="1"/>
  <c r="B37" i="43"/>
  <c r="J37" i="43" s="1"/>
  <c r="B36" i="43"/>
  <c r="B35" i="43"/>
  <c r="B34" i="43"/>
  <c r="B33" i="43"/>
  <c r="B32" i="43"/>
  <c r="B31" i="43"/>
  <c r="B27" i="43"/>
  <c r="B26" i="43"/>
  <c r="B25" i="43"/>
  <c r="B24" i="43"/>
  <c r="J24" i="43" s="1"/>
  <c r="B23" i="43"/>
  <c r="B22" i="43"/>
  <c r="H135" i="43"/>
  <c r="F135" i="43"/>
  <c r="D135" i="43"/>
  <c r="D126" i="43"/>
  <c r="L127" i="43" s="1"/>
  <c r="H120" i="43"/>
  <c r="H97" i="43"/>
  <c r="F97" i="43"/>
  <c r="D97" i="43"/>
  <c r="H86" i="43"/>
  <c r="F86" i="43"/>
  <c r="H81" i="43"/>
  <c r="F81" i="43"/>
  <c r="D81" i="43"/>
  <c r="F70" i="43"/>
  <c r="D70" i="43"/>
  <c r="H54" i="43"/>
  <c r="F55" i="43"/>
  <c r="D55" i="43"/>
  <c r="L55" i="43" s="1"/>
  <c r="H115" i="43"/>
  <c r="F115" i="43"/>
  <c r="D115" i="43"/>
  <c r="H105" i="43"/>
  <c r="F105" i="43"/>
  <c r="D105" i="43"/>
  <c r="H50" i="43"/>
  <c r="F50" i="43"/>
  <c r="D50" i="43"/>
  <c r="F30" i="43"/>
  <c r="D30" i="43"/>
  <c r="H19" i="43"/>
  <c r="F19" i="43"/>
  <c r="P17" i="43"/>
  <c r="N17" i="43"/>
  <c r="B17" i="43"/>
  <c r="P16" i="43"/>
  <c r="N16" i="43"/>
  <c r="H15" i="43"/>
  <c r="H13" i="43" s="1"/>
  <c r="F15" i="43"/>
  <c r="F13" i="43" s="1"/>
  <c r="Q21" i="49"/>
  <c r="O21" i="49"/>
  <c r="M21" i="49"/>
  <c r="Q56" i="49"/>
  <c r="O56" i="49"/>
  <c r="M56" i="49"/>
  <c r="Q53" i="49"/>
  <c r="Q51" i="49"/>
  <c r="O51" i="49"/>
  <c r="M51" i="49"/>
  <c r="Q44" i="49"/>
  <c r="O44" i="49"/>
  <c r="M44" i="49"/>
  <c r="Q36" i="49"/>
  <c r="O36" i="49"/>
  <c r="M36" i="49"/>
  <c r="Q35" i="49"/>
  <c r="O35" i="49"/>
  <c r="M35" i="49"/>
  <c r="Q32" i="49"/>
  <c r="O32" i="49"/>
  <c r="M32" i="49"/>
  <c r="Q27" i="49"/>
  <c r="O27" i="49"/>
  <c r="M27" i="49"/>
  <c r="B56" i="49"/>
  <c r="K56" i="49" s="1"/>
  <c r="B55" i="49"/>
  <c r="B54" i="49"/>
  <c r="K54" i="49" s="1"/>
  <c r="B51" i="49"/>
  <c r="K51" i="49" s="1"/>
  <c r="B50" i="49"/>
  <c r="B49" i="49"/>
  <c r="B48" i="49"/>
  <c r="B44" i="49"/>
  <c r="K44" i="49" s="1"/>
  <c r="B43" i="49"/>
  <c r="B42" i="49"/>
  <c r="B41" i="49"/>
  <c r="B36" i="49"/>
  <c r="B35" i="49"/>
  <c r="B32" i="49"/>
  <c r="K32" i="49" s="1"/>
  <c r="B31" i="49"/>
  <c r="B30" i="49"/>
  <c r="B27" i="49"/>
  <c r="K27" i="49" s="1"/>
  <c r="B26" i="49"/>
  <c r="B25" i="49"/>
  <c r="B24" i="49"/>
  <c r="K24" i="49" s="1"/>
  <c r="B21" i="49"/>
  <c r="K21" i="49" s="1"/>
  <c r="B20" i="49"/>
  <c r="B19" i="49"/>
  <c r="B18" i="49"/>
  <c r="H40" i="49"/>
  <c r="F40" i="49"/>
  <c r="H47" i="49"/>
  <c r="H46" i="49" s="1"/>
  <c r="Q50" i="49" s="1"/>
  <c r="F47" i="49"/>
  <c r="D46" i="49"/>
  <c r="H53" i="49"/>
  <c r="F53" i="49"/>
  <c r="D53" i="49"/>
  <c r="H29" i="49"/>
  <c r="F29" i="49"/>
  <c r="D29" i="49"/>
  <c r="H23" i="49"/>
  <c r="F23" i="49"/>
  <c r="D23" i="49"/>
  <c r="Q55" i="48"/>
  <c r="O55" i="48"/>
  <c r="M55" i="48"/>
  <c r="Q46" i="48"/>
  <c r="O46" i="48"/>
  <c r="M46" i="48"/>
  <c r="Q35" i="48"/>
  <c r="O35" i="48"/>
  <c r="M35" i="48"/>
  <c r="Q22" i="48"/>
  <c r="O22" i="48"/>
  <c r="M22" i="48"/>
  <c r="Q21" i="48"/>
  <c r="O21" i="48"/>
  <c r="M21" i="48"/>
  <c r="B61" i="48"/>
  <c r="B60" i="48"/>
  <c r="B59" i="48"/>
  <c r="B58" i="48"/>
  <c r="B55" i="48"/>
  <c r="K55" i="48" s="1"/>
  <c r="B54" i="48"/>
  <c r="B53" i="48"/>
  <c r="B52" i="48"/>
  <c r="B51" i="48"/>
  <c r="B50" i="48"/>
  <c r="B49" i="48"/>
  <c r="B46" i="48"/>
  <c r="K46" i="48" s="1"/>
  <c r="B45" i="48"/>
  <c r="B44" i="48"/>
  <c r="B43" i="48"/>
  <c r="B42" i="48"/>
  <c r="B41" i="48"/>
  <c r="B40" i="48"/>
  <c r="B39" i="48"/>
  <c r="B38" i="48"/>
  <c r="B35" i="48"/>
  <c r="K35" i="48" s="1"/>
  <c r="B33" i="48"/>
  <c r="B32" i="48"/>
  <c r="B31" i="48"/>
  <c r="B30" i="48"/>
  <c r="B29" i="48"/>
  <c r="B28" i="48"/>
  <c r="B27" i="48"/>
  <c r="B22" i="48"/>
  <c r="B21" i="48"/>
  <c r="B17" i="48"/>
  <c r="B16" i="48"/>
  <c r="H37" i="48"/>
  <c r="F37" i="48"/>
  <c r="D37" i="48"/>
  <c r="H26" i="48"/>
  <c r="F26" i="48"/>
  <c r="D26" i="48"/>
  <c r="H24" i="48"/>
  <c r="F24" i="48"/>
  <c r="B20" i="48"/>
  <c r="H13" i="48"/>
  <c r="F13" i="48"/>
  <c r="D24" i="48"/>
  <c r="J77" i="43" l="1"/>
  <c r="J71" i="43"/>
  <c r="N58" i="43"/>
  <c r="N55" i="43"/>
  <c r="N54" i="43" s="1"/>
  <c r="J44" i="43"/>
  <c r="J31" i="43"/>
  <c r="J22" i="43"/>
  <c r="J27" i="43"/>
  <c r="J25" i="43"/>
  <c r="J26" i="43"/>
  <c r="M50" i="49"/>
  <c r="M47" i="49"/>
  <c r="F39" i="49"/>
  <c r="O43" i="49" s="1"/>
  <c r="H39" i="49"/>
  <c r="Q43" i="49" s="1"/>
  <c r="K26" i="49"/>
  <c r="K19" i="49"/>
  <c r="K20" i="49"/>
  <c r="K59" i="48"/>
  <c r="N141" i="43"/>
  <c r="J41" i="43"/>
  <c r="P15" i="43"/>
  <c r="K30" i="49"/>
  <c r="K17" i="48"/>
  <c r="J72" i="43"/>
  <c r="J136" i="43"/>
  <c r="K16" i="48"/>
  <c r="K38" i="48"/>
  <c r="K58" i="48"/>
  <c r="K25" i="49"/>
  <c r="J82" i="43"/>
  <c r="J98" i="43"/>
  <c r="J137" i="43"/>
  <c r="J23" i="43"/>
  <c r="J147" i="43"/>
  <c r="J148" i="43"/>
  <c r="J138" i="43"/>
  <c r="J100" i="43"/>
  <c r="J102" i="43"/>
  <c r="J99" i="43"/>
  <c r="J101" i="43"/>
  <c r="J103" i="43"/>
  <c r="J92" i="43"/>
  <c r="J83" i="43"/>
  <c r="J73" i="43"/>
  <c r="J45" i="43"/>
  <c r="J47" i="43"/>
  <c r="B43" i="43"/>
  <c r="J46" i="43"/>
  <c r="J33" i="43"/>
  <c r="J35" i="43"/>
  <c r="J32" i="43"/>
  <c r="J34" i="43"/>
  <c r="J36" i="43"/>
  <c r="K55" i="49"/>
  <c r="K31" i="49"/>
  <c r="K60" i="48"/>
  <c r="K61" i="48"/>
  <c r="K40" i="48"/>
  <c r="K42" i="48"/>
  <c r="K44" i="48"/>
  <c r="K39" i="48"/>
  <c r="K41" i="48"/>
  <c r="K43" i="48"/>
  <c r="K45" i="48"/>
  <c r="K27" i="48"/>
  <c r="K34" i="48"/>
  <c r="K29" i="48"/>
  <c r="K31" i="48"/>
  <c r="K33" i="48"/>
  <c r="K28" i="48"/>
  <c r="K30" i="48"/>
  <c r="K32" i="48"/>
  <c r="K51" i="48"/>
  <c r="K52" i="48"/>
  <c r="K49" i="48"/>
  <c r="K53" i="48"/>
  <c r="K50" i="48"/>
  <c r="K54" i="48"/>
  <c r="B105" i="43"/>
  <c r="L81" i="43"/>
  <c r="Q23" i="49"/>
  <c r="L122" i="43"/>
  <c r="D119" i="43"/>
  <c r="J89" i="43"/>
  <c r="J93" i="43"/>
  <c r="P105" i="43"/>
  <c r="P120" i="43"/>
  <c r="H119" i="43"/>
  <c r="J90" i="43"/>
  <c r="L70" i="43"/>
  <c r="J91" i="43"/>
  <c r="J94" i="43"/>
  <c r="P30" i="43"/>
  <c r="N97" i="43"/>
  <c r="L30" i="43"/>
  <c r="O34" i="49"/>
  <c r="O23" i="49"/>
  <c r="N115" i="43"/>
  <c r="B97" i="43"/>
  <c r="P97" i="43"/>
  <c r="B39" i="43"/>
  <c r="M53" i="49"/>
  <c r="M34" i="49"/>
  <c r="M29" i="49"/>
  <c r="B48" i="48"/>
  <c r="Q15" i="48"/>
  <c r="B15" i="48"/>
  <c r="O20" i="48"/>
  <c r="M23" i="49"/>
  <c r="P50" i="43"/>
  <c r="P81" i="43"/>
  <c r="L115" i="43"/>
  <c r="L146" i="43"/>
  <c r="L76" i="43"/>
  <c r="Q20" i="48"/>
  <c r="M37" i="48"/>
  <c r="B23" i="49"/>
  <c r="K36" i="49"/>
  <c r="O29" i="49"/>
  <c r="Q29" i="49"/>
  <c r="O53" i="49"/>
  <c r="J143" i="43"/>
  <c r="P21" i="43"/>
  <c r="N39" i="43"/>
  <c r="N105" i="43"/>
  <c r="L135" i="43"/>
  <c r="N135" i="43"/>
  <c r="P135" i="43"/>
  <c r="N109" i="43"/>
  <c r="B26" i="48"/>
  <c r="B57" i="48"/>
  <c r="O37" i="48"/>
  <c r="O57" i="48"/>
  <c r="D13" i="49"/>
  <c r="Q34" i="49"/>
  <c r="B30" i="43"/>
  <c r="B88" i="43"/>
  <c r="J116" i="43"/>
  <c r="P39" i="43"/>
  <c r="L50" i="43"/>
  <c r="P115" i="43"/>
  <c r="L141" i="43"/>
  <c r="P146" i="43"/>
  <c r="P76" i="43"/>
  <c r="N70" i="43"/>
  <c r="L129" i="43"/>
  <c r="L128" i="43"/>
  <c r="L130" i="43"/>
  <c r="L132" i="43"/>
  <c r="L131" i="43"/>
  <c r="N21" i="43"/>
  <c r="L39" i="43"/>
  <c r="N146" i="43"/>
  <c r="N76" i="43"/>
  <c r="P43" i="43"/>
  <c r="B135" i="43"/>
  <c r="J106" i="43"/>
  <c r="L21" i="43"/>
  <c r="N30" i="43"/>
  <c r="L105" i="43"/>
  <c r="N126" i="43"/>
  <c r="B50" i="43"/>
  <c r="L97" i="43"/>
  <c r="P141" i="43"/>
  <c r="L43" i="43"/>
  <c r="B81" i="43"/>
  <c r="B76" i="43"/>
  <c r="J142" i="43"/>
  <c r="B141" i="43"/>
  <c r="B70" i="43"/>
  <c r="B128" i="43"/>
  <c r="J52" i="43"/>
  <c r="J51" i="43"/>
  <c r="B115" i="43"/>
  <c r="J117" i="43"/>
  <c r="B109" i="43"/>
  <c r="J112" i="43"/>
  <c r="P109" i="43"/>
  <c r="J110" i="43"/>
  <c r="J113" i="43"/>
  <c r="J111" i="43"/>
  <c r="L109" i="43"/>
  <c r="J107" i="43"/>
  <c r="B21" i="43"/>
  <c r="B53" i="49"/>
  <c r="B40" i="49"/>
  <c r="B34" i="49"/>
  <c r="K35" i="49"/>
  <c r="B29" i="49"/>
  <c r="B37" i="48"/>
  <c r="K21" i="48"/>
  <c r="M20" i="48"/>
  <c r="M48" i="48"/>
  <c r="D13" i="48"/>
  <c r="B13" i="48" s="1"/>
  <c r="O13" i="48" s="1"/>
  <c r="M15" i="48"/>
  <c r="O48" i="48"/>
  <c r="M57" i="48"/>
  <c r="Q48" i="48"/>
  <c r="O15" i="48"/>
  <c r="Q37" i="48"/>
  <c r="Q57" i="48"/>
  <c r="K22" i="48"/>
  <c r="H126" i="43"/>
  <c r="P127" i="43" s="1"/>
  <c r="L123" i="43"/>
  <c r="N122" i="43"/>
  <c r="P121" i="43"/>
  <c r="N123" i="43"/>
  <c r="P122" i="43"/>
  <c r="L121" i="43"/>
  <c r="N120" i="43"/>
  <c r="P123" i="43"/>
  <c r="B120" i="43"/>
  <c r="J120" i="43" s="1"/>
  <c r="N121" i="43"/>
  <c r="L56" i="43"/>
  <c r="L57" i="43"/>
  <c r="N56" i="43"/>
  <c r="P54" i="43"/>
  <c r="D54" i="43"/>
  <c r="L58" i="43"/>
  <c r="L54" i="43" s="1"/>
  <c r="N57" i="43"/>
  <c r="P56" i="43"/>
  <c r="F54" i="43"/>
  <c r="B55" i="43"/>
  <c r="J55" i="43" s="1"/>
  <c r="P57" i="43"/>
  <c r="B86" i="43"/>
  <c r="P86" i="43" s="1"/>
  <c r="B47" i="49"/>
  <c r="O15" i="49"/>
  <c r="H15" i="49"/>
  <c r="H13" i="49" s="1"/>
  <c r="F46" i="49"/>
  <c r="O50" i="49" s="1"/>
  <c r="D39" i="49"/>
  <c r="M48" i="49"/>
  <c r="M49" i="49"/>
  <c r="O42" i="49"/>
  <c r="F15" i="49"/>
  <c r="F13" i="49" s="1"/>
  <c r="B16" i="49"/>
  <c r="K16" i="49" s="1"/>
  <c r="Q41" i="49"/>
  <c r="Q47" i="49"/>
  <c r="Q48" i="49"/>
  <c r="Q49" i="49"/>
  <c r="B24" i="48"/>
  <c r="Q24" i="48" s="1"/>
  <c r="N15" i="43"/>
  <c r="Q30" i="47"/>
  <c r="O30" i="47"/>
  <c r="M30" i="47"/>
  <c r="Q17" i="47"/>
  <c r="O17" i="47"/>
  <c r="M17" i="47"/>
  <c r="B48" i="47"/>
  <c r="B47" i="47"/>
  <c r="B46" i="47"/>
  <c r="B45" i="47"/>
  <c r="B42" i="47"/>
  <c r="B41" i="47"/>
  <c r="K41" i="47" s="1"/>
  <c r="B38" i="47"/>
  <c r="B37" i="47"/>
  <c r="B36" i="47"/>
  <c r="B35" i="47"/>
  <c r="B34" i="47"/>
  <c r="B33" i="47"/>
  <c r="K33" i="47" s="1"/>
  <c r="B30" i="47"/>
  <c r="B29" i="47"/>
  <c r="K29" i="47" s="1"/>
  <c r="B25" i="47"/>
  <c r="B24" i="47"/>
  <c r="B23" i="47"/>
  <c r="B22" i="47"/>
  <c r="B21" i="47"/>
  <c r="B20" i="47"/>
  <c r="K20" i="47" s="1"/>
  <c r="B17" i="47"/>
  <c r="B16" i="47"/>
  <c r="K16" i="47" s="1"/>
  <c r="H32" i="47"/>
  <c r="F32" i="47"/>
  <c r="D32" i="47"/>
  <c r="H28" i="47"/>
  <c r="F28" i="47"/>
  <c r="D28" i="47"/>
  <c r="H15" i="47"/>
  <c r="H13" i="47" s="1"/>
  <c r="F15" i="47"/>
  <c r="D15" i="47"/>
  <c r="D13" i="47" s="1"/>
  <c r="Q39" i="46"/>
  <c r="O39" i="46"/>
  <c r="M39" i="46"/>
  <c r="Q86" i="46"/>
  <c r="O86" i="46"/>
  <c r="M86" i="46"/>
  <c r="Q77" i="46"/>
  <c r="O77" i="46"/>
  <c r="M77" i="46"/>
  <c r="Q54" i="46"/>
  <c r="O54" i="46"/>
  <c r="M54" i="46"/>
  <c r="Q46" i="46"/>
  <c r="O46" i="46"/>
  <c r="M46" i="46"/>
  <c r="Q34" i="46"/>
  <c r="O34" i="46"/>
  <c r="M34" i="46"/>
  <c r="Q29" i="46"/>
  <c r="O29" i="46"/>
  <c r="M29" i="46"/>
  <c r="B86" i="46"/>
  <c r="K86" i="46" s="1"/>
  <c r="B85" i="46"/>
  <c r="B84" i="46"/>
  <c r="B83" i="46"/>
  <c r="B82" i="46"/>
  <c r="B80" i="46"/>
  <c r="B77" i="46"/>
  <c r="K77" i="46" s="1"/>
  <c r="B76" i="46"/>
  <c r="B75" i="46"/>
  <c r="B74" i="46"/>
  <c r="B73" i="46"/>
  <c r="B72" i="46"/>
  <c r="B71" i="46"/>
  <c r="B70" i="46"/>
  <c r="B69" i="46"/>
  <c r="B68" i="46"/>
  <c r="B67" i="46"/>
  <c r="B66" i="46"/>
  <c r="B65" i="46"/>
  <c r="B64" i="46"/>
  <c r="B63" i="46"/>
  <c r="B62" i="46"/>
  <c r="B61" i="46"/>
  <c r="B60" i="46"/>
  <c r="B59" i="46"/>
  <c r="B58" i="46"/>
  <c r="B54" i="46"/>
  <c r="K54" i="46" s="1"/>
  <c r="B53" i="46"/>
  <c r="B52" i="46"/>
  <c r="B51" i="46"/>
  <c r="B50" i="46"/>
  <c r="B49" i="46"/>
  <c r="B46" i="46"/>
  <c r="K46" i="46" s="1"/>
  <c r="B45" i="46"/>
  <c r="B44" i="46"/>
  <c r="B43" i="46"/>
  <c r="B39" i="46"/>
  <c r="K39" i="46" s="1"/>
  <c r="B38" i="46"/>
  <c r="B37" i="46"/>
  <c r="K37" i="46" s="1"/>
  <c r="B34" i="46"/>
  <c r="K34" i="46" s="1"/>
  <c r="B33" i="46"/>
  <c r="B32" i="46"/>
  <c r="B29" i="46"/>
  <c r="K29" i="46" s="1"/>
  <c r="B28" i="46"/>
  <c r="B27" i="46"/>
  <c r="B26" i="46"/>
  <c r="B25" i="46"/>
  <c r="B24" i="46"/>
  <c r="B23" i="46"/>
  <c r="B22" i="46"/>
  <c r="B19" i="46"/>
  <c r="B18" i="46"/>
  <c r="B17" i="46"/>
  <c r="B16" i="46"/>
  <c r="H81" i="46"/>
  <c r="H79" i="46" s="1"/>
  <c r="F81" i="46"/>
  <c r="H48" i="46"/>
  <c r="F48" i="46"/>
  <c r="D48" i="46"/>
  <c r="H42" i="46"/>
  <c r="Q42" i="46" s="1"/>
  <c r="F42" i="46"/>
  <c r="O42" i="46" s="1"/>
  <c r="M41" i="46"/>
  <c r="F36" i="46"/>
  <c r="H36" i="46"/>
  <c r="D36" i="46"/>
  <c r="F31" i="46"/>
  <c r="H31" i="46"/>
  <c r="D31" i="46"/>
  <c r="H21" i="46"/>
  <c r="H13" i="46" s="1"/>
  <c r="F21" i="46"/>
  <c r="F13" i="46" s="1"/>
  <c r="D21" i="46"/>
  <c r="D13" i="46" s="1"/>
  <c r="D79" i="46"/>
  <c r="H15" i="46"/>
  <c r="F15" i="46"/>
  <c r="D15" i="46"/>
  <c r="H57" i="46"/>
  <c r="F57" i="46"/>
  <c r="M56" i="27"/>
  <c r="M51" i="27"/>
  <c r="M44" i="27"/>
  <c r="M36" i="27"/>
  <c r="M35" i="27"/>
  <c r="M32" i="27"/>
  <c r="M27" i="27"/>
  <c r="M21" i="27"/>
  <c r="K56" i="27"/>
  <c r="K51" i="27"/>
  <c r="K44" i="27"/>
  <c r="K36" i="27"/>
  <c r="K35" i="27"/>
  <c r="K32" i="27"/>
  <c r="K29" i="27"/>
  <c r="K27" i="27"/>
  <c r="K21" i="27"/>
  <c r="B50" i="27"/>
  <c r="B56" i="27"/>
  <c r="I56" i="27" s="1"/>
  <c r="B55" i="27"/>
  <c r="B54" i="27"/>
  <c r="I54" i="27" s="1"/>
  <c r="B51" i="27"/>
  <c r="I51" i="27" s="1"/>
  <c r="B49" i="27"/>
  <c r="B48" i="27"/>
  <c r="B44" i="27"/>
  <c r="I44" i="27" s="1"/>
  <c r="B43" i="27"/>
  <c r="B42" i="27"/>
  <c r="B41" i="27"/>
  <c r="B36" i="27"/>
  <c r="B35" i="27"/>
  <c r="B32" i="27"/>
  <c r="I32" i="27" s="1"/>
  <c r="B31" i="27"/>
  <c r="B30" i="27"/>
  <c r="B27" i="27"/>
  <c r="I27" i="27" s="1"/>
  <c r="B26" i="27"/>
  <c r="B25" i="27"/>
  <c r="B24" i="27"/>
  <c r="B21" i="27"/>
  <c r="I21" i="27" s="1"/>
  <c r="B20" i="27"/>
  <c r="B19" i="27"/>
  <c r="B18" i="27"/>
  <c r="B17" i="27"/>
  <c r="F53" i="27"/>
  <c r="D53" i="27"/>
  <c r="F47" i="27"/>
  <c r="F40" i="27"/>
  <c r="M40" i="27" s="1"/>
  <c r="K40" i="27"/>
  <c r="F29" i="27"/>
  <c r="D29" i="27"/>
  <c r="F23" i="27"/>
  <c r="D23" i="27"/>
  <c r="F15" i="27"/>
  <c r="M17" i="27" s="1"/>
  <c r="K47" i="49" l="1"/>
  <c r="Q42" i="49"/>
  <c r="K40" i="49"/>
  <c r="Q40" i="49"/>
  <c r="Q39" i="49" s="1"/>
  <c r="M43" i="49"/>
  <c r="M40" i="49"/>
  <c r="O41" i="49"/>
  <c r="O40" i="49"/>
  <c r="O39" i="49" s="1"/>
  <c r="K18" i="49"/>
  <c r="K45" i="47"/>
  <c r="M85" i="46"/>
  <c r="M80" i="46"/>
  <c r="Q85" i="46"/>
  <c r="Q80" i="46"/>
  <c r="F56" i="46"/>
  <c r="H56" i="46"/>
  <c r="Q57" i="46"/>
  <c r="K32" i="46"/>
  <c r="K23" i="46"/>
  <c r="K22" i="46"/>
  <c r="Q18" i="46"/>
  <c r="Q17" i="46"/>
  <c r="Q16" i="46"/>
  <c r="Q19" i="46"/>
  <c r="M18" i="46"/>
  <c r="M17" i="46"/>
  <c r="M16" i="46"/>
  <c r="M19" i="46"/>
  <c r="O18" i="46"/>
  <c r="O17" i="46"/>
  <c r="O16" i="46"/>
  <c r="O19" i="46"/>
  <c r="K16" i="46"/>
  <c r="I48" i="27"/>
  <c r="I30" i="27"/>
  <c r="K15" i="49"/>
  <c r="K17" i="49"/>
  <c r="P119" i="43"/>
  <c r="K42" i="47"/>
  <c r="M34" i="27"/>
  <c r="K44" i="46"/>
  <c r="I24" i="27"/>
  <c r="I42" i="27"/>
  <c r="K43" i="46"/>
  <c r="K49" i="46"/>
  <c r="K21" i="47"/>
  <c r="I25" i="27"/>
  <c r="I31" i="27"/>
  <c r="K46" i="47"/>
  <c r="K47" i="47"/>
  <c r="K48" i="47"/>
  <c r="K34" i="47"/>
  <c r="K36" i="47"/>
  <c r="K38" i="47"/>
  <c r="K35" i="47"/>
  <c r="K37" i="47"/>
  <c r="K22" i="47"/>
  <c r="K24" i="47"/>
  <c r="K23" i="47"/>
  <c r="K25" i="47"/>
  <c r="K50" i="46"/>
  <c r="K52" i="46"/>
  <c r="K51" i="46"/>
  <c r="K53" i="46"/>
  <c r="H41" i="46"/>
  <c r="Q41" i="46"/>
  <c r="K24" i="46"/>
  <c r="K26" i="46"/>
  <c r="K28" i="46"/>
  <c r="K25" i="46"/>
  <c r="K27" i="46"/>
  <c r="I55" i="27"/>
  <c r="M47" i="27"/>
  <c r="M46" i="27" s="1"/>
  <c r="I49" i="27"/>
  <c r="I50" i="27"/>
  <c r="I41" i="27"/>
  <c r="I43" i="27"/>
  <c r="I26" i="27"/>
  <c r="Q40" i="47"/>
  <c r="M39" i="27"/>
  <c r="O41" i="46"/>
  <c r="Q31" i="46"/>
  <c r="O36" i="46"/>
  <c r="K34" i="49"/>
  <c r="O28" i="47"/>
  <c r="B23" i="27"/>
  <c r="M53" i="27"/>
  <c r="J88" i="43"/>
  <c r="K29" i="49"/>
  <c r="N61" i="43"/>
  <c r="J141" i="43"/>
  <c r="J76" i="43"/>
  <c r="J105" i="43"/>
  <c r="K26" i="48"/>
  <c r="O40" i="47"/>
  <c r="O15" i="47"/>
  <c r="O44" i="47"/>
  <c r="Q28" i="47"/>
  <c r="Q48" i="46"/>
  <c r="B48" i="46"/>
  <c r="Q36" i="46"/>
  <c r="O31" i="46"/>
  <c r="K53" i="27"/>
  <c r="M29" i="27"/>
  <c r="K30" i="47"/>
  <c r="O19" i="47"/>
  <c r="B47" i="27"/>
  <c r="I47" i="27" s="1"/>
  <c r="F46" i="27"/>
  <c r="B34" i="27"/>
  <c r="K23" i="27"/>
  <c r="D41" i="46"/>
  <c r="M21" i="46"/>
  <c r="M31" i="46"/>
  <c r="O32" i="47"/>
  <c r="M40" i="47"/>
  <c r="Q44" i="47"/>
  <c r="I36" i="27"/>
  <c r="K45" i="46"/>
  <c r="O21" i="46"/>
  <c r="M48" i="46"/>
  <c r="M36" i="46"/>
  <c r="B19" i="47"/>
  <c r="M15" i="47"/>
  <c r="Q19" i="47"/>
  <c r="M28" i="47"/>
  <c r="Q32" i="47"/>
  <c r="M44" i="47"/>
  <c r="M13" i="48"/>
  <c r="M46" i="49"/>
  <c r="K20" i="48"/>
  <c r="J115" i="43"/>
  <c r="J146" i="43"/>
  <c r="O48" i="46"/>
  <c r="B40" i="47"/>
  <c r="Q15" i="47"/>
  <c r="Q13" i="48"/>
  <c r="J50" i="43"/>
  <c r="J81" i="43"/>
  <c r="L126" i="43"/>
  <c r="P132" i="43"/>
  <c r="P131" i="43"/>
  <c r="P130" i="43"/>
  <c r="P129" i="43"/>
  <c r="P128" i="43"/>
  <c r="J109" i="43"/>
  <c r="B119" i="43"/>
  <c r="J70" i="43"/>
  <c r="J135" i="43"/>
  <c r="N119" i="43"/>
  <c r="P61" i="43"/>
  <c r="J43" i="43"/>
  <c r="J39" i="43"/>
  <c r="J30" i="43"/>
  <c r="J97" i="43"/>
  <c r="J21" i="43"/>
  <c r="K53" i="49"/>
  <c r="Q46" i="49"/>
  <c r="K23" i="49"/>
  <c r="K57" i="48"/>
  <c r="K48" i="48"/>
  <c r="K37" i="48"/>
  <c r="K15" i="48"/>
  <c r="B32" i="47"/>
  <c r="B28" i="47"/>
  <c r="M19" i="47"/>
  <c r="K17" i="47"/>
  <c r="B15" i="47"/>
  <c r="B36" i="46"/>
  <c r="K38" i="46"/>
  <c r="B31" i="46"/>
  <c r="K33" i="46"/>
  <c r="B21" i="46"/>
  <c r="Q21" i="46"/>
  <c r="B53" i="27"/>
  <c r="B40" i="27"/>
  <c r="I40" i="27" s="1"/>
  <c r="F39" i="27"/>
  <c r="I35" i="27"/>
  <c r="K34" i="27"/>
  <c r="B29" i="27"/>
  <c r="M23" i="27"/>
  <c r="B16" i="27"/>
  <c r="M16" i="27"/>
  <c r="L119" i="43"/>
  <c r="B126" i="43"/>
  <c r="J128" i="43" s="1"/>
  <c r="J123" i="43"/>
  <c r="J119" i="43" s="1"/>
  <c r="J122" i="43"/>
  <c r="J121" i="43"/>
  <c r="J57" i="43"/>
  <c r="B54" i="43"/>
  <c r="J58" i="43"/>
  <c r="J54" i="43" s="1"/>
  <c r="L61" i="43"/>
  <c r="J56" i="43"/>
  <c r="L86" i="43"/>
  <c r="N86" i="43"/>
  <c r="O49" i="49"/>
  <c r="O48" i="49"/>
  <c r="B46" i="49"/>
  <c r="M15" i="49"/>
  <c r="B15" i="49"/>
  <c r="B13" i="49"/>
  <c r="Q13" i="49" s="1"/>
  <c r="Q15" i="49"/>
  <c r="M39" i="49"/>
  <c r="M42" i="49"/>
  <c r="M41" i="49"/>
  <c r="B39" i="49"/>
  <c r="O47" i="49"/>
  <c r="M24" i="48"/>
  <c r="O24" i="48"/>
  <c r="M32" i="47"/>
  <c r="F13" i="47"/>
  <c r="Q84" i="46"/>
  <c r="F79" i="46"/>
  <c r="B81" i="46"/>
  <c r="Q81" i="46"/>
  <c r="Q82" i="46"/>
  <c r="Q83" i="46"/>
  <c r="M81" i="46"/>
  <c r="M82" i="46"/>
  <c r="M83" i="46"/>
  <c r="M84" i="46"/>
  <c r="B13" i="46"/>
  <c r="Q13" i="46" s="1"/>
  <c r="Q59" i="46"/>
  <c r="Q60" i="46"/>
  <c r="Q62" i="46"/>
  <c r="Q63" i="46"/>
  <c r="Q64" i="46"/>
  <c r="Q66" i="46"/>
  <c r="Q67" i="46"/>
  <c r="Q68" i="46"/>
  <c r="Q70" i="46"/>
  <c r="Q71" i="46"/>
  <c r="Q72" i="46"/>
  <c r="Q74" i="46"/>
  <c r="Q75" i="46"/>
  <c r="D56" i="46"/>
  <c r="B15" i="46"/>
  <c r="K18" i="46" s="1"/>
  <c r="B42" i="46"/>
  <c r="K42" i="46" s="1"/>
  <c r="B57" i="46"/>
  <c r="F41" i="46"/>
  <c r="O62" i="46"/>
  <c r="O66" i="46"/>
  <c r="O70" i="46"/>
  <c r="O74" i="46"/>
  <c r="F13" i="27"/>
  <c r="K39" i="27"/>
  <c r="M18" i="27"/>
  <c r="M19" i="27"/>
  <c r="D15" i="27"/>
  <c r="B15" i="27" s="1"/>
  <c r="D39" i="27"/>
  <c r="D46" i="27"/>
  <c r="K46" i="27"/>
  <c r="M20" i="27"/>
  <c r="M46" i="33"/>
  <c r="K46" i="33"/>
  <c r="M35" i="33"/>
  <c r="K35" i="33"/>
  <c r="B61" i="33"/>
  <c r="B60" i="33"/>
  <c r="B59" i="33"/>
  <c r="B58" i="33"/>
  <c r="B55" i="33"/>
  <c r="I55" i="33" s="1"/>
  <c r="B54" i="33"/>
  <c r="I54" i="33" s="1"/>
  <c r="B53" i="33"/>
  <c r="B52" i="33"/>
  <c r="B51" i="33"/>
  <c r="B50" i="33"/>
  <c r="B49" i="33"/>
  <c r="B46" i="33"/>
  <c r="I46" i="33" s="1"/>
  <c r="B45" i="33"/>
  <c r="B44" i="33"/>
  <c r="B43" i="33"/>
  <c r="B42" i="33"/>
  <c r="B41" i="33"/>
  <c r="B40" i="33"/>
  <c r="B39" i="33"/>
  <c r="B38" i="33"/>
  <c r="B35" i="33"/>
  <c r="I35" i="33" s="1"/>
  <c r="B33" i="33"/>
  <c r="B32" i="33"/>
  <c r="B31" i="33"/>
  <c r="B30" i="33"/>
  <c r="B29" i="33"/>
  <c r="B28" i="33"/>
  <c r="B27" i="33"/>
  <c r="B22" i="33"/>
  <c r="B21" i="33"/>
  <c r="I21" i="33" s="1"/>
  <c r="B17" i="33"/>
  <c r="B16" i="33"/>
  <c r="F37" i="33"/>
  <c r="D37" i="33"/>
  <c r="D26" i="33"/>
  <c r="F26" i="33"/>
  <c r="F24" i="33"/>
  <c r="B20" i="33"/>
  <c r="F13" i="33"/>
  <c r="M55" i="33"/>
  <c r="K55" i="33"/>
  <c r="M51" i="25"/>
  <c r="M40" i="25"/>
  <c r="K51" i="25"/>
  <c r="K40" i="25"/>
  <c r="K16" i="25"/>
  <c r="B51" i="25"/>
  <c r="I51" i="25" s="1"/>
  <c r="B50" i="25"/>
  <c r="B49" i="25"/>
  <c r="B48" i="25"/>
  <c r="B47" i="25"/>
  <c r="B44" i="25"/>
  <c r="B43" i="25"/>
  <c r="B40" i="25"/>
  <c r="I40" i="25" s="1"/>
  <c r="B39" i="25"/>
  <c r="B38" i="25"/>
  <c r="B37" i="25"/>
  <c r="B36" i="25"/>
  <c r="B35" i="25"/>
  <c r="B34" i="25"/>
  <c r="B30" i="25"/>
  <c r="B29" i="25"/>
  <c r="B25" i="25"/>
  <c r="B24" i="25"/>
  <c r="B23" i="25"/>
  <c r="B22" i="25"/>
  <c r="B21" i="25"/>
  <c r="B20" i="25"/>
  <c r="B17" i="25"/>
  <c r="B16" i="25"/>
  <c r="D46" i="25"/>
  <c r="B46" i="25" s="1"/>
  <c r="D33" i="25"/>
  <c r="F15" i="25"/>
  <c r="F13" i="25" s="1"/>
  <c r="D15" i="25"/>
  <c r="D13" i="25" s="1"/>
  <c r="M94" i="24"/>
  <c r="K94" i="24"/>
  <c r="M61" i="24"/>
  <c r="M53" i="24"/>
  <c r="M46" i="24"/>
  <c r="M40" i="24"/>
  <c r="M30" i="24"/>
  <c r="K61" i="24"/>
  <c r="K53" i="24"/>
  <c r="K46" i="24"/>
  <c r="K40" i="24"/>
  <c r="K30" i="24"/>
  <c r="M85" i="24"/>
  <c r="K85" i="24"/>
  <c r="B94" i="24"/>
  <c r="I94" i="24" s="1"/>
  <c r="B93" i="24"/>
  <c r="B92" i="24"/>
  <c r="B91" i="24"/>
  <c r="B90" i="24"/>
  <c r="B88" i="24"/>
  <c r="I88" i="24" s="1"/>
  <c r="B85" i="24"/>
  <c r="I85" i="24" s="1"/>
  <c r="B84" i="24"/>
  <c r="B83" i="24"/>
  <c r="B82" i="24"/>
  <c r="B81" i="24"/>
  <c r="B80" i="24"/>
  <c r="B79" i="24"/>
  <c r="B78" i="24"/>
  <c r="B77" i="24"/>
  <c r="B76" i="24"/>
  <c r="B75" i="24"/>
  <c r="B74" i="24"/>
  <c r="B73" i="24"/>
  <c r="B72" i="24"/>
  <c r="B71" i="24"/>
  <c r="B70" i="24"/>
  <c r="B69" i="24"/>
  <c r="B68" i="24"/>
  <c r="B67" i="24"/>
  <c r="B66" i="24"/>
  <c r="B65" i="24"/>
  <c r="B61" i="24"/>
  <c r="I61" i="24" s="1"/>
  <c r="B60" i="24"/>
  <c r="B59" i="24"/>
  <c r="B58" i="24"/>
  <c r="B57" i="24"/>
  <c r="B56" i="24"/>
  <c r="B53" i="24"/>
  <c r="I53" i="24" s="1"/>
  <c r="B52" i="24"/>
  <c r="B51" i="24"/>
  <c r="B50" i="24"/>
  <c r="B46" i="24"/>
  <c r="I46" i="24" s="1"/>
  <c r="B45" i="24"/>
  <c r="B44" i="24"/>
  <c r="B43" i="24"/>
  <c r="B40" i="24"/>
  <c r="I40" i="24" s="1"/>
  <c r="B39" i="24"/>
  <c r="B38" i="24"/>
  <c r="B35" i="24"/>
  <c r="B34" i="24"/>
  <c r="B33" i="24"/>
  <c r="B30" i="24"/>
  <c r="I30" i="24" s="1"/>
  <c r="B27" i="24"/>
  <c r="B26" i="24"/>
  <c r="B25" i="24"/>
  <c r="B24" i="24"/>
  <c r="B23" i="24"/>
  <c r="B22" i="24"/>
  <c r="B19" i="24"/>
  <c r="B18" i="24"/>
  <c r="B17" i="24"/>
  <c r="B16" i="24"/>
  <c r="F63" i="24"/>
  <c r="D55" i="24"/>
  <c r="F42" i="24"/>
  <c r="F48" i="24"/>
  <c r="M52" i="24" s="1"/>
  <c r="D42" i="24"/>
  <c r="F37" i="24"/>
  <c r="D37" i="24"/>
  <c r="F32" i="24"/>
  <c r="M33" i="24" s="1"/>
  <c r="D32" i="24"/>
  <c r="K35" i="24" s="1"/>
  <c r="F21" i="24"/>
  <c r="D21" i="24"/>
  <c r="F15" i="24"/>
  <c r="M17" i="24" s="1"/>
  <c r="D15" i="24"/>
  <c r="K16" i="24" s="1"/>
  <c r="Q56" i="22"/>
  <c r="Q51" i="22"/>
  <c r="Q44" i="22"/>
  <c r="Q36" i="22"/>
  <c r="Q35" i="22"/>
  <c r="Q32" i="22"/>
  <c r="Q27" i="22"/>
  <c r="Q21" i="22"/>
  <c r="O56" i="22"/>
  <c r="O51" i="22"/>
  <c r="O44" i="22"/>
  <c r="O36" i="22"/>
  <c r="O35" i="22"/>
  <c r="O32" i="22"/>
  <c r="O27" i="22"/>
  <c r="O21" i="22"/>
  <c r="M56" i="22"/>
  <c r="M51" i="22"/>
  <c r="M44" i="22"/>
  <c r="M36" i="22"/>
  <c r="M35" i="22"/>
  <c r="M32" i="22"/>
  <c r="M27" i="22"/>
  <c r="M21" i="22"/>
  <c r="B56" i="22"/>
  <c r="K56" i="22" s="1"/>
  <c r="B55" i="22"/>
  <c r="K55" i="22" s="1"/>
  <c r="B54" i="22"/>
  <c r="B51" i="22"/>
  <c r="K51" i="22" s="1"/>
  <c r="B50" i="22"/>
  <c r="B49" i="22"/>
  <c r="B48" i="22"/>
  <c r="B44" i="22"/>
  <c r="K44" i="22" s="1"/>
  <c r="B43" i="22"/>
  <c r="B42" i="22"/>
  <c r="B41" i="22"/>
  <c r="B36" i="22"/>
  <c r="B35" i="22"/>
  <c r="B32" i="22"/>
  <c r="K32" i="22" s="1"/>
  <c r="B31" i="22"/>
  <c r="B30" i="22"/>
  <c r="B27" i="22"/>
  <c r="K27" i="22" s="1"/>
  <c r="B26" i="22"/>
  <c r="B25" i="22"/>
  <c r="B24" i="22"/>
  <c r="B21" i="22"/>
  <c r="K21" i="22" s="1"/>
  <c r="B20" i="22"/>
  <c r="B19" i="22"/>
  <c r="B18" i="22"/>
  <c r="B17" i="22"/>
  <c r="H40" i="22"/>
  <c r="F40" i="22"/>
  <c r="F39" i="22" s="1"/>
  <c r="O41" i="22" s="1"/>
  <c r="D46" i="22"/>
  <c r="F47" i="22"/>
  <c r="F46" i="22" s="1"/>
  <c r="H53" i="22"/>
  <c r="F53" i="22"/>
  <c r="D53" i="22"/>
  <c r="H29" i="22"/>
  <c r="F29" i="22"/>
  <c r="D29" i="22"/>
  <c r="H23" i="22"/>
  <c r="F23" i="22"/>
  <c r="D23" i="22"/>
  <c r="H15" i="22"/>
  <c r="Q55" i="32"/>
  <c r="Q46" i="32"/>
  <c r="Q35" i="32"/>
  <c r="O55" i="32"/>
  <c r="O46" i="32"/>
  <c r="O35" i="32"/>
  <c r="M55" i="32"/>
  <c r="M46" i="32"/>
  <c r="M35" i="32"/>
  <c r="Q22" i="32"/>
  <c r="Q21" i="32"/>
  <c r="O22" i="32"/>
  <c r="O21" i="32"/>
  <c r="M22" i="32"/>
  <c r="M21" i="32"/>
  <c r="B61" i="32"/>
  <c r="B60" i="32"/>
  <c r="B59" i="32"/>
  <c r="B58" i="32"/>
  <c r="B55" i="32"/>
  <c r="K55" i="32" s="1"/>
  <c r="B54" i="32"/>
  <c r="B53" i="32"/>
  <c r="B52" i="32"/>
  <c r="B51" i="32"/>
  <c r="B50" i="32"/>
  <c r="B46" i="32"/>
  <c r="K46" i="32" s="1"/>
  <c r="B45" i="32"/>
  <c r="B44" i="32"/>
  <c r="B43" i="32"/>
  <c r="B42" i="32"/>
  <c r="B41" i="32"/>
  <c r="B40" i="32"/>
  <c r="B39" i="32"/>
  <c r="B38" i="32"/>
  <c r="B35" i="32"/>
  <c r="K35" i="32" s="1"/>
  <c r="B33" i="32"/>
  <c r="B32" i="32"/>
  <c r="B31" i="32"/>
  <c r="B30" i="32"/>
  <c r="B29" i="32"/>
  <c r="B28" i="32"/>
  <c r="B27" i="32"/>
  <c r="B22" i="32"/>
  <c r="B21" i="32"/>
  <c r="B17" i="32"/>
  <c r="B16" i="32"/>
  <c r="D48" i="32"/>
  <c r="H37" i="32"/>
  <c r="F37" i="32"/>
  <c r="D37" i="32"/>
  <c r="H26" i="32"/>
  <c r="F26" i="32"/>
  <c r="F24" i="32"/>
  <c r="D26" i="32"/>
  <c r="H13" i="32"/>
  <c r="F13" i="32"/>
  <c r="D13" i="32"/>
  <c r="Q51" i="20"/>
  <c r="Q40" i="20"/>
  <c r="O51" i="20"/>
  <c r="O40" i="20"/>
  <c r="M51" i="20"/>
  <c r="M40" i="20"/>
  <c r="Q17" i="20"/>
  <c r="O17" i="20"/>
  <c r="M17" i="20"/>
  <c r="Q16" i="20"/>
  <c r="O16" i="20"/>
  <c r="M16" i="20"/>
  <c r="B51" i="20"/>
  <c r="K51" i="20" s="1"/>
  <c r="B50" i="20"/>
  <c r="B49" i="20"/>
  <c r="K49" i="20" s="1"/>
  <c r="B48" i="20"/>
  <c r="B47" i="20"/>
  <c r="B44" i="20"/>
  <c r="B43" i="20"/>
  <c r="B40" i="20"/>
  <c r="K40" i="20" s="1"/>
  <c r="B39" i="20"/>
  <c r="B38" i="20"/>
  <c r="B37" i="20"/>
  <c r="B36" i="20"/>
  <c r="B35" i="20"/>
  <c r="B34" i="20"/>
  <c r="B29" i="20"/>
  <c r="B24" i="20"/>
  <c r="B23" i="20"/>
  <c r="B22" i="20"/>
  <c r="B21" i="20"/>
  <c r="K21" i="20" s="1"/>
  <c r="B20" i="20"/>
  <c r="B19" i="20"/>
  <c r="B17" i="20"/>
  <c r="B16" i="20"/>
  <c r="B15" i="20"/>
  <c r="H13" i="20"/>
  <c r="F13" i="20"/>
  <c r="D13" i="20"/>
  <c r="H46" i="20"/>
  <c r="F46" i="20"/>
  <c r="H33" i="20"/>
  <c r="F33" i="20"/>
  <c r="D46" i="20"/>
  <c r="D33" i="20"/>
  <c r="Q93" i="19"/>
  <c r="Q91" i="19"/>
  <c r="Q90" i="19"/>
  <c r="Q89" i="19"/>
  <c r="Q88" i="19"/>
  <c r="Q84" i="19"/>
  <c r="Q83" i="19"/>
  <c r="Q82" i="19"/>
  <c r="Q81" i="19"/>
  <c r="Q80" i="19"/>
  <c r="Q79" i="19"/>
  <c r="Q78" i="19"/>
  <c r="Q77" i="19"/>
  <c r="Q76" i="19"/>
  <c r="Q75" i="19"/>
  <c r="Q74" i="19"/>
  <c r="Q73" i="19"/>
  <c r="Q72" i="19"/>
  <c r="Q70" i="19"/>
  <c r="Q69" i="19"/>
  <c r="Q68" i="19"/>
  <c r="Q67" i="19"/>
  <c r="Q66" i="19"/>
  <c r="Q65" i="19"/>
  <c r="Q64" i="19"/>
  <c r="Q60" i="19"/>
  <c r="Q52" i="19"/>
  <c r="Q45" i="19"/>
  <c r="Q35" i="19"/>
  <c r="Q30" i="19"/>
  <c r="O93" i="19"/>
  <c r="O91" i="19"/>
  <c r="O90" i="19"/>
  <c r="O89" i="19"/>
  <c r="O88" i="19"/>
  <c r="O84" i="19"/>
  <c r="O83" i="19"/>
  <c r="O82" i="19"/>
  <c r="O81" i="19"/>
  <c r="O80" i="19"/>
  <c r="O79" i="19"/>
  <c r="O78" i="19"/>
  <c r="O77" i="19"/>
  <c r="O76" i="19"/>
  <c r="O75" i="19"/>
  <c r="O74" i="19"/>
  <c r="O73" i="19"/>
  <c r="O72" i="19"/>
  <c r="O71" i="19"/>
  <c r="O70" i="19"/>
  <c r="O69" i="19"/>
  <c r="O68" i="19"/>
  <c r="O67" i="19"/>
  <c r="O66" i="19"/>
  <c r="O65" i="19"/>
  <c r="O64" i="19"/>
  <c r="O60" i="19"/>
  <c r="O52" i="19"/>
  <c r="O47" i="19"/>
  <c r="O45" i="19"/>
  <c r="O35" i="19"/>
  <c r="O30" i="19"/>
  <c r="M93" i="19"/>
  <c r="M91" i="19"/>
  <c r="M90" i="19"/>
  <c r="M89" i="19"/>
  <c r="M88" i="19"/>
  <c r="M84" i="19"/>
  <c r="M83" i="19"/>
  <c r="M82" i="19"/>
  <c r="M81" i="19"/>
  <c r="M80" i="19"/>
  <c r="M79" i="19"/>
  <c r="M78" i="19"/>
  <c r="M77" i="19"/>
  <c r="M76" i="19"/>
  <c r="M75" i="19"/>
  <c r="M74" i="19"/>
  <c r="M73" i="19"/>
  <c r="M72" i="19"/>
  <c r="M71" i="19"/>
  <c r="M70" i="19"/>
  <c r="M69" i="19"/>
  <c r="M68" i="19"/>
  <c r="M67" i="19"/>
  <c r="M66" i="19"/>
  <c r="M65" i="19"/>
  <c r="M60" i="19"/>
  <c r="M52" i="19"/>
  <c r="M45" i="19"/>
  <c r="M35" i="19"/>
  <c r="M30" i="19"/>
  <c r="B93" i="19"/>
  <c r="K93" i="19" s="1"/>
  <c r="B92" i="19"/>
  <c r="B91" i="19"/>
  <c r="B90" i="19"/>
  <c r="B89" i="19"/>
  <c r="B88" i="19"/>
  <c r="B87" i="19"/>
  <c r="B86" i="19"/>
  <c r="B84" i="19"/>
  <c r="B83" i="19"/>
  <c r="B82" i="19"/>
  <c r="B81" i="19"/>
  <c r="B80" i="19"/>
  <c r="B79" i="19"/>
  <c r="B78" i="19"/>
  <c r="B77" i="19"/>
  <c r="B76" i="19"/>
  <c r="B75" i="19"/>
  <c r="B74" i="19"/>
  <c r="B73" i="19"/>
  <c r="B72" i="19"/>
  <c r="B71" i="19"/>
  <c r="B70" i="19"/>
  <c r="B69" i="19"/>
  <c r="B68" i="19"/>
  <c r="B67" i="19"/>
  <c r="B66" i="19"/>
  <c r="B65" i="19"/>
  <c r="B64" i="19"/>
  <c r="B63" i="19"/>
  <c r="B60" i="19"/>
  <c r="K60" i="19" s="1"/>
  <c r="B59" i="19"/>
  <c r="B58" i="19"/>
  <c r="B57" i="19"/>
  <c r="B56" i="19"/>
  <c r="B55" i="19"/>
  <c r="B54" i="19"/>
  <c r="B52" i="19"/>
  <c r="K52" i="19" s="1"/>
  <c r="B51" i="19"/>
  <c r="B50" i="19"/>
  <c r="B49" i="19"/>
  <c r="B48" i="19"/>
  <c r="B47" i="19"/>
  <c r="B45" i="19"/>
  <c r="K45" i="19" s="1"/>
  <c r="B44" i="19"/>
  <c r="B43" i="19"/>
  <c r="B42" i="19"/>
  <c r="B41" i="19"/>
  <c r="B39" i="19"/>
  <c r="B38" i="19"/>
  <c r="B37" i="19"/>
  <c r="B35" i="19"/>
  <c r="K35" i="19" s="1"/>
  <c r="B34" i="19"/>
  <c r="B33" i="19"/>
  <c r="B32" i="19"/>
  <c r="B30" i="19"/>
  <c r="K30" i="19" s="1"/>
  <c r="B28" i="19"/>
  <c r="B27" i="19"/>
  <c r="B26" i="19"/>
  <c r="B25" i="19"/>
  <c r="B24" i="19"/>
  <c r="B23" i="19"/>
  <c r="B22" i="19"/>
  <c r="H15" i="19"/>
  <c r="F15" i="19"/>
  <c r="D15" i="19"/>
  <c r="K51" i="32" l="1"/>
  <c r="I16" i="33"/>
  <c r="K16" i="32"/>
  <c r="O81" i="46"/>
  <c r="O80" i="46"/>
  <c r="O79" i="46" s="1"/>
  <c r="M58" i="46"/>
  <c r="M57" i="46"/>
  <c r="O76" i="46"/>
  <c r="O58" i="46"/>
  <c r="O73" i="46"/>
  <c r="O69" i="46"/>
  <c r="O65" i="46"/>
  <c r="O61" i="46"/>
  <c r="O72" i="46"/>
  <c r="O68" i="46"/>
  <c r="O64" i="46"/>
  <c r="O60" i="46"/>
  <c r="Q76" i="46"/>
  <c r="Q58" i="46"/>
  <c r="O75" i="46"/>
  <c r="O71" i="46"/>
  <c r="O67" i="46"/>
  <c r="O63" i="46"/>
  <c r="O59" i="46"/>
  <c r="Q73" i="46"/>
  <c r="Q69" i="46"/>
  <c r="Q65" i="46"/>
  <c r="Q61" i="46"/>
  <c r="O57" i="46"/>
  <c r="K19" i="46"/>
  <c r="I49" i="33"/>
  <c r="K39" i="33"/>
  <c r="K45" i="33"/>
  <c r="K38" i="33"/>
  <c r="M42" i="33"/>
  <c r="M38" i="33"/>
  <c r="M45" i="33"/>
  <c r="M40" i="33"/>
  <c r="I45" i="33"/>
  <c r="K34" i="33"/>
  <c r="K28" i="33"/>
  <c r="K27" i="33"/>
  <c r="M34" i="33"/>
  <c r="M30" i="33"/>
  <c r="M33" i="33"/>
  <c r="M29" i="33"/>
  <c r="M32" i="33"/>
  <c r="M28" i="33"/>
  <c r="M31" i="33"/>
  <c r="M27" i="33"/>
  <c r="I22" i="33"/>
  <c r="I17" i="33"/>
  <c r="M65" i="24"/>
  <c r="M64" i="24"/>
  <c r="I66" i="24"/>
  <c r="K54" i="22"/>
  <c r="O48" i="22"/>
  <c r="O50" i="22"/>
  <c r="M49" i="22"/>
  <c r="M50" i="22"/>
  <c r="Q20" i="22"/>
  <c r="Q19" i="22"/>
  <c r="Q18" i="22"/>
  <c r="Q16" i="22"/>
  <c r="K58" i="32"/>
  <c r="K50" i="32"/>
  <c r="K49" i="32"/>
  <c r="K54" i="32"/>
  <c r="K53" i="32"/>
  <c r="K27" i="32"/>
  <c r="K17" i="32"/>
  <c r="K48" i="20"/>
  <c r="K50" i="20"/>
  <c r="K47" i="20"/>
  <c r="K34" i="20"/>
  <c r="K39" i="20"/>
  <c r="K29" i="20"/>
  <c r="K30" i="20"/>
  <c r="K20" i="20"/>
  <c r="K25" i="20"/>
  <c r="K22" i="20"/>
  <c r="O16" i="19"/>
  <c r="O19" i="19"/>
  <c r="O18" i="19"/>
  <c r="O17" i="19"/>
  <c r="Q16" i="19"/>
  <c r="Q19" i="19"/>
  <c r="Q18" i="19"/>
  <c r="Q17" i="19"/>
  <c r="M16" i="19"/>
  <c r="M19" i="19"/>
  <c r="M18" i="19"/>
  <c r="M17" i="19"/>
  <c r="M27" i="24"/>
  <c r="F13" i="24"/>
  <c r="K26" i="24"/>
  <c r="D13" i="24"/>
  <c r="B26" i="32"/>
  <c r="M15" i="20"/>
  <c r="B26" i="33"/>
  <c r="I27" i="33" s="1"/>
  <c r="M62" i="19"/>
  <c r="K30" i="22"/>
  <c r="K24" i="48"/>
  <c r="I44" i="25"/>
  <c r="I43" i="24"/>
  <c r="K22" i="19"/>
  <c r="K48" i="19"/>
  <c r="K28" i="32"/>
  <c r="K25" i="22"/>
  <c r="I59" i="33"/>
  <c r="K56" i="19"/>
  <c r="K82" i="19"/>
  <c r="K38" i="32"/>
  <c r="K59" i="32"/>
  <c r="I44" i="24"/>
  <c r="I57" i="24"/>
  <c r="I58" i="33"/>
  <c r="I60" i="33"/>
  <c r="I61" i="33"/>
  <c r="I49" i="25"/>
  <c r="I48" i="25"/>
  <c r="I50" i="25"/>
  <c r="I22" i="25"/>
  <c r="I24" i="25"/>
  <c r="I21" i="25"/>
  <c r="I25" i="25"/>
  <c r="I59" i="24"/>
  <c r="I56" i="24"/>
  <c r="I58" i="24"/>
  <c r="I60" i="24"/>
  <c r="I45" i="24"/>
  <c r="K31" i="22"/>
  <c r="K24" i="22"/>
  <c r="K26" i="22"/>
  <c r="K61" i="32"/>
  <c r="K60" i="32"/>
  <c r="K40" i="32"/>
  <c r="K42" i="32"/>
  <c r="K44" i="32"/>
  <c r="K39" i="32"/>
  <c r="K41" i="32"/>
  <c r="K43" i="32"/>
  <c r="K45" i="32"/>
  <c r="K34" i="32"/>
  <c r="K29" i="32"/>
  <c r="K31" i="32"/>
  <c r="K33" i="32"/>
  <c r="K30" i="32"/>
  <c r="K32" i="32"/>
  <c r="K24" i="20"/>
  <c r="K23" i="20"/>
  <c r="K51" i="19"/>
  <c r="K50" i="19"/>
  <c r="K23" i="19"/>
  <c r="K25" i="19"/>
  <c r="K27" i="19"/>
  <c r="K24" i="19"/>
  <c r="K26" i="19"/>
  <c r="K28" i="19"/>
  <c r="I52" i="33"/>
  <c r="I51" i="33"/>
  <c r="I53" i="33"/>
  <c r="I50" i="33"/>
  <c r="K52" i="32"/>
  <c r="I36" i="25"/>
  <c r="I37" i="25"/>
  <c r="I38" i="25"/>
  <c r="I35" i="25"/>
  <c r="I39" i="25"/>
  <c r="K35" i="20"/>
  <c r="K36" i="20"/>
  <c r="K37" i="20"/>
  <c r="K38" i="20"/>
  <c r="O37" i="32"/>
  <c r="K33" i="25"/>
  <c r="Q34" i="22"/>
  <c r="B39" i="27"/>
  <c r="K13" i="48"/>
  <c r="Q15" i="20"/>
  <c r="O20" i="32"/>
  <c r="B63" i="24"/>
  <c r="B46" i="27"/>
  <c r="M15" i="25"/>
  <c r="K29" i="33"/>
  <c r="O41" i="19"/>
  <c r="Q37" i="19"/>
  <c r="K35" i="22"/>
  <c r="K19" i="25"/>
  <c r="O15" i="46"/>
  <c r="O34" i="22"/>
  <c r="K28" i="47"/>
  <c r="K15" i="47"/>
  <c r="B41" i="46"/>
  <c r="K41" i="46"/>
  <c r="I34" i="27"/>
  <c r="I29" i="27"/>
  <c r="I23" i="27"/>
  <c r="M15" i="27"/>
  <c r="K28" i="25"/>
  <c r="B13" i="25"/>
  <c r="M13" i="25" s="1"/>
  <c r="K37" i="24"/>
  <c r="Q53" i="22"/>
  <c r="O53" i="22"/>
  <c r="Q29" i="22"/>
  <c r="B23" i="22"/>
  <c r="B24" i="32"/>
  <c r="K44" i="20"/>
  <c r="O28" i="20"/>
  <c r="M47" i="19"/>
  <c r="Q47" i="19"/>
  <c r="Q32" i="19"/>
  <c r="B79" i="46"/>
  <c r="I39" i="27"/>
  <c r="B42" i="25"/>
  <c r="B28" i="25"/>
  <c r="B42" i="24"/>
  <c r="I39" i="24"/>
  <c r="Q62" i="19"/>
  <c r="O15" i="20"/>
  <c r="M20" i="32"/>
  <c r="M57" i="32"/>
  <c r="M34" i="22"/>
  <c r="M53" i="22"/>
  <c r="O29" i="22"/>
  <c r="K31" i="46"/>
  <c r="K32" i="47"/>
  <c r="O21" i="19"/>
  <c r="Q57" i="32"/>
  <c r="Q23" i="22"/>
  <c r="B49" i="24"/>
  <c r="M42" i="24"/>
  <c r="M46" i="25"/>
  <c r="M54" i="19"/>
  <c r="O32" i="19"/>
  <c r="Q86" i="19"/>
  <c r="B46" i="20"/>
  <c r="M42" i="20"/>
  <c r="O46" i="20"/>
  <c r="Q28" i="20"/>
  <c r="Q20" i="32"/>
  <c r="B29" i="22"/>
  <c r="M23" i="22"/>
  <c r="B55" i="24"/>
  <c r="K42" i="24"/>
  <c r="M37" i="24"/>
  <c r="B33" i="25"/>
  <c r="M28" i="25"/>
  <c r="K40" i="47"/>
  <c r="K44" i="47"/>
  <c r="J132" i="43"/>
  <c r="J129" i="43"/>
  <c r="J130" i="43"/>
  <c r="J131" i="43"/>
  <c r="J127" i="43"/>
  <c r="J126" i="43" s="1"/>
  <c r="P126" i="43"/>
  <c r="J86" i="43"/>
  <c r="O46" i="49"/>
  <c r="M13" i="49"/>
  <c r="O13" i="49"/>
  <c r="K19" i="47"/>
  <c r="Q79" i="46"/>
  <c r="M79" i="46"/>
  <c r="Q56" i="46"/>
  <c r="O56" i="46"/>
  <c r="K48" i="46"/>
  <c r="K36" i="46"/>
  <c r="K21" i="46"/>
  <c r="Q15" i="46"/>
  <c r="M15" i="46"/>
  <c r="O13" i="46"/>
  <c r="M13" i="46"/>
  <c r="I53" i="27"/>
  <c r="I46" i="27"/>
  <c r="M20" i="33"/>
  <c r="B24" i="33"/>
  <c r="K24" i="33" s="1"/>
  <c r="M15" i="33"/>
  <c r="K15" i="33"/>
  <c r="K46" i="25"/>
  <c r="K42" i="25"/>
  <c r="M19" i="25"/>
  <c r="B19" i="25"/>
  <c r="I17" i="25"/>
  <c r="K15" i="25"/>
  <c r="M55" i="24"/>
  <c r="K55" i="24"/>
  <c r="M49" i="24"/>
  <c r="M48" i="24" s="1"/>
  <c r="B37" i="24"/>
  <c r="B53" i="22"/>
  <c r="H46" i="22"/>
  <c r="Q48" i="22" s="1"/>
  <c r="B40" i="22"/>
  <c r="B34" i="22"/>
  <c r="K36" i="22"/>
  <c r="O23" i="22"/>
  <c r="F15" i="22"/>
  <c r="Q15" i="32"/>
  <c r="Q48" i="32"/>
  <c r="O57" i="32"/>
  <c r="B57" i="32"/>
  <c r="O48" i="32"/>
  <c r="M37" i="32"/>
  <c r="B48" i="32"/>
  <c r="M48" i="32"/>
  <c r="B37" i="32"/>
  <c r="Q37" i="32"/>
  <c r="K21" i="32"/>
  <c r="B20" i="32"/>
  <c r="K22" i="32"/>
  <c r="M46" i="20"/>
  <c r="K43" i="20"/>
  <c r="K42" i="20" s="1"/>
  <c r="O33" i="20"/>
  <c r="B33" i="20"/>
  <c r="B28" i="20"/>
  <c r="M28" i="20"/>
  <c r="Q19" i="20"/>
  <c r="O19" i="20"/>
  <c r="M19" i="20"/>
  <c r="K17" i="20"/>
  <c r="K16" i="20"/>
  <c r="K88" i="19"/>
  <c r="O86" i="19"/>
  <c r="O62" i="19"/>
  <c r="K92" i="19"/>
  <c r="K91" i="19"/>
  <c r="K89" i="19"/>
  <c r="K90" i="19"/>
  <c r="K66" i="19"/>
  <c r="K68" i="19"/>
  <c r="K72" i="19"/>
  <c r="K76" i="19"/>
  <c r="K80" i="19"/>
  <c r="K83" i="19"/>
  <c r="K65" i="19"/>
  <c r="K69" i="19"/>
  <c r="K73" i="19"/>
  <c r="K77" i="19"/>
  <c r="K81" i="19"/>
  <c r="K70" i="19"/>
  <c r="K74" i="19"/>
  <c r="K78" i="19"/>
  <c r="O54" i="19"/>
  <c r="Q41" i="19"/>
  <c r="M41" i="19"/>
  <c r="O37" i="19"/>
  <c r="K50" i="49"/>
  <c r="K48" i="49"/>
  <c r="K49" i="49"/>
  <c r="K41" i="49"/>
  <c r="K42" i="49"/>
  <c r="K43" i="49"/>
  <c r="B13" i="47"/>
  <c r="O13" i="47" s="1"/>
  <c r="O85" i="46"/>
  <c r="O84" i="46"/>
  <c r="O83" i="46"/>
  <c r="O82" i="46"/>
  <c r="K17" i="46"/>
  <c r="M76" i="46"/>
  <c r="M75" i="46"/>
  <c r="M74" i="46"/>
  <c r="M73" i="46"/>
  <c r="M72" i="46"/>
  <c r="M71" i="46"/>
  <c r="M70" i="46"/>
  <c r="M69" i="46"/>
  <c r="M68" i="46"/>
  <c r="M67" i="46"/>
  <c r="M66" i="46"/>
  <c r="M65" i="46"/>
  <c r="M64" i="46"/>
  <c r="M63" i="46"/>
  <c r="M62" i="46"/>
  <c r="M61" i="46"/>
  <c r="M60" i="46"/>
  <c r="M59" i="46"/>
  <c r="B56" i="46"/>
  <c r="K58" i="46" s="1"/>
  <c r="K19" i="27"/>
  <c r="K18" i="27"/>
  <c r="K17" i="27"/>
  <c r="K20" i="27"/>
  <c r="D13" i="27"/>
  <c r="K16" i="27"/>
  <c r="B37" i="33"/>
  <c r="I43" i="33" s="1"/>
  <c r="K32" i="33"/>
  <c r="K42" i="33"/>
  <c r="M41" i="33"/>
  <c r="K20" i="33"/>
  <c r="K31" i="33"/>
  <c r="K41" i="33"/>
  <c r="M44" i="33"/>
  <c r="K30" i="33"/>
  <c r="K44" i="33"/>
  <c r="K40" i="33"/>
  <c r="M43" i="33"/>
  <c r="M39" i="33"/>
  <c r="D13" i="33"/>
  <c r="B13" i="33" s="1"/>
  <c r="M13" i="33" s="1"/>
  <c r="K33" i="33"/>
  <c r="K43" i="33"/>
  <c r="B15" i="25"/>
  <c r="M33" i="25"/>
  <c r="M42" i="25"/>
  <c r="I92" i="24"/>
  <c r="K93" i="24"/>
  <c r="B64" i="24"/>
  <c r="I64" i="24" s="1"/>
  <c r="B89" i="24"/>
  <c r="I89" i="24" s="1"/>
  <c r="M84" i="24"/>
  <c r="M80" i="24"/>
  <c r="M76" i="24"/>
  <c r="M72" i="24"/>
  <c r="M68" i="24"/>
  <c r="D48" i="24"/>
  <c r="K49" i="24" s="1"/>
  <c r="M83" i="24"/>
  <c r="M79" i="24"/>
  <c r="M75" i="24"/>
  <c r="M71" i="24"/>
  <c r="M67" i="24"/>
  <c r="M50" i="24"/>
  <c r="M82" i="24"/>
  <c r="M78" i="24"/>
  <c r="M74" i="24"/>
  <c r="M70" i="24"/>
  <c r="M66" i="24"/>
  <c r="M51" i="24"/>
  <c r="M81" i="24"/>
  <c r="M77" i="24"/>
  <c r="M73" i="24"/>
  <c r="M69" i="24"/>
  <c r="B32" i="24"/>
  <c r="I33" i="24" s="1"/>
  <c r="K17" i="24"/>
  <c r="K23" i="24"/>
  <c r="K27" i="24"/>
  <c r="K33" i="24"/>
  <c r="M18" i="24"/>
  <c r="M24" i="24"/>
  <c r="M28" i="24"/>
  <c r="M34" i="24"/>
  <c r="B15" i="24"/>
  <c r="I17" i="24" s="1"/>
  <c r="K18" i="24"/>
  <c r="K24" i="24"/>
  <c r="K28" i="24"/>
  <c r="K34" i="24"/>
  <c r="M19" i="24"/>
  <c r="M25" i="24"/>
  <c r="M35" i="24"/>
  <c r="B21" i="24"/>
  <c r="I23" i="24" s="1"/>
  <c r="I38" i="24"/>
  <c r="K19" i="24"/>
  <c r="K25" i="24"/>
  <c r="M16" i="24"/>
  <c r="M22" i="24"/>
  <c r="M26" i="24"/>
  <c r="K22" i="24"/>
  <c r="M23" i="24"/>
  <c r="O49" i="22"/>
  <c r="B47" i="22"/>
  <c r="O42" i="22"/>
  <c r="D39" i="22"/>
  <c r="M40" i="22" s="1"/>
  <c r="O43" i="22"/>
  <c r="H13" i="22"/>
  <c r="O40" i="22"/>
  <c r="Q17" i="22"/>
  <c r="H39" i="22"/>
  <c r="M29" i="22"/>
  <c r="B13" i="32"/>
  <c r="Q13" i="32" s="1"/>
  <c r="Q26" i="32"/>
  <c r="O15" i="32"/>
  <c r="B13" i="20"/>
  <c r="Q13" i="20" s="1"/>
  <c r="Q46" i="20"/>
  <c r="O42" i="20"/>
  <c r="Q42" i="20"/>
  <c r="Q33" i="20"/>
  <c r="M33" i="20"/>
  <c r="B15" i="19"/>
  <c r="M32" i="19"/>
  <c r="M86" i="19"/>
  <c r="Q54" i="19"/>
  <c r="K84" i="19"/>
  <c r="K67" i="19"/>
  <c r="K71" i="19"/>
  <c r="K75" i="19"/>
  <c r="K79" i="19"/>
  <c r="M21" i="19"/>
  <c r="Q21" i="19"/>
  <c r="M37" i="19"/>
  <c r="M57" i="33"/>
  <c r="K57" i="33"/>
  <c r="M48" i="33"/>
  <c r="K48" i="33"/>
  <c r="K84" i="46" l="1"/>
  <c r="K80" i="46"/>
  <c r="K57" i="46"/>
  <c r="I40" i="33"/>
  <c r="I44" i="33"/>
  <c r="I42" i="33"/>
  <c r="I41" i="33"/>
  <c r="I38" i="33"/>
  <c r="I29" i="33"/>
  <c r="I37" i="24"/>
  <c r="O20" i="22"/>
  <c r="O19" i="22"/>
  <c r="O18" i="22"/>
  <c r="O16" i="22"/>
  <c r="K53" i="22"/>
  <c r="K16" i="19"/>
  <c r="K18" i="19"/>
  <c r="K19" i="19"/>
  <c r="K17" i="19"/>
  <c r="K13" i="25"/>
  <c r="I13" i="25" s="1"/>
  <c r="B13" i="24"/>
  <c r="M13" i="24" s="1"/>
  <c r="K41" i="19"/>
  <c r="M87" i="24"/>
  <c r="I28" i="25"/>
  <c r="K34" i="22"/>
  <c r="Q24" i="32"/>
  <c r="M24" i="32"/>
  <c r="O39" i="22"/>
  <c r="K15" i="32"/>
  <c r="O46" i="22"/>
  <c r="M26" i="33"/>
  <c r="K26" i="33"/>
  <c r="K32" i="19"/>
  <c r="I15" i="25"/>
  <c r="I30" i="33"/>
  <c r="I34" i="33"/>
  <c r="K28" i="20"/>
  <c r="I33" i="33"/>
  <c r="K26" i="32"/>
  <c r="K13" i="49"/>
  <c r="K82" i="46"/>
  <c r="K81" i="46"/>
  <c r="K85" i="46"/>
  <c r="K83" i="46"/>
  <c r="K13" i="33"/>
  <c r="I13" i="33" s="1"/>
  <c r="B46" i="22"/>
  <c r="K50" i="22" s="1"/>
  <c r="K29" i="22"/>
  <c r="K86" i="19"/>
  <c r="K37" i="19"/>
  <c r="O15" i="19"/>
  <c r="M24" i="33"/>
  <c r="I24" i="33" s="1"/>
  <c r="M46" i="22"/>
  <c r="O17" i="22"/>
  <c r="M15" i="24"/>
  <c r="I42" i="24"/>
  <c r="I20" i="33"/>
  <c r="I39" i="33"/>
  <c r="O15" i="22"/>
  <c r="F13" i="22"/>
  <c r="K32" i="24"/>
  <c r="I15" i="33"/>
  <c r="K39" i="49"/>
  <c r="K23" i="22"/>
  <c r="I42" i="25"/>
  <c r="K15" i="24"/>
  <c r="M56" i="46"/>
  <c r="Q15" i="22"/>
  <c r="J61" i="43"/>
  <c r="K46" i="49"/>
  <c r="K15" i="46"/>
  <c r="K13" i="46"/>
  <c r="K37" i="33"/>
  <c r="I48" i="33"/>
  <c r="I57" i="33"/>
  <c r="M37" i="33"/>
  <c r="I46" i="25"/>
  <c r="I33" i="25"/>
  <c r="I19" i="25"/>
  <c r="K87" i="24"/>
  <c r="I90" i="24"/>
  <c r="I91" i="24"/>
  <c r="I93" i="24"/>
  <c r="M63" i="24"/>
  <c r="I55" i="24"/>
  <c r="M32" i="24"/>
  <c r="M21" i="24"/>
  <c r="I18" i="24"/>
  <c r="I16" i="24"/>
  <c r="I19" i="24"/>
  <c r="Q49" i="22"/>
  <c r="Q50" i="22"/>
  <c r="K57" i="32"/>
  <c r="K48" i="32"/>
  <c r="K37" i="32"/>
  <c r="K20" i="32"/>
  <c r="O24" i="32"/>
  <c r="M13" i="32"/>
  <c r="M13" i="20"/>
  <c r="K46" i="20"/>
  <c r="K33" i="20"/>
  <c r="K19" i="20"/>
  <c r="K15" i="20"/>
  <c r="O13" i="20"/>
  <c r="K62" i="19"/>
  <c r="K54" i="19"/>
  <c r="K47" i="19"/>
  <c r="Q13" i="47"/>
  <c r="M13" i="47"/>
  <c r="K65" i="46"/>
  <c r="K73" i="46"/>
  <c r="K59" i="46"/>
  <c r="K74" i="46"/>
  <c r="K64" i="46"/>
  <c r="K72" i="46"/>
  <c r="K68" i="46"/>
  <c r="K62" i="46"/>
  <c r="K63" i="46"/>
  <c r="K67" i="46"/>
  <c r="K76" i="46"/>
  <c r="K66" i="46"/>
  <c r="K71" i="46"/>
  <c r="K61" i="46"/>
  <c r="K69" i="46"/>
  <c r="K70" i="46"/>
  <c r="K60" i="46"/>
  <c r="K75" i="46"/>
  <c r="B13" i="27"/>
  <c r="M13" i="27" s="1"/>
  <c r="I17" i="27"/>
  <c r="I16" i="27"/>
  <c r="I19" i="27"/>
  <c r="I20" i="27"/>
  <c r="I18" i="27"/>
  <c r="K15" i="27"/>
  <c r="I28" i="33"/>
  <c r="I32" i="33"/>
  <c r="I31" i="33"/>
  <c r="K68" i="24"/>
  <c r="K72" i="24"/>
  <c r="K76" i="24"/>
  <c r="K80" i="24"/>
  <c r="K84" i="24"/>
  <c r="K69" i="24"/>
  <c r="K73" i="24"/>
  <c r="K77" i="24"/>
  <c r="K81" i="24"/>
  <c r="K66" i="24"/>
  <c r="K70" i="24"/>
  <c r="K74" i="24"/>
  <c r="K78" i="24"/>
  <c r="K82" i="24"/>
  <c r="K67" i="24"/>
  <c r="K71" i="24"/>
  <c r="K75" i="24"/>
  <c r="K79" i="24"/>
  <c r="K83" i="24"/>
  <c r="K50" i="24"/>
  <c r="B48" i="24"/>
  <c r="K52" i="24"/>
  <c r="K48" i="24" s="1"/>
  <c r="K51" i="24"/>
  <c r="K21" i="24"/>
  <c r="I26" i="24"/>
  <c r="I28" i="24"/>
  <c r="I27" i="24"/>
  <c r="I22" i="24"/>
  <c r="I25" i="24"/>
  <c r="I24" i="24"/>
  <c r="I35" i="24"/>
  <c r="I34" i="24"/>
  <c r="Q43" i="22"/>
  <c r="Q42" i="22"/>
  <c r="Q41" i="22"/>
  <c r="B15" i="22"/>
  <c r="M15" i="22"/>
  <c r="D13" i="22"/>
  <c r="M43" i="22"/>
  <c r="M39" i="22" s="1"/>
  <c r="M42" i="22"/>
  <c r="B39" i="22"/>
  <c r="M41" i="22"/>
  <c r="Q40" i="22"/>
  <c r="O13" i="32"/>
  <c r="K21" i="19"/>
  <c r="Q15" i="19"/>
  <c r="M15" i="19"/>
  <c r="K16" i="22" l="1"/>
  <c r="K19" i="22"/>
  <c r="K20" i="22"/>
  <c r="K17" i="22"/>
  <c r="K18" i="22"/>
  <c r="I87" i="24"/>
  <c r="K24" i="32"/>
  <c r="B13" i="22"/>
  <c r="K13" i="32"/>
  <c r="K47" i="22"/>
  <c r="I26" i="33"/>
  <c r="K79" i="46"/>
  <c r="K49" i="22"/>
  <c r="Q46" i="22"/>
  <c r="I37" i="33"/>
  <c r="I32" i="24"/>
  <c r="K63" i="24"/>
  <c r="K13" i="47"/>
  <c r="K56" i="46"/>
  <c r="K13" i="27"/>
  <c r="I13" i="27" s="1"/>
  <c r="I21" i="24"/>
  <c r="I15" i="24"/>
  <c r="K13" i="24"/>
  <c r="I13" i="24" s="1"/>
  <c r="Q39" i="22"/>
  <c r="K13" i="20"/>
  <c r="I15" i="27"/>
  <c r="I77" i="24"/>
  <c r="I74" i="24"/>
  <c r="I75" i="24"/>
  <c r="I76" i="24"/>
  <c r="I65" i="24"/>
  <c r="I81" i="24"/>
  <c r="I78" i="24"/>
  <c r="I79" i="24"/>
  <c r="I80" i="24"/>
  <c r="I69" i="24"/>
  <c r="I82" i="24"/>
  <c r="I67" i="24"/>
  <c r="I83" i="24"/>
  <c r="I68" i="24"/>
  <c r="I84" i="24"/>
  <c r="I73" i="24"/>
  <c r="I70" i="24"/>
  <c r="I71" i="24"/>
  <c r="I72" i="24"/>
  <c r="I52" i="24"/>
  <c r="I49" i="24"/>
  <c r="I50" i="24"/>
  <c r="I51" i="24"/>
  <c r="K42" i="22"/>
  <c r="K43" i="22"/>
  <c r="K40" i="22"/>
  <c r="K41" i="22"/>
  <c r="K15" i="19"/>
  <c r="M13" i="19"/>
  <c r="Q13" i="19"/>
  <c r="O13" i="19"/>
  <c r="K46" i="22" l="1"/>
  <c r="I48" i="24"/>
  <c r="I63" i="24"/>
  <c r="K39" i="22"/>
  <c r="K15" i="22"/>
  <c r="Q13" i="22"/>
  <c r="O13" i="22"/>
  <c r="M13" i="22"/>
  <c r="K13" i="19"/>
  <c r="K13" i="22" l="1"/>
  <c r="L16" i="43"/>
  <c r="B16" i="43"/>
  <c r="J17" i="43" s="1"/>
  <c r="L17" i="43"/>
  <c r="B19" i="43"/>
  <c r="D15" i="43"/>
  <c r="B15" i="43" s="1"/>
  <c r="L15" i="43" l="1"/>
  <c r="N19" i="43"/>
  <c r="P19" i="43"/>
  <c r="L19" i="43"/>
  <c r="D13" i="43"/>
  <c r="J16" i="43"/>
  <c r="J15" i="43" s="1"/>
  <c r="J19" i="43" l="1"/>
  <c r="B13" i="43"/>
  <c r="L13" i="43" s="1"/>
  <c r="N13" i="43" l="1"/>
  <c r="P13" i="43"/>
  <c r="J13" i="43" l="1"/>
</calcChain>
</file>

<file path=xl/sharedStrings.xml><?xml version="1.0" encoding="utf-8"?>
<sst xmlns="http://schemas.openxmlformats.org/spreadsheetml/2006/main" count="1474" uniqueCount="220">
  <si>
    <t>Sexo</t>
  </si>
  <si>
    <t>Hombres</t>
  </si>
  <si>
    <t>Mujeres</t>
  </si>
  <si>
    <t>No especificado</t>
  </si>
  <si>
    <t>No trabajó</t>
  </si>
  <si>
    <t>Comerciantes</t>
  </si>
  <si>
    <t>Vendedores ambulantes</t>
  </si>
  <si>
    <t>Trabajadores en servicios domésticos</t>
  </si>
  <si>
    <t>Trabajadores agropecuarios</t>
  </si>
  <si>
    <t>Trabajadores industriales</t>
  </si>
  <si>
    <t>Trabajadores en la construcción</t>
  </si>
  <si>
    <t>Agropecuario</t>
  </si>
  <si>
    <t>Manufactura</t>
  </si>
  <si>
    <t>Construcción</t>
  </si>
  <si>
    <t>Comercio</t>
  </si>
  <si>
    <t>Transporte</t>
  </si>
  <si>
    <t>De 1 a 3 cruces</t>
  </si>
  <si>
    <t>4 cruces o más</t>
  </si>
  <si>
    <t>Ciudad guatemalteca de cruce a México</t>
  </si>
  <si>
    <t>Guatemala</t>
  </si>
  <si>
    <t>Sabe leer y escribir</t>
  </si>
  <si>
    <t>No sabe leer y escribir</t>
  </si>
  <si>
    <t>Urbana</t>
  </si>
  <si>
    <t>No urbana</t>
  </si>
  <si>
    <t>Chiapas</t>
  </si>
  <si>
    <t>Distrito Federal</t>
  </si>
  <si>
    <t>Oaxaca</t>
  </si>
  <si>
    <t>Tabasco</t>
  </si>
  <si>
    <t>Tamaulipas</t>
  </si>
  <si>
    <t>Veracruz</t>
  </si>
  <si>
    <t>Lugar de mayor tiempo de estancia en México</t>
  </si>
  <si>
    <t>Tiempo que permaneció en México</t>
  </si>
  <si>
    <t>Más de 1 día a 1 semana</t>
  </si>
  <si>
    <t>Más de 1 semana a 1 mes</t>
  </si>
  <si>
    <t>Más de 1 mes a 1 año</t>
  </si>
  <si>
    <t>Más de 1 año</t>
  </si>
  <si>
    <t>Una vez</t>
  </si>
  <si>
    <t>Dos veces</t>
  </si>
  <si>
    <t>Lugar donde lo detuvieron las autoridades migratorias mexicanas</t>
  </si>
  <si>
    <t>Calle o carretera</t>
  </si>
  <si>
    <t>Grupos de edad</t>
  </si>
  <si>
    <t>Situación conyugal</t>
  </si>
  <si>
    <t>15 a 19 años</t>
  </si>
  <si>
    <t>20 a 29 años</t>
  </si>
  <si>
    <t>30 a 39 años</t>
  </si>
  <si>
    <t>40 a 49 años</t>
  </si>
  <si>
    <t>50 a 59 años</t>
  </si>
  <si>
    <t>60 años y más</t>
  </si>
  <si>
    <t>Relación de parentesco en el hogar</t>
  </si>
  <si>
    <t>Condición de alfabetismo</t>
  </si>
  <si>
    <t>Servicios domésticos</t>
  </si>
  <si>
    <t>Servicios diversos</t>
  </si>
  <si>
    <t>Sin documento migratorio</t>
  </si>
  <si>
    <t>Con documento migratorio</t>
  </si>
  <si>
    <t>Tapachula</t>
  </si>
  <si>
    <t>Palenque</t>
  </si>
  <si>
    <t>Arriaga</t>
  </si>
  <si>
    <t>Huehuetán</t>
  </si>
  <si>
    <t>Tuxtla Gutiérrez</t>
  </si>
  <si>
    <t>Otros municipios de Chiapas</t>
  </si>
  <si>
    <t>Sin experiencia migratoria</t>
  </si>
  <si>
    <t>Con experiencia migratoria</t>
  </si>
  <si>
    <t>En los próximos 7 días</t>
  </si>
  <si>
    <t>Algún día</t>
  </si>
  <si>
    <r>
      <t xml:space="preserve">No unido </t>
    </r>
    <r>
      <rPr>
        <vertAlign val="superscript"/>
        <sz val="9"/>
        <rFont val="Arial"/>
        <family val="2"/>
      </rPr>
      <t>2</t>
    </r>
  </si>
  <si>
    <t>Trimestre en el que fue entrevistado</t>
  </si>
  <si>
    <t>Condición de experiencia migratoria previa a Estados Unidos</t>
  </si>
  <si>
    <t>-- Sin registro.</t>
  </si>
  <si>
    <r>
      <t>1</t>
    </r>
    <r>
      <rPr>
        <sz val="8"/>
        <rFont val="Arial"/>
        <family val="2"/>
      </rPr>
      <t xml:space="preserve"> Se incluye la detención actual.</t>
    </r>
  </si>
  <si>
    <t xml:space="preserve">Tres veces o más </t>
  </si>
  <si>
    <t>Otra entidad federativa</t>
  </si>
  <si>
    <t xml:space="preserve"> </t>
  </si>
  <si>
    <t>Ninguno (caminando)</t>
  </si>
  <si>
    <t>Más de 1 día</t>
  </si>
  <si>
    <t>Cámaras, tubos de llanta o nadando</t>
  </si>
  <si>
    <r>
      <t>1</t>
    </r>
    <r>
      <rPr>
        <sz val="8"/>
        <rFont val="Arial"/>
        <family val="2"/>
      </rPr>
      <t xml:space="preserve"> Incluye a los casados o en unión libre.</t>
    </r>
  </si>
  <si>
    <t xml:space="preserve">Julio-septiembre </t>
  </si>
  <si>
    <t xml:space="preserve">Octubre-diciembre </t>
  </si>
  <si>
    <t>Profesionistas, técnicos y personal administrativo</t>
  </si>
  <si>
    <t>Hasta 24 horas</t>
  </si>
  <si>
    <t>Trabajadores en servicios diversos</t>
  </si>
  <si>
    <t>ABSOLUTOS</t>
  </si>
  <si>
    <t>POBLACIÓN TOTAL</t>
  </si>
  <si>
    <t>El Salvador</t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</si>
  <si>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especificados, así como los cuestionarios incompletos para los cuales no existe un cálculo y se indican como NC (No Calculado).</t>
    </r>
  </si>
  <si>
    <t>Total</t>
  </si>
  <si>
    <t>Medio de transporte para cruzar a México</t>
  </si>
  <si>
    <t>Honduras</t>
  </si>
  <si>
    <t>Lancha o embarcación en el mar</t>
  </si>
  <si>
    <t>Condición laboral en el último viaje a México</t>
  </si>
  <si>
    <t>PORCENTAJES</t>
  </si>
  <si>
    <t>Trabajar o buscar trabajo en Estados Unidos</t>
  </si>
  <si>
    <t>* Datos expandidos de muestras menores a 30 observaciones o casos.</t>
  </si>
  <si>
    <t>POBLACIÓN QUE TRABAJÓ EN EL LUGAR DE RESIDENCIA</t>
  </si>
  <si>
    <t>Oficio o profesión de los que trabajaron en el lugar de residencia</t>
  </si>
  <si>
    <t>Tecún Umán (San Marcos)</t>
  </si>
  <si>
    <t>El Carmen (San Marcos)</t>
  </si>
  <si>
    <t>La Mesilla (Huehuetenango)</t>
  </si>
  <si>
    <t>Gracias a Dios (Huehuetenango)</t>
  </si>
  <si>
    <t>Bethel (El Petén)</t>
  </si>
  <si>
    <t>El Ceibo (El Petén)</t>
  </si>
  <si>
    <t>Otra ciudad</t>
  </si>
  <si>
    <t>Otro motivo en Estados Unidos</t>
  </si>
  <si>
    <t>Otro medio de transporte</t>
  </si>
  <si>
    <r>
      <t xml:space="preserve">Otro parentesco </t>
    </r>
    <r>
      <rPr>
        <vertAlign val="superscript"/>
        <sz val="9"/>
        <rFont val="Arial"/>
        <family val="2"/>
      </rPr>
      <t>3</t>
    </r>
  </si>
  <si>
    <t>Otro lugar</t>
  </si>
  <si>
    <t>Condición laboral en el lugar de residencia los 30 días anteriores a su viaje a México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</si>
  <si>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</si>
  <si>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Incluye otro parentesco y sin relación de parentesco.</t>
    </r>
  </si>
  <si>
    <t>Motivo de desplazamiento</t>
  </si>
  <si>
    <t>Jefe(a)</t>
  </si>
  <si>
    <t>Esposo(a)</t>
  </si>
  <si>
    <t>Hijo(a)</t>
  </si>
  <si>
    <t>Sector de actividad de los que trabajaron en el lugar de residencia</t>
  </si>
  <si>
    <t>Condición de experiencia migratoria laboral previa a México</t>
  </si>
  <si>
    <t>Condición de experiencia migratoria previa a México con intención de llegar a Estados Unidos</t>
  </si>
  <si>
    <r>
      <t xml:space="preserve">Número de veces que ha sido detenido por las autoridades migratorias mexicanas en los últimos doce meses </t>
    </r>
    <r>
      <rPr>
        <b/>
        <vertAlign val="superscript"/>
        <sz val="9"/>
        <rFont val="Arial"/>
        <family val="2"/>
      </rPr>
      <t>1</t>
    </r>
  </si>
  <si>
    <t>Reintentará cruzar</t>
  </si>
  <si>
    <t>No reintentará cruzar</t>
  </si>
  <si>
    <t>Trabajar o buscar trabajo en México</t>
  </si>
  <si>
    <r>
      <t>2</t>
    </r>
    <r>
      <rPr>
        <sz val="8"/>
        <rFont val="Arial"/>
        <family val="2"/>
      </rPr>
      <t xml:space="preserve"> Incluye a trabajadores familiares con y sin pago, y a patrones entre otros.</t>
    </r>
  </si>
  <si>
    <r>
      <t xml:space="preserve">Otro puesto </t>
    </r>
    <r>
      <rPr>
        <vertAlign val="superscript"/>
        <sz val="9"/>
        <rFont val="Arial"/>
        <family val="2"/>
      </rPr>
      <t>2</t>
    </r>
  </si>
  <si>
    <t>Trabajador a sueldo fijo</t>
  </si>
  <si>
    <t>Trabajador por su cuenta</t>
  </si>
  <si>
    <t>Trabajador a destajo o por obra</t>
  </si>
  <si>
    <t>Puesto o posición en el trabajo realizado</t>
  </si>
  <si>
    <t>Más de cinco s.m.</t>
  </si>
  <si>
    <t>Más de tres hasta cinco s.m.</t>
  </si>
  <si>
    <t>Más de dos hasta tres s.m.</t>
  </si>
  <si>
    <t>Más de uno hasta dos s.m.</t>
  </si>
  <si>
    <t>Hasta un s.m.</t>
  </si>
  <si>
    <t>Sin ingreso</t>
  </si>
  <si>
    <r>
      <t xml:space="preserve">Ingreso en múltiplos de salario mínimo (S.M.) </t>
    </r>
    <r>
      <rPr>
        <b/>
        <vertAlign val="superscript"/>
        <sz val="9"/>
        <rFont val="Arial"/>
        <family val="2"/>
      </rPr>
      <t>1</t>
    </r>
  </si>
  <si>
    <t>HOMBRES</t>
  </si>
  <si>
    <t>MUJERES</t>
  </si>
  <si>
    <t>Sin instrucción</t>
  </si>
  <si>
    <t>Primaria incompleta</t>
  </si>
  <si>
    <t>Primaria completa</t>
  </si>
  <si>
    <t>Secundaria incompleta</t>
  </si>
  <si>
    <t>Secundaria completa</t>
  </si>
  <si>
    <t>Más de secundaria completa</t>
  </si>
  <si>
    <t>Jefe</t>
  </si>
  <si>
    <t>Esposo</t>
  </si>
  <si>
    <t>Hijo</t>
  </si>
  <si>
    <r>
      <t>Reintento de cruce a México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por el mismo motivo de cruce actual</t>
    </r>
  </si>
  <si>
    <t>Nivel de instrucción</t>
  </si>
  <si>
    <t>Dimensión geográfica, temporal, estancia y de cruce</t>
  </si>
  <si>
    <t>Características sociodemográficas</t>
  </si>
  <si>
    <t>Características laborales en el lugar de residencia</t>
  </si>
  <si>
    <t>Experiencia migratoria en México</t>
  </si>
  <si>
    <t>México</t>
  </si>
  <si>
    <t>Estados Unidos</t>
  </si>
  <si>
    <t>País de residencia</t>
  </si>
  <si>
    <t>Otro motivo</t>
  </si>
  <si>
    <t>Tipo de localidad de residencia</t>
  </si>
  <si>
    <t>País de destino final al momento de ser detenido</t>
  </si>
  <si>
    <t>Uso de "pollero" para transitar por México</t>
  </si>
  <si>
    <t xml:space="preserve">Sexo y características seleccionadas </t>
  </si>
  <si>
    <r>
      <t>2</t>
    </r>
    <r>
      <rPr>
        <sz val="8"/>
        <rFont val="Arial"/>
        <family val="2"/>
      </rPr>
      <t xml:space="preserve"> Incluye a solteros, separados, viudos y divorciados.</t>
    </r>
  </si>
  <si>
    <t>Diario</t>
  </si>
  <si>
    <t>Autobús o camioneta</t>
  </si>
  <si>
    <t xml:space="preserve">Enero-marzo </t>
  </si>
  <si>
    <t xml:space="preserve">Abril-junio </t>
  </si>
  <si>
    <r>
      <t xml:space="preserve">Condición de documentos para cruzar a México </t>
    </r>
    <r>
      <rPr>
        <b/>
        <vertAlign val="superscript"/>
        <sz val="9"/>
        <rFont val="Arial"/>
        <family val="2"/>
      </rPr>
      <t>1</t>
    </r>
  </si>
  <si>
    <r>
      <t xml:space="preserve">Pase local o FMVL </t>
    </r>
    <r>
      <rPr>
        <vertAlign val="superscript"/>
        <sz val="9"/>
        <rFont val="Arial"/>
        <family val="2"/>
      </rPr>
      <t>2</t>
    </r>
  </si>
  <si>
    <r>
      <t xml:space="preserve">Otro documento </t>
    </r>
    <r>
      <rPr>
        <vertAlign val="superscript"/>
        <sz val="9"/>
        <rFont val="Arial"/>
        <family val="2"/>
      </rPr>
      <t>3, 4</t>
    </r>
  </si>
  <si>
    <r>
      <t>2</t>
    </r>
    <r>
      <rPr>
        <sz val="8"/>
        <rFont val="Arial"/>
        <family val="2"/>
      </rPr>
      <t xml:space="preserve"> Forma Migratoria de Visitante Local (FMVL).</t>
    </r>
  </si>
  <si>
    <r>
      <t>4</t>
    </r>
    <r>
      <rPr>
        <sz val="8"/>
        <rFont val="Arial"/>
        <family val="2"/>
      </rPr>
      <t xml:space="preserve"> Otro documento.</t>
    </r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</si>
  <si>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</si>
  <si>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t>Trabajó</t>
  </si>
  <si>
    <r>
      <t>1</t>
    </r>
    <r>
      <rPr>
        <sz val="8"/>
        <rFont val="Arial"/>
        <family val="2"/>
      </rPr>
      <t xml:space="preserve"> Incluye la detención actual.</t>
    </r>
  </si>
  <si>
    <r>
      <t xml:space="preserve">Condición de documentos para cruzar a México </t>
    </r>
    <r>
      <rPr>
        <b/>
        <vertAlign val="superscript"/>
        <sz val="9"/>
        <rFont val="Arial"/>
        <family val="2"/>
      </rPr>
      <t>4</t>
    </r>
  </si>
  <si>
    <r>
      <t xml:space="preserve">Pase local o FMVL </t>
    </r>
    <r>
      <rPr>
        <vertAlign val="superscript"/>
        <sz val="9"/>
        <rFont val="Arial"/>
        <family val="2"/>
      </rPr>
      <t>5</t>
    </r>
  </si>
  <si>
    <r>
      <t xml:space="preserve">Otro documento </t>
    </r>
    <r>
      <rPr>
        <vertAlign val="superscript"/>
        <sz val="9"/>
        <rFont val="Arial"/>
        <family val="2"/>
      </rPr>
      <t>6, 7</t>
    </r>
  </si>
  <si>
    <r>
      <t xml:space="preserve">Número de veces que ha sido detenido por las autoridades migratorias mexicanas en los últimos doce meses </t>
    </r>
    <r>
      <rPr>
        <b/>
        <vertAlign val="superscript"/>
        <sz val="9"/>
        <rFont val="Arial"/>
        <family val="2"/>
      </rPr>
      <t>8</t>
    </r>
  </si>
  <si>
    <r>
      <t>5</t>
    </r>
    <r>
      <rPr>
        <sz val="8"/>
        <rFont val="Arial"/>
        <family val="2"/>
      </rPr>
      <t xml:space="preserve"> Forma Migratoria de Visitante Local (FMVL).</t>
    </r>
  </si>
  <si>
    <r>
      <t>7</t>
    </r>
    <r>
      <rPr>
        <sz val="8"/>
        <rFont val="Arial"/>
        <family val="2"/>
      </rPr>
      <t xml:space="preserve"> Otro documento.</t>
    </r>
  </si>
  <si>
    <r>
      <t>8</t>
    </r>
    <r>
      <rPr>
        <sz val="8"/>
        <rFont val="Arial"/>
        <family val="2"/>
      </rPr>
      <t xml:space="preserve"> Incluye la detención actual.</t>
    </r>
  </si>
  <si>
    <r>
      <t>3</t>
    </r>
    <r>
      <rPr>
        <sz val="8"/>
        <rFont val="Arial"/>
        <family val="2"/>
      </rPr>
      <t xml:space="preserve"> Forma Migratoria de Trabajador Fronterizo (FMTF).</t>
    </r>
  </si>
  <si>
    <r>
      <t>6</t>
    </r>
    <r>
      <rPr>
        <sz val="8"/>
        <rFont val="Arial"/>
        <family val="2"/>
      </rPr>
      <t xml:space="preserve"> Forma Migratoria de Trabajador Fronterizo (FMTF).</t>
    </r>
  </si>
  <si>
    <r>
      <t xml:space="preserve">Unida </t>
    </r>
    <r>
      <rPr>
        <vertAlign val="superscript"/>
        <sz val="9"/>
        <rFont val="Arial"/>
        <family val="2"/>
      </rPr>
      <t>1</t>
    </r>
  </si>
  <si>
    <r>
      <t xml:space="preserve">No unida </t>
    </r>
    <r>
      <rPr>
        <vertAlign val="superscript"/>
        <sz val="9"/>
        <rFont val="Arial"/>
        <family val="2"/>
      </rPr>
      <t>2</t>
    </r>
  </si>
  <si>
    <t>Jefa</t>
  </si>
  <si>
    <t>Esposa</t>
  </si>
  <si>
    <t>Hija</t>
  </si>
  <si>
    <t>Huixtla</t>
  </si>
  <si>
    <t>Frontera Comalapa</t>
  </si>
  <si>
    <t>Comitán de Domínguez</t>
  </si>
  <si>
    <t>Metapa</t>
  </si>
  <si>
    <t>Pijijiapan</t>
  </si>
  <si>
    <t>San Luis Potosí</t>
  </si>
  <si>
    <t>Guanajuato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</si>
  <si>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tomaron como válidas las respuestas proporcionadas por los migrantes hondureños y salvadoreños, aun sabiendo que a estas nacionalidades no se les concede, ni se les ha concedido, los documentos migratorios de Pase Local o FMVL, FMVA o FMTF.</t>
    </r>
  </si>
  <si>
    <t>Usó "pollero"</t>
  </si>
  <si>
    <t>No usó "pollero"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</si>
  <si>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 tomaron como válidas las respuestas proporcionadas por los migrantes hondureños y salvadoreños, aun sabiendo que a estas nacionalidades no se les concede, ni se les ha concedido, los documentos migratorios de Pase Local o FMVL, FMVA o FMTF.</t>
    </r>
  </si>
  <si>
    <t>Otro documento</t>
  </si>
  <si>
    <t>Otro sector</t>
  </si>
  <si>
    <t>NC</t>
  </si>
  <si>
    <t>*</t>
  </si>
  <si>
    <t>6.9. Migrantes centroamericanos devueltos por las autoridades migratorias mexicanas, 2017.
Dimensión geográfica, temporal, estancia y de cruce, según país de residencia, flujo con destino Estados Unidos</t>
  </si>
  <si>
    <t>6.1. Migrantes centroamericanos devueltos por las autoridades migratorias mexicanas, 2017.
Dimensión geográfica, temporal, estancia y de cruce, según país de residencia, flujo total entrevistado</t>
  </si>
  <si>
    <t xml:space="preserve">Fuente: EMIF SUR 2017. </t>
  </si>
  <si>
    <t>Entró a México vía aérea o por mar</t>
  </si>
  <si>
    <t>6.3. Migrantes centroamericanos devueltos por las autoridades migratorias mexicanas, 2017.
Características laborales en el lugar de residencia, según país de residencia, flujo total entrevistado</t>
  </si>
  <si>
    <r>
      <t>1</t>
    </r>
    <r>
      <rPr>
        <sz val="8"/>
        <rFont val="Arial"/>
        <family val="2"/>
      </rPr>
      <t xml:space="preserve"> Para generar los múltiplos de salario mínimo se homologó a pesos mexicanos. En 2017, el salario mínimo vigente correspondiente al área geográfica "única" fue de 80.75 pesos diarios.</t>
    </r>
  </si>
  <si>
    <t>6.2. Migrantes centroamericanos devueltos por las autoridades migratorias mexicanas, 2017.
Características sociodemográficas, según país de residencia, flujo total entrevistado</t>
  </si>
  <si>
    <t>6.4. Migrantes centroamericanos devueltos por las autoridades migratorias mexicanas, 2017.
Experiencia migratoria en México, según país de residencia, flujo total entrevistado</t>
  </si>
  <si>
    <t>6.5. Migrantes centroamericanos devueltos por las autoridades migratorias mexicanas, 2017.
Dimensión geográfica, temporal, estancia y de cruce, según país de destino final, flujo total entrevistado</t>
  </si>
  <si>
    <t>6.6. Migrantes centroamericanos devueltos por las autoridades migratorias mexicanas, 2017.
Características sociodemográficas, según país de destino final, flujo total entrevistado</t>
  </si>
  <si>
    <t>6.7. Migrantes centroamericanos devueltos por las autoridades migratorias mexicanas, 2017.
Características laborales en el lugar de residencia, según país de destino final, flujo total entrevistado</t>
  </si>
  <si>
    <t>6.8. Migrantes centroamericanos devueltos por las autoridades migratorias mexicanas, 2017.
Experiencia migratoria en México, según país de destino final, flujo total entrevistado</t>
  </si>
  <si>
    <t>Fuente: EMIF SUR 2017.</t>
  </si>
  <si>
    <t>6.10. Migrantes centroamericanos devueltos por las autoridades migratorias mexicanas, 2017.
Características sociodemográficas, según país de residencia, flujo con destino Estados Unidos</t>
  </si>
  <si>
    <t>6.11. Migrantes centroamericanos devueltos por las autoridades migratorias mexicanas, 2017.
Características laborales en el lugar de residencia, según país de residencia, flujo con destino Estados Unidos</t>
  </si>
  <si>
    <t>6.12. Migrantes centroamericanos devueltos por las autoridades migratorias mexicanas, 2017.
Experiencia migratoria en México, según país de residencia, flujo con destino Estados Unidos</t>
  </si>
  <si>
    <t>6.13. Migrantes centroamericanos devueltos por las autoridades migratorias mexicanas, 2017.
Características seleccionadas por sexo, según país de residencia, flujo total entrevistado</t>
  </si>
  <si>
    <t>Ocupación u oficio de los que trabajaron en el lugar de residencia</t>
  </si>
  <si>
    <t>Puesto o posición en la ocupación en el trabajo realizado</t>
  </si>
  <si>
    <r>
      <t>1</t>
    </r>
    <r>
      <rPr>
        <sz val="8"/>
        <rFont val="Arial"/>
        <family val="2"/>
      </rPr>
      <t xml:space="preserve"> Para generar los múltiplos de salario mínimo se homologó a pesos mexicanos. En 2016, el salario mínimo vigente correspondiente al área geográfica "única" fue de 80.75 pesos diarios.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</si>
</sst>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- &quot;_-;_-@_-"/>
    <numFmt numFmtId="166" formatCode="###0"/>
    <numFmt numFmtId="167" formatCode="_-* #,##0.0_-;\-* #,##0.0_-;_-* &quot;-- &quot;_-;_-@_-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CG Omega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0"/>
      <name val="CG Omega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15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2">
    <xf numFmtId="0" fontId="0" fillId="0" borderId="0" xfId="0"/>
    <xf numFmtId="0" fontId="6" fillId="0" borderId="0" xfId="3" applyFont="1" applyFill="1" applyBorder="1" applyAlignment="1">
      <alignment horizontal="left" vertical="center" indent="3"/>
    </xf>
    <xf numFmtId="0" fontId="6" fillId="0" borderId="0" xfId="4" applyFont="1" applyFill="1" applyBorder="1" applyAlignment="1">
      <alignment horizontal="left" vertical="center" indent="2"/>
    </xf>
    <xf numFmtId="0" fontId="8" fillId="0" borderId="0" xfId="0" applyFont="1"/>
    <xf numFmtId="0" fontId="9" fillId="0" borderId="0" xfId="0" applyFont="1"/>
    <xf numFmtId="0" fontId="8" fillId="0" borderId="0" xfId="6" applyFont="1" applyFill="1" applyAlignment="1">
      <alignment horizontal="left"/>
    </xf>
    <xf numFmtId="3" fontId="10" fillId="0" borderId="0" xfId="1" applyNumberFormat="1" applyFont="1" applyFill="1" applyBorder="1" applyAlignment="1"/>
    <xf numFmtId="0" fontId="10" fillId="0" borderId="0" xfId="3" applyFont="1" applyFill="1" applyAlignment="1">
      <alignment horizontal="left"/>
    </xf>
    <xf numFmtId="0" fontId="6" fillId="0" borderId="0" xfId="3" applyFont="1" applyFill="1" applyAlignment="1">
      <alignment horizontal="left" indent="3"/>
    </xf>
    <xf numFmtId="0" fontId="10" fillId="0" borderId="0" xfId="5" applyFont="1" applyFill="1" applyAlignment="1">
      <alignment horizontal="left" wrapText="1"/>
    </xf>
    <xf numFmtId="0" fontId="9" fillId="0" borderId="0" xfId="2" applyFont="1" applyFill="1"/>
    <xf numFmtId="0" fontId="6" fillId="0" borderId="0" xfId="5" applyFont="1" applyFill="1" applyAlignment="1">
      <alignment horizontal="left" indent="2"/>
    </xf>
    <xf numFmtId="0" fontId="6" fillId="0" borderId="0" xfId="2" applyFont="1" applyFill="1" applyAlignment="1">
      <alignment horizontal="left" indent="1"/>
    </xf>
    <xf numFmtId="0" fontId="6" fillId="0" borderId="0" xfId="3" applyFont="1" applyFill="1" applyAlignment="1">
      <alignment horizontal="left" indent="1"/>
    </xf>
    <xf numFmtId="0" fontId="6" fillId="0" borderId="0" xfId="5" applyFont="1" applyFill="1" applyBorder="1" applyAlignment="1">
      <alignment horizontal="left" indent="1"/>
    </xf>
    <xf numFmtId="0" fontId="10" fillId="0" borderId="0" xfId="4" applyFont="1" applyFill="1" applyBorder="1" applyAlignment="1">
      <alignment vertical="center" wrapText="1"/>
    </xf>
    <xf numFmtId="49" fontId="10" fillId="0" borderId="0" xfId="1" applyNumberFormat="1" applyFont="1" applyFill="1" applyBorder="1" applyAlignment="1">
      <alignment horizontal="left"/>
    </xf>
    <xf numFmtId="49" fontId="6" fillId="0" borderId="0" xfId="1" applyNumberFormat="1" applyFont="1" applyFill="1" applyBorder="1" applyAlignment="1">
      <alignment horizontal="left"/>
    </xf>
    <xf numFmtId="49" fontId="6" fillId="0" borderId="0" xfId="1" applyNumberFormat="1" applyFont="1" applyBorder="1" applyAlignment="1">
      <alignment horizontal="left"/>
    </xf>
    <xf numFmtId="167" fontId="10" fillId="0" borderId="0" xfId="1" applyNumberFormat="1" applyFont="1" applyFill="1" applyBorder="1" applyAlignment="1"/>
    <xf numFmtId="165" fontId="6" fillId="0" borderId="0" xfId="1" applyNumberFormat="1" applyFont="1" applyBorder="1" applyAlignment="1"/>
    <xf numFmtId="0" fontId="9" fillId="0" borderId="0" xfId="0" applyFont="1" applyFill="1"/>
    <xf numFmtId="3" fontId="9" fillId="0" borderId="0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Alignment="1">
      <alignment horizontal="left"/>
    </xf>
    <xf numFmtId="3" fontId="9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Alignment="1">
      <alignment horizontal="left"/>
    </xf>
    <xf numFmtId="49" fontId="6" fillId="0" borderId="0" xfId="7" applyNumberFormat="1" applyFont="1" applyAlignment="1">
      <alignment horizontal="left"/>
    </xf>
    <xf numFmtId="0" fontId="6" fillId="0" borderId="0" xfId="7" applyFont="1"/>
    <xf numFmtId="0" fontId="6" fillId="0" borderId="0" xfId="7" applyFont="1" applyFill="1" applyBorder="1" applyAlignment="1">
      <alignment horizontal="center" vertical="center" wrapText="1"/>
    </xf>
    <xf numFmtId="0" fontId="6" fillId="0" borderId="0" xfId="7" applyFont="1" applyFill="1"/>
    <xf numFmtId="0" fontId="10" fillId="0" borderId="0" xfId="7" applyFont="1"/>
    <xf numFmtId="0" fontId="10" fillId="0" borderId="0" xfId="7" applyFont="1" applyFill="1" applyBorder="1" applyAlignment="1">
      <alignment wrapText="1"/>
    </xf>
    <xf numFmtId="49" fontId="10" fillId="0" borderId="0" xfId="7" applyNumberFormat="1" applyFont="1" applyFill="1" applyBorder="1" applyAlignment="1">
      <alignment horizontal="left"/>
    </xf>
    <xf numFmtId="0" fontId="10" fillId="0" borderId="0" xfId="7" applyFont="1" applyFill="1" applyBorder="1"/>
    <xf numFmtId="3" fontId="10" fillId="0" borderId="0" xfId="7" applyNumberFormat="1" applyFont="1" applyFill="1" applyBorder="1" applyAlignment="1"/>
    <xf numFmtId="0" fontId="10" fillId="0" borderId="0" xfId="7" applyFont="1" applyFill="1"/>
    <xf numFmtId="3" fontId="6" fillId="0" borderId="0" xfId="7" applyNumberFormat="1" applyFont="1" applyFill="1" applyBorder="1"/>
    <xf numFmtId="167" fontId="10" fillId="0" borderId="0" xfId="7" applyNumberFormat="1" applyFont="1"/>
    <xf numFmtId="0" fontId="6" fillId="0" borderId="0" xfId="7" applyFont="1" applyFill="1" applyAlignment="1">
      <alignment horizontal="left" indent="1"/>
    </xf>
    <xf numFmtId="165" fontId="6" fillId="0" borderId="0" xfId="7" applyNumberFormat="1" applyFont="1" applyFill="1" applyAlignment="1"/>
    <xf numFmtId="49" fontId="6" fillId="0" borderId="0" xfId="7" applyNumberFormat="1" applyFont="1" applyFill="1" applyAlignment="1">
      <alignment horizontal="left"/>
    </xf>
    <xf numFmtId="165" fontId="6" fillId="0" borderId="0" xfId="4" applyNumberFormat="1" applyFont="1" applyFill="1" applyBorder="1" applyAlignment="1"/>
    <xf numFmtId="167" fontId="6" fillId="0" borderId="0" xfId="7" applyNumberFormat="1" applyFont="1" applyAlignment="1">
      <alignment horizontal="right"/>
    </xf>
    <xf numFmtId="167" fontId="6" fillId="0" borderId="0" xfId="7" applyNumberFormat="1" applyFont="1"/>
    <xf numFmtId="165" fontId="6" fillId="0" borderId="0" xfId="7" applyNumberFormat="1" applyFont="1" applyFill="1" applyBorder="1" applyAlignment="1"/>
    <xf numFmtId="0" fontId="10" fillId="0" borderId="0" xfId="7" applyFont="1" applyFill="1" applyAlignment="1">
      <alignment horizontal="left"/>
    </xf>
    <xf numFmtId="165" fontId="6" fillId="0" borderId="0" xfId="7" applyNumberFormat="1" applyFont="1" applyFill="1"/>
    <xf numFmtId="3" fontId="6" fillId="0" borderId="0" xfId="7" applyNumberFormat="1" applyFont="1" applyBorder="1"/>
    <xf numFmtId="167" fontId="10" fillId="0" borderId="0" xfId="7" applyNumberFormat="1" applyFont="1" applyFill="1" applyBorder="1" applyAlignment="1"/>
    <xf numFmtId="167" fontId="10" fillId="0" borderId="0" xfId="7" applyNumberFormat="1" applyFont="1" applyFill="1" applyBorder="1"/>
    <xf numFmtId="0" fontId="11" fillId="0" borderId="0" xfId="7" applyFont="1" applyFill="1"/>
    <xf numFmtId="0" fontId="6" fillId="0" borderId="0" xfId="7" applyFont="1" applyFill="1" applyAlignment="1">
      <alignment horizontal="left" indent="2"/>
    </xf>
    <xf numFmtId="3" fontId="6" fillId="0" borderId="0" xfId="7" applyNumberFormat="1" applyFont="1" applyBorder="1" applyAlignment="1"/>
    <xf numFmtId="0" fontId="6" fillId="0" borderId="0" xfId="7" applyNumberFormat="1" applyFont="1" applyFill="1" applyAlignment="1">
      <alignment horizontal="left" vertical="center" indent="1"/>
    </xf>
    <xf numFmtId="0" fontId="6" fillId="0" borderId="0" xfId="7" applyNumberFormat="1" applyFont="1" applyFill="1" applyBorder="1" applyAlignment="1">
      <alignment horizontal="left" vertical="center" indent="1"/>
    </xf>
    <xf numFmtId="0" fontId="6" fillId="0" borderId="0" xfId="7" applyFont="1" applyFill="1" applyAlignment="1"/>
    <xf numFmtId="167" fontId="11" fillId="0" borderId="0" xfId="7" applyNumberFormat="1" applyFont="1"/>
    <xf numFmtId="0" fontId="11" fillId="0" borderId="0" xfId="7" applyFont="1"/>
    <xf numFmtId="0" fontId="6" fillId="0" borderId="0" xfId="7" applyFont="1" applyFill="1" applyBorder="1"/>
    <xf numFmtId="0" fontId="6" fillId="0" borderId="0" xfId="7" applyNumberFormat="1" applyFont="1" applyFill="1" applyAlignment="1">
      <alignment horizontal="left" vertical="center" indent="2"/>
    </xf>
    <xf numFmtId="0" fontId="6" fillId="0" borderId="0" xfId="7" applyFont="1" applyFill="1" applyAlignment="1">
      <alignment horizontal="left" vertical="center" indent="1"/>
    </xf>
    <xf numFmtId="0" fontId="10" fillId="0" borderId="0" xfId="7" applyFont="1" applyFill="1" applyAlignment="1">
      <alignment horizontal="left" wrapText="1"/>
    </xf>
    <xf numFmtId="49" fontId="6" fillId="0" borderId="0" xfId="7" applyNumberFormat="1" applyFont="1" applyBorder="1" applyAlignment="1">
      <alignment horizontal="left"/>
    </xf>
    <xf numFmtId="167" fontId="6" fillId="0" borderId="0" xfId="7" applyNumberFormat="1" applyFont="1" applyFill="1" applyBorder="1" applyAlignment="1"/>
    <xf numFmtId="49" fontId="6" fillId="0" borderId="0" xfId="7" applyNumberFormat="1" applyFont="1" applyFill="1" applyBorder="1" applyAlignment="1">
      <alignment horizontal="left"/>
    </xf>
    <xf numFmtId="165" fontId="10" fillId="0" borderId="0" xfId="7" applyNumberFormat="1" applyFont="1" applyFill="1" applyBorder="1" applyAlignment="1"/>
    <xf numFmtId="165" fontId="6" fillId="0" borderId="0" xfId="7" applyNumberFormat="1" applyFont="1" applyBorder="1" applyAlignment="1"/>
    <xf numFmtId="3" fontId="6" fillId="0" borderId="0" xfId="7" applyNumberFormat="1" applyFont="1" applyFill="1"/>
    <xf numFmtId="0" fontId="3" fillId="0" borderId="0" xfId="7" applyFont="1" applyFill="1"/>
    <xf numFmtId="49" fontId="3" fillId="0" borderId="0" xfId="7" applyNumberFormat="1" applyFont="1" applyFill="1" applyAlignment="1">
      <alignment horizontal="left"/>
    </xf>
    <xf numFmtId="0" fontId="8" fillId="0" borderId="0" xfId="7" applyFont="1" applyFill="1"/>
    <xf numFmtId="0" fontId="9" fillId="0" borderId="0" xfId="7" applyFont="1"/>
    <xf numFmtId="0" fontId="6" fillId="0" borderId="0" xfId="7" applyFont="1" applyAlignment="1">
      <alignment horizontal="left"/>
    </xf>
    <xf numFmtId="0" fontId="9" fillId="0" borderId="0" xfId="7" applyFont="1" applyFill="1" applyBorder="1"/>
    <xf numFmtId="49" fontId="9" fillId="0" borderId="0" xfId="7" applyNumberFormat="1" applyFont="1" applyFill="1" applyBorder="1" applyAlignment="1">
      <alignment horizontal="left"/>
    </xf>
    <xf numFmtId="3" fontId="9" fillId="0" borderId="0" xfId="7" applyNumberFormat="1" applyFont="1"/>
    <xf numFmtId="0" fontId="9" fillId="0" borderId="0" xfId="7" applyFont="1" applyFill="1"/>
    <xf numFmtId="49" fontId="9" fillId="0" borderId="0" xfId="7" applyNumberFormat="1" applyFont="1" applyAlignment="1">
      <alignment horizontal="left"/>
    </xf>
    <xf numFmtId="3" fontId="3" fillId="0" borderId="0" xfId="7" applyNumberFormat="1" applyFont="1" applyFill="1"/>
    <xf numFmtId="0" fontId="8" fillId="0" borderId="0" xfId="7" applyFont="1"/>
    <xf numFmtId="49" fontId="3" fillId="0" borderId="0" xfId="7" applyNumberFormat="1" applyFont="1" applyAlignment="1">
      <alignment horizontal="left"/>
    </xf>
    <xf numFmtId="3" fontId="6" fillId="0" borderId="0" xfId="1" applyNumberFormat="1" applyFont="1" applyFill="1" applyBorder="1" applyAlignment="1"/>
    <xf numFmtId="0" fontId="7" fillId="0" borderId="0" xfId="7" applyFont="1" applyFill="1"/>
    <xf numFmtId="3" fontId="6" fillId="0" borderId="0" xfId="1" applyNumberFormat="1" applyFont="1" applyFill="1" applyAlignment="1"/>
    <xf numFmtId="3" fontId="6" fillId="0" borderId="0" xfId="1" applyNumberFormat="1" applyFont="1" applyBorder="1" applyAlignment="1"/>
    <xf numFmtId="0" fontId="6" fillId="0" borderId="3" xfId="7" applyFont="1" applyFill="1" applyBorder="1" applyAlignment="1">
      <alignment horizontal="center" vertical="center" wrapText="1"/>
    </xf>
    <xf numFmtId="0" fontId="3" fillId="0" borderId="0" xfId="7" applyFont="1" applyBorder="1"/>
    <xf numFmtId="166" fontId="3" fillId="0" borderId="0" xfId="7" applyNumberFormat="1" applyFont="1" applyBorder="1"/>
    <xf numFmtId="0" fontId="7" fillId="0" borderId="0" xfId="7" applyFont="1" applyFill="1" applyBorder="1" applyAlignment="1">
      <alignment horizontal="left"/>
    </xf>
    <xf numFmtId="0" fontId="6" fillId="0" borderId="3" xfId="7" applyFont="1" applyFill="1" applyBorder="1" applyAlignment="1">
      <alignment horizontal="left" vertical="center" wrapText="1"/>
    </xf>
    <xf numFmtId="0" fontId="3" fillId="0" borderId="0" xfId="7" applyFont="1"/>
    <xf numFmtId="165" fontId="6" fillId="0" borderId="4" xfId="7" applyNumberFormat="1" applyFont="1" applyFill="1" applyBorder="1"/>
    <xf numFmtId="3" fontId="6" fillId="0" borderId="0" xfId="7" applyNumberFormat="1" applyFont="1" applyFill="1" applyBorder="1" applyAlignment="1"/>
    <xf numFmtId="165" fontId="6" fillId="0" borderId="0" xfId="7" applyNumberFormat="1" applyFont="1" applyAlignment="1"/>
    <xf numFmtId="0" fontId="10" fillId="0" borderId="0" xfId="7" applyFont="1" applyFill="1" applyBorder="1" applyAlignment="1"/>
    <xf numFmtId="165" fontId="10" fillId="0" borderId="0" xfId="7" applyNumberFormat="1" applyFont="1" applyFill="1" applyAlignment="1"/>
    <xf numFmtId="167" fontId="10" fillId="0" borderId="0" xfId="7" applyNumberFormat="1" applyFont="1" applyAlignment="1"/>
    <xf numFmtId="167" fontId="10" fillId="0" borderId="0" xfId="7" applyNumberFormat="1" applyFont="1" applyFill="1" applyAlignment="1"/>
    <xf numFmtId="0" fontId="6" fillId="0" borderId="0" xfId="7" applyFont="1" applyAlignment="1"/>
    <xf numFmtId="167" fontId="6" fillId="0" borderId="0" xfId="7" applyNumberFormat="1" applyFont="1" applyAlignment="1"/>
    <xf numFmtId="0" fontId="10" fillId="0" borderId="0" xfId="7" applyFont="1" applyAlignment="1"/>
    <xf numFmtId="167" fontId="6" fillId="0" borderId="0" xfId="7" applyNumberFormat="1" applyFont="1" applyFill="1" applyAlignment="1"/>
    <xf numFmtId="0" fontId="12" fillId="0" borderId="0" xfId="7" applyFont="1" applyAlignment="1"/>
    <xf numFmtId="167" fontId="12" fillId="0" borderId="0" xfId="7" applyNumberFormat="1" applyFont="1" applyAlignment="1"/>
    <xf numFmtId="167" fontId="11" fillId="0" borderId="0" xfId="7" applyNumberFormat="1" applyFont="1" applyAlignment="1"/>
    <xf numFmtId="0" fontId="12" fillId="0" borderId="0" xfId="7" applyFont="1" applyFill="1" applyAlignment="1"/>
    <xf numFmtId="167" fontId="12" fillId="0" borderId="0" xfId="7" applyNumberFormat="1" applyFont="1" applyFill="1" applyAlignment="1"/>
    <xf numFmtId="167" fontId="11" fillId="0" borderId="0" xfId="7" applyNumberFormat="1" applyFont="1" applyFill="1" applyAlignment="1"/>
    <xf numFmtId="167" fontId="6" fillId="0" borderId="0" xfId="7" applyNumberFormat="1" applyFont="1" applyBorder="1" applyAlignment="1"/>
    <xf numFmtId="167" fontId="11" fillId="0" borderId="0" xfId="7" applyNumberFormat="1" applyFont="1" applyBorder="1" applyAlignment="1"/>
    <xf numFmtId="49" fontId="6" fillId="0" borderId="3" xfId="7" applyNumberFormat="1" applyFont="1" applyFill="1" applyBorder="1" applyAlignment="1">
      <alignment horizontal="left" wrapText="1"/>
    </xf>
    <xf numFmtId="49" fontId="3" fillId="0" borderId="0" xfId="7" applyNumberFormat="1" applyFont="1" applyBorder="1" applyAlignment="1">
      <alignment horizontal="left"/>
    </xf>
    <xf numFmtId="49" fontId="6" fillId="0" borderId="4" xfId="7" applyNumberFormat="1" applyFont="1" applyFill="1" applyBorder="1" applyAlignment="1">
      <alignment horizontal="left"/>
    </xf>
    <xf numFmtId="166" fontId="3" fillId="0" borderId="0" xfId="7" applyNumberFormat="1" applyFont="1"/>
    <xf numFmtId="3" fontId="3" fillId="0" borderId="0" xfId="7" applyNumberFormat="1" applyFont="1" applyBorder="1"/>
    <xf numFmtId="0" fontId="6" fillId="0" borderId="0" xfId="7" applyFont="1" applyFill="1" applyAlignment="1">
      <alignment horizontal="left" wrapText="1" indent="1"/>
    </xf>
    <xf numFmtId="0" fontId="6" fillId="0" borderId="0" xfId="7" applyFont="1" applyFill="1" applyBorder="1" applyAlignment="1">
      <alignment horizontal="left" wrapText="1" indent="1"/>
    </xf>
    <xf numFmtId="0" fontId="6" fillId="0" borderId="0" xfId="7" applyFont="1" applyFill="1" applyBorder="1" applyAlignment="1"/>
    <xf numFmtId="167" fontId="6" fillId="0" borderId="0" xfId="7" applyNumberFormat="1" applyFont="1" applyBorder="1" applyAlignment="1">
      <alignment horizontal="right"/>
    </xf>
    <xf numFmtId="0" fontId="11" fillId="0" borderId="0" xfId="7" applyFont="1" applyBorder="1"/>
    <xf numFmtId="0" fontId="6" fillId="0" borderId="4" xfId="7" applyFont="1" applyFill="1" applyBorder="1"/>
    <xf numFmtId="3" fontId="6" fillId="0" borderId="4" xfId="7" applyNumberFormat="1" applyFont="1" applyFill="1" applyBorder="1"/>
    <xf numFmtId="49" fontId="6" fillId="0" borderId="4" xfId="7" applyNumberFormat="1" applyFont="1" applyBorder="1" applyAlignment="1">
      <alignment horizontal="left"/>
    </xf>
    <xf numFmtId="0" fontId="3" fillId="0" borderId="4" xfId="7" applyFont="1" applyBorder="1"/>
    <xf numFmtId="0" fontId="6" fillId="0" borderId="0" xfId="0" applyFont="1"/>
    <xf numFmtId="0" fontId="6" fillId="0" borderId="0" xfId="0" applyFont="1" applyFill="1"/>
    <xf numFmtId="49" fontId="9" fillId="0" borderId="0" xfId="7" applyNumberFormat="1" applyFont="1" applyFill="1" applyAlignment="1">
      <alignment horizontal="left"/>
    </xf>
    <xf numFmtId="0" fontId="9" fillId="0" borderId="0" xfId="7" applyFont="1" applyBorder="1"/>
    <xf numFmtId="0" fontId="6" fillId="0" borderId="0" xfId="0" applyFont="1" applyBorder="1"/>
    <xf numFmtId="0" fontId="10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9" applyFont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8" applyFont="1" applyBorder="1" applyAlignment="1">
      <alignment horizontal="left" vertical="top" wrapText="1"/>
    </xf>
    <xf numFmtId="166" fontId="6" fillId="0" borderId="0" xfId="8" applyNumberFormat="1" applyFont="1" applyBorder="1" applyAlignment="1">
      <alignment horizontal="right" vertical="top"/>
    </xf>
    <xf numFmtId="0" fontId="6" fillId="0" borderId="0" xfId="3" applyFont="1" applyBorder="1" applyAlignment="1">
      <alignment horizontal="left" vertical="top" wrapText="1"/>
    </xf>
    <xf numFmtId="3" fontId="6" fillId="0" borderId="0" xfId="3" applyNumberFormat="1" applyFont="1" applyBorder="1" applyAlignment="1">
      <alignment horizontal="right" vertical="top"/>
    </xf>
    <xf numFmtId="167" fontId="6" fillId="0" borderId="0" xfId="7" applyNumberFormat="1" applyFont="1" applyBorder="1"/>
    <xf numFmtId="0" fontId="6" fillId="0" borderId="4" xfId="7" applyFont="1" applyBorder="1" applyAlignment="1">
      <alignment horizontal="left"/>
    </xf>
    <xf numFmtId="0" fontId="9" fillId="0" borderId="0" xfId="7" applyFont="1" applyAlignment="1">
      <alignment horizontal="left"/>
    </xf>
    <xf numFmtId="0" fontId="9" fillId="0" borderId="0" xfId="7" applyFont="1" applyFill="1" applyBorder="1" applyAlignment="1">
      <alignment horizontal="left"/>
    </xf>
    <xf numFmtId="0" fontId="9" fillId="0" borderId="0" xfId="7" applyFont="1" applyAlignment="1"/>
    <xf numFmtId="0" fontId="6" fillId="0" borderId="0" xfId="7" applyNumberFormat="1" applyFont="1" applyFill="1" applyAlignment="1">
      <alignment horizontal="left" wrapText="1" indent="1"/>
    </xf>
    <xf numFmtId="0" fontId="6" fillId="0" borderId="0" xfId="7" applyNumberFormat="1" applyFont="1" applyFill="1" applyAlignment="1">
      <alignment horizontal="left" wrapText="1" indent="2"/>
    </xf>
    <xf numFmtId="0" fontId="6" fillId="0" borderId="0" xfId="7" applyFont="1" applyFill="1" applyAlignment="1">
      <alignment horizontal="left" wrapText="1" indent="2"/>
    </xf>
    <xf numFmtId="0" fontId="3" fillId="0" borderId="4" xfId="7" applyFont="1" applyFill="1" applyBorder="1"/>
    <xf numFmtId="49" fontId="3" fillId="0" borderId="4" xfId="7" applyNumberFormat="1" applyFont="1" applyFill="1" applyBorder="1" applyAlignment="1">
      <alignment horizontal="left"/>
    </xf>
    <xf numFmtId="0" fontId="6" fillId="0" borderId="0" xfId="5" applyFont="1" applyFill="1" applyAlignment="1">
      <alignment horizontal="left" indent="1"/>
    </xf>
    <xf numFmtId="165" fontId="6" fillId="0" borderId="0" xfId="4" applyNumberFormat="1" applyFont="1" applyFill="1" applyBorder="1"/>
    <xf numFmtId="49" fontId="6" fillId="0" borderId="0" xfId="0" applyNumberFormat="1" applyFont="1" applyFill="1" applyAlignment="1">
      <alignment horizontal="left"/>
    </xf>
    <xf numFmtId="165" fontId="9" fillId="0" borderId="0" xfId="7" applyNumberFormat="1" applyFont="1" applyFill="1"/>
    <xf numFmtId="165" fontId="9" fillId="0" borderId="0" xfId="0" applyNumberFormat="1" applyFont="1"/>
    <xf numFmtId="0" fontId="6" fillId="0" borderId="0" xfId="3" applyFont="1" applyFill="1" applyBorder="1" applyAlignment="1">
      <alignment horizontal="left" indent="1"/>
    </xf>
    <xf numFmtId="0" fontId="6" fillId="0" borderId="0" xfId="7" applyFont="1" applyFill="1" applyBorder="1" applyAlignment="1">
      <alignment horizontal="left" indent="1"/>
    </xf>
    <xf numFmtId="0" fontId="6" fillId="0" borderId="0" xfId="7" applyFont="1" applyBorder="1"/>
    <xf numFmtId="0" fontId="10" fillId="0" borderId="0" xfId="7" applyFont="1" applyBorder="1" applyAlignment="1">
      <alignment horizontal="center" vertical="center" wrapText="1"/>
    </xf>
    <xf numFmtId="0" fontId="6" fillId="0" borderId="0" xfId="7" applyFont="1" applyBorder="1" applyAlignment="1">
      <alignment horizontal="center" vertical="center" wrapText="1"/>
    </xf>
    <xf numFmtId="49" fontId="6" fillId="0" borderId="0" xfId="7" applyNumberFormat="1" applyFont="1" applyBorder="1" applyAlignment="1">
      <alignment horizontal="left" wrapText="1"/>
    </xf>
    <xf numFmtId="49" fontId="10" fillId="0" borderId="0" xfId="7" applyNumberFormat="1" applyFont="1" applyFill="1" applyAlignment="1">
      <alignment horizontal="left"/>
    </xf>
    <xf numFmtId="0" fontId="3" fillId="0" borderId="0" xfId="0" applyFont="1"/>
    <xf numFmtId="0" fontId="3" fillId="0" borderId="4" xfId="0" applyFont="1" applyFill="1" applyBorder="1"/>
    <xf numFmtId="0" fontId="3" fillId="0" borderId="4" xfId="0" applyFont="1" applyBorder="1"/>
    <xf numFmtId="0" fontId="3" fillId="0" borderId="0" xfId="0" applyFont="1" applyBorder="1"/>
    <xf numFmtId="0" fontId="10" fillId="0" borderId="0" xfId="0" applyFont="1"/>
    <xf numFmtId="0" fontId="6" fillId="0" borderId="0" xfId="4" applyFont="1" applyFill="1" applyBorder="1" applyAlignment="1">
      <alignment horizontal="left" vertical="center" wrapText="1"/>
    </xf>
    <xf numFmtId="165" fontId="6" fillId="0" borderId="0" xfId="4" applyNumberFormat="1" applyFont="1" applyFill="1" applyBorder="1" applyAlignment="1">
      <alignment horizontal="center" vertical="center" wrapText="1"/>
    </xf>
    <xf numFmtId="49" fontId="6" fillId="0" borderId="0" xfId="4" applyNumberFormat="1" applyFont="1" applyFill="1" applyBorder="1" applyAlignment="1">
      <alignment horizontal="left" wrapText="1"/>
    </xf>
    <xf numFmtId="165" fontId="6" fillId="0" borderId="0" xfId="2" applyNumberFormat="1" applyFont="1" applyFill="1" applyBorder="1" applyAlignment="1">
      <alignment horizontal="center" wrapText="1"/>
    </xf>
    <xf numFmtId="167" fontId="6" fillId="0" borderId="0" xfId="4" applyNumberFormat="1" applyFont="1" applyFill="1" applyBorder="1" applyAlignment="1">
      <alignment horizontal="center" vertical="center" wrapText="1"/>
    </xf>
    <xf numFmtId="167" fontId="6" fillId="0" borderId="0" xfId="2" applyNumberFormat="1" applyFont="1" applyFill="1" applyBorder="1" applyAlignment="1">
      <alignment horizontal="center" wrapText="1"/>
    </xf>
    <xf numFmtId="167" fontId="6" fillId="0" borderId="0" xfId="2" applyNumberFormat="1" applyFont="1" applyFill="1" applyBorder="1" applyAlignment="1">
      <alignment horizontal="center" vertical="center" wrapText="1"/>
    </xf>
    <xf numFmtId="0" fontId="6" fillId="0" borderId="0" xfId="2" applyFont="1" applyFill="1" applyAlignment="1">
      <alignment horizontal="left"/>
    </xf>
    <xf numFmtId="165" fontId="6" fillId="0" borderId="0" xfId="0" applyNumberFormat="1" applyFont="1"/>
    <xf numFmtId="49" fontId="6" fillId="0" borderId="0" xfId="0" applyNumberFormat="1" applyFont="1" applyAlignment="1">
      <alignment horizontal="left"/>
    </xf>
    <xf numFmtId="167" fontId="6" fillId="0" borderId="0" xfId="0" applyNumberFormat="1" applyFont="1"/>
    <xf numFmtId="0" fontId="6" fillId="0" borderId="4" xfId="0" applyFont="1" applyBorder="1"/>
    <xf numFmtId="3" fontId="9" fillId="0" borderId="0" xfId="0" applyNumberFormat="1" applyFont="1" applyBorder="1"/>
    <xf numFmtId="3" fontId="9" fillId="0" borderId="0" xfId="0" applyNumberFormat="1" applyFont="1"/>
    <xf numFmtId="0" fontId="6" fillId="0" borderId="0" xfId="4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indent="1"/>
    </xf>
    <xf numFmtId="0" fontId="6" fillId="0" borderId="0" xfId="4" applyFont="1" applyFill="1" applyAlignment="1">
      <alignment horizontal="left" wrapText="1" indent="1"/>
    </xf>
    <xf numFmtId="167" fontId="6" fillId="0" borderId="4" xfId="0" applyNumberFormat="1" applyFont="1" applyBorder="1"/>
    <xf numFmtId="49" fontId="9" fillId="0" borderId="0" xfId="11" applyNumberFormat="1" applyFont="1" applyFill="1" applyBorder="1"/>
    <xf numFmtId="0" fontId="9" fillId="0" borderId="0" xfId="11" applyFont="1" applyFill="1"/>
    <xf numFmtId="0" fontId="8" fillId="0" borderId="0" xfId="7" applyFont="1" applyFill="1" applyAlignment="1"/>
    <xf numFmtId="0" fontId="8" fillId="0" borderId="0" xfId="7" applyFont="1" applyFill="1" applyBorder="1" applyAlignment="1"/>
    <xf numFmtId="167" fontId="10" fillId="0" borderId="0" xfId="7" applyNumberFormat="1" applyFont="1" applyAlignment="1">
      <alignment horizontal="right"/>
    </xf>
    <xf numFmtId="167" fontId="6" fillId="0" borderId="0" xfId="7" applyNumberFormat="1" applyFont="1" applyFill="1" applyAlignment="1">
      <alignment horizontal="right"/>
    </xf>
    <xf numFmtId="0" fontId="6" fillId="0" borderId="4" xfId="2" applyFont="1" applyFill="1" applyBorder="1" applyAlignment="1">
      <alignment horizontal="left"/>
    </xf>
    <xf numFmtId="165" fontId="6" fillId="0" borderId="4" xfId="0" applyNumberFormat="1" applyFont="1" applyBorder="1"/>
    <xf numFmtId="49" fontId="6" fillId="0" borderId="4" xfId="0" applyNumberFormat="1" applyFont="1" applyBorder="1" applyAlignment="1">
      <alignment horizontal="left"/>
    </xf>
    <xf numFmtId="0" fontId="10" fillId="0" borderId="0" xfId="13" applyFont="1" applyFill="1" applyBorder="1" applyAlignment="1">
      <alignment horizontal="left" wrapText="1"/>
    </xf>
    <xf numFmtId="0" fontId="6" fillId="0" borderId="0" xfId="12" applyFont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49" fontId="9" fillId="0" borderId="0" xfId="13" applyNumberFormat="1" applyFont="1" applyFill="1" applyBorder="1"/>
    <xf numFmtId="0" fontId="9" fillId="0" borderId="0" xfId="13" applyFont="1" applyFill="1"/>
    <xf numFmtId="0" fontId="10" fillId="0" borderId="0" xfId="2" applyFont="1" applyFill="1" applyAlignment="1">
      <alignment horizontal="left"/>
    </xf>
    <xf numFmtId="0" fontId="6" fillId="0" borderId="0" xfId="4" applyFont="1" applyFill="1" applyAlignment="1">
      <alignment horizontal="left" indent="1"/>
    </xf>
    <xf numFmtId="0" fontId="10" fillId="0" borderId="0" xfId="3" applyFont="1" applyFill="1" applyAlignment="1">
      <alignment horizontal="left" wrapText="1"/>
    </xf>
    <xf numFmtId="3" fontId="10" fillId="0" borderId="0" xfId="7" applyNumberFormat="1" applyFont="1" applyAlignment="1"/>
    <xf numFmtId="3" fontId="6" fillId="0" borderId="0" xfId="7" applyNumberFormat="1" applyFont="1" applyAlignment="1"/>
    <xf numFmtId="0" fontId="6" fillId="0" borderId="0" xfId="7" applyFont="1" applyBorder="1" applyAlignment="1"/>
    <xf numFmtId="167" fontId="6" fillId="0" borderId="0" xfId="7" applyNumberFormat="1" applyFont="1" applyFill="1" applyBorder="1" applyAlignment="1">
      <alignment horizontal="right"/>
    </xf>
    <xf numFmtId="0" fontId="16" fillId="2" borderId="2" xfId="12" applyFont="1" applyFill="1" applyBorder="1" applyAlignment="1">
      <alignment vertical="center" wrapText="1"/>
    </xf>
    <xf numFmtId="0" fontId="17" fillId="2" borderId="2" xfId="9" applyFont="1" applyFill="1" applyBorder="1" applyAlignment="1"/>
    <xf numFmtId="0" fontId="16" fillId="2" borderId="2" xfId="9" applyFont="1" applyFill="1" applyBorder="1" applyAlignment="1"/>
    <xf numFmtId="0" fontId="16" fillId="2" borderId="0" xfId="9" applyFont="1" applyFill="1" applyBorder="1" applyAlignment="1">
      <alignment horizontal="center" wrapText="1"/>
    </xf>
    <xf numFmtId="0" fontId="17" fillId="2" borderId="1" xfId="9" applyFont="1" applyFill="1" applyBorder="1" applyAlignment="1">
      <alignment horizontal="center" wrapText="1"/>
    </xf>
    <xf numFmtId="0" fontId="17" fillId="2" borderId="0" xfId="9" applyFont="1" applyFill="1" applyBorder="1" applyAlignment="1">
      <alignment horizontal="center" wrapText="1"/>
    </xf>
    <xf numFmtId="0" fontId="16" fillId="2" borderId="0" xfId="9" applyFont="1" applyFill="1" applyBorder="1" applyAlignment="1">
      <alignment horizontal="center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/>
    </xf>
    <xf numFmtId="49" fontId="16" fillId="2" borderId="1" xfId="0" applyNumberFormat="1" applyFont="1" applyFill="1" applyBorder="1" applyAlignment="1">
      <alignment horizontal="left"/>
    </xf>
    <xf numFmtId="0" fontId="16" fillId="2" borderId="2" xfId="0" applyFont="1" applyFill="1" applyBorder="1"/>
    <xf numFmtId="0" fontId="10" fillId="3" borderId="0" xfId="13" applyFont="1" applyFill="1" applyBorder="1" applyAlignment="1">
      <alignment horizontal="left" wrapText="1"/>
    </xf>
    <xf numFmtId="165" fontId="10" fillId="3" borderId="0" xfId="7" applyNumberFormat="1" applyFont="1" applyFill="1" applyBorder="1" applyAlignment="1"/>
    <xf numFmtId="49" fontId="6" fillId="3" borderId="0" xfId="7" applyNumberFormat="1" applyFont="1" applyFill="1" applyBorder="1" applyAlignment="1">
      <alignment horizontal="left"/>
    </xf>
    <xf numFmtId="49" fontId="6" fillId="3" borderId="0" xfId="1" applyNumberFormat="1" applyFont="1" applyFill="1" applyBorder="1" applyAlignment="1">
      <alignment horizontal="left"/>
    </xf>
    <xf numFmtId="0" fontId="10" fillId="3" borderId="0" xfId="7" applyFont="1" applyFill="1" applyBorder="1" applyAlignment="1"/>
    <xf numFmtId="167" fontId="10" fillId="3" borderId="0" xfId="7" applyNumberFormat="1" applyFont="1" applyFill="1" applyAlignment="1"/>
    <xf numFmtId="3" fontId="10" fillId="3" borderId="0" xfId="7" applyNumberFormat="1" applyFont="1" applyFill="1" applyBorder="1" applyAlignment="1"/>
    <xf numFmtId="3" fontId="10" fillId="3" borderId="0" xfId="1" applyNumberFormat="1" applyFont="1" applyFill="1" applyBorder="1" applyAlignment="1"/>
    <xf numFmtId="0" fontId="10" fillId="3" borderId="0" xfId="11" applyFont="1" applyFill="1" applyBorder="1" applyAlignment="1">
      <alignment horizontal="left" wrapText="1"/>
    </xf>
    <xf numFmtId="0" fontId="10" fillId="3" borderId="0" xfId="7" applyFont="1" applyFill="1" applyBorder="1"/>
    <xf numFmtId="0" fontId="16" fillId="2" borderId="2" xfId="7" applyFont="1" applyFill="1" applyBorder="1"/>
    <xf numFmtId="0" fontId="16" fillId="2" borderId="1" xfId="7" applyFont="1" applyFill="1" applyBorder="1" applyAlignment="1">
      <alignment horizontal="left" vertical="center" wrapText="1"/>
    </xf>
    <xf numFmtId="0" fontId="16" fillId="2" borderId="1" xfId="7" applyFont="1" applyFill="1" applyBorder="1" applyAlignment="1">
      <alignment horizontal="center"/>
    </xf>
    <xf numFmtId="49" fontId="16" fillId="2" borderId="1" xfId="7" applyNumberFormat="1" applyFont="1" applyFill="1" applyBorder="1" applyAlignment="1">
      <alignment horizontal="left"/>
    </xf>
    <xf numFmtId="0" fontId="10" fillId="3" borderId="0" xfId="4" applyFont="1" applyFill="1" applyBorder="1" applyAlignment="1">
      <alignment vertical="center" wrapText="1"/>
    </xf>
    <xf numFmtId="167" fontId="6" fillId="3" borderId="0" xfId="7" applyNumberFormat="1" applyFont="1" applyFill="1" applyBorder="1" applyAlignment="1"/>
    <xf numFmtId="0" fontId="16" fillId="2" borderId="0" xfId="9" applyFont="1" applyFill="1"/>
    <xf numFmtId="0" fontId="16" fillId="2" borderId="3" xfId="9" applyFont="1" applyFill="1" applyBorder="1" applyAlignment="1">
      <alignment vertical="top"/>
    </xf>
    <xf numFmtId="0" fontId="16" fillId="2" borderId="0" xfId="9" applyFont="1" applyFill="1" applyBorder="1" applyAlignment="1">
      <alignment wrapText="1"/>
    </xf>
    <xf numFmtId="0" fontId="16" fillId="2" borderId="0" xfId="0" applyFont="1" applyFill="1" applyBorder="1"/>
    <xf numFmtId="0" fontId="16" fillId="2" borderId="1" xfId="4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wrapText="1"/>
    </xf>
    <xf numFmtId="0" fontId="16" fillId="2" borderId="1" xfId="2" applyFont="1" applyFill="1" applyBorder="1" applyAlignment="1">
      <alignment horizontal="center" vertical="center" wrapText="1"/>
    </xf>
    <xf numFmtId="165" fontId="10" fillId="3" borderId="0" xfId="0" applyNumberFormat="1" applyFont="1" applyFill="1" applyBorder="1"/>
    <xf numFmtId="165" fontId="10" fillId="3" borderId="0" xfId="4" applyNumberFormat="1" applyFont="1" applyFill="1" applyBorder="1"/>
    <xf numFmtId="167" fontId="10" fillId="3" borderId="0" xfId="7" applyNumberFormat="1" applyFont="1" applyFill="1" applyBorder="1" applyAlignment="1"/>
    <xf numFmtId="167" fontId="10" fillId="3" borderId="0" xfId="7" applyNumberFormat="1" applyFont="1" applyFill="1" applyBorder="1"/>
    <xf numFmtId="0" fontId="10" fillId="3" borderId="0" xfId="2" applyFont="1" applyFill="1" applyBorder="1"/>
    <xf numFmtId="49" fontId="10" fillId="3" borderId="0" xfId="0" applyNumberFormat="1" applyFont="1" applyFill="1" applyBorder="1" applyAlignment="1">
      <alignment horizontal="left"/>
    </xf>
    <xf numFmtId="167" fontId="10" fillId="3" borderId="0" xfId="0" applyNumberFormat="1" applyFont="1" applyFill="1" applyBorder="1"/>
    <xf numFmtId="0" fontId="6" fillId="3" borderId="0" xfId="7" applyFont="1" applyFill="1" applyAlignment="1">
      <alignment horizontal="left" indent="1"/>
    </xf>
    <xf numFmtId="165" fontId="6" fillId="3" borderId="0" xfId="0" applyNumberFormat="1" applyFont="1" applyFill="1" applyBorder="1"/>
    <xf numFmtId="49" fontId="6" fillId="3" borderId="0" xfId="0" applyNumberFormat="1" applyFont="1" applyFill="1" applyBorder="1" applyAlignment="1">
      <alignment horizontal="left"/>
    </xf>
    <xf numFmtId="167" fontId="6" fillId="3" borderId="0" xfId="0" applyNumberFormat="1" applyFont="1" applyFill="1" applyBorder="1"/>
    <xf numFmtId="165" fontId="10" fillId="3" borderId="0" xfId="7" applyNumberFormat="1" applyFont="1" applyFill="1" applyAlignment="1"/>
    <xf numFmtId="49" fontId="10" fillId="3" borderId="0" xfId="7" applyNumberFormat="1" applyFont="1" applyFill="1" applyAlignment="1">
      <alignment horizontal="left"/>
    </xf>
    <xf numFmtId="167" fontId="10" fillId="3" borderId="0" xfId="7" applyNumberFormat="1" applyFont="1" applyFill="1" applyAlignment="1">
      <alignment horizontal="right"/>
    </xf>
    <xf numFmtId="3" fontId="10" fillId="3" borderId="0" xfId="7" applyNumberFormat="1" applyFont="1" applyFill="1" applyBorder="1" applyAlignment="1">
      <alignment horizontal="right"/>
    </xf>
    <xf numFmtId="3" fontId="10" fillId="3" borderId="0" xfId="1" applyNumberFormat="1" applyFont="1" applyFill="1" applyBorder="1" applyAlignment="1">
      <alignment horizontal="right"/>
    </xf>
    <xf numFmtId="3" fontId="10" fillId="0" borderId="0" xfId="7" applyNumberFormat="1" applyFont="1" applyFill="1" applyBorder="1" applyAlignment="1">
      <alignment horizontal="right"/>
    </xf>
    <xf numFmtId="3" fontId="10" fillId="0" borderId="0" xfId="1" applyNumberFormat="1" applyFont="1" applyFill="1" applyBorder="1" applyAlignment="1">
      <alignment horizontal="right"/>
    </xf>
    <xf numFmtId="167" fontId="10" fillId="0" borderId="0" xfId="7" applyNumberFormat="1" applyFont="1" applyFill="1" applyBorder="1" applyAlignment="1">
      <alignment horizontal="right"/>
    </xf>
    <xf numFmtId="167" fontId="10" fillId="0" borderId="0" xfId="1" applyNumberFormat="1" applyFont="1" applyFill="1" applyBorder="1" applyAlignment="1">
      <alignment horizontal="right"/>
    </xf>
    <xf numFmtId="0" fontId="3" fillId="0" borderId="4" xfId="7" applyFont="1" applyBorder="1" applyAlignment="1">
      <alignment horizontal="right"/>
    </xf>
    <xf numFmtId="167" fontId="6" fillId="0" borderId="0" xfId="7" applyNumberFormat="1" applyFont="1" applyAlignment="1">
      <alignment horizontal="right" vertical="center"/>
    </xf>
    <xf numFmtId="165" fontId="6" fillId="0" borderId="0" xfId="7" applyNumberFormat="1" applyFont="1" applyFill="1" applyBorder="1" applyAlignment="1">
      <alignment horizontal="right" vertical="center"/>
    </xf>
    <xf numFmtId="167" fontId="6" fillId="0" borderId="0" xfId="7" applyNumberFormat="1" applyFont="1" applyBorder="1" applyAlignment="1">
      <alignment horizontal="right" vertical="center"/>
    </xf>
    <xf numFmtId="165" fontId="6" fillId="0" borderId="0" xfId="7" applyNumberFormat="1" applyFont="1" applyBorder="1" applyAlignment="1">
      <alignment horizontal="right"/>
    </xf>
    <xf numFmtId="167" fontId="6" fillId="0" borderId="0" xfId="7" applyNumberFormat="1" applyFont="1" applyFill="1" applyAlignment="1">
      <alignment horizontal="right" vertical="center"/>
    </xf>
    <xf numFmtId="167" fontId="6" fillId="0" borderId="0" xfId="7" applyNumberFormat="1" applyFont="1" applyFill="1" applyBorder="1" applyAlignment="1">
      <alignment horizontal="right" vertical="center"/>
    </xf>
    <xf numFmtId="165" fontId="6" fillId="0" borderId="0" xfId="7" applyNumberFormat="1" applyFont="1"/>
    <xf numFmtId="49" fontId="6" fillId="0" borderId="0" xfId="7" applyNumberFormat="1" applyFont="1" applyFill="1" applyAlignment="1">
      <alignment horizontal="left" vertical="center"/>
    </xf>
    <xf numFmtId="49" fontId="10" fillId="0" borderId="0" xfId="7" applyNumberFormat="1" applyFont="1" applyFill="1" applyAlignment="1">
      <alignment horizontal="left" vertical="center"/>
    </xf>
    <xf numFmtId="165" fontId="6" fillId="0" borderId="0" xfId="7" applyNumberFormat="1" applyFont="1" applyFill="1" applyAlignment="1">
      <alignment horizontal="left" vertical="center"/>
    </xf>
    <xf numFmtId="49" fontId="10" fillId="0" borderId="0" xfId="7" applyNumberFormat="1" applyFont="1" applyFill="1" applyBorder="1" applyAlignment="1">
      <alignment horizontal="left" vertical="center"/>
    </xf>
    <xf numFmtId="165" fontId="6" fillId="0" borderId="0" xfId="7" applyNumberFormat="1" applyFont="1" applyFill="1" applyAlignment="1">
      <alignment vertical="center"/>
    </xf>
    <xf numFmtId="49" fontId="10" fillId="0" borderId="0" xfId="1" applyNumberFormat="1" applyFont="1" applyFill="1" applyBorder="1" applyAlignment="1">
      <alignment horizontal="left" vertical="center"/>
    </xf>
    <xf numFmtId="49" fontId="6" fillId="0" borderId="0" xfId="7" applyNumberFormat="1" applyFont="1" applyFill="1" applyAlignment="1">
      <alignment vertical="center"/>
    </xf>
    <xf numFmtId="49" fontId="10" fillId="0" borderId="0" xfId="7" applyNumberFormat="1" applyFont="1" applyFill="1" applyAlignment="1">
      <alignment vertical="center"/>
    </xf>
    <xf numFmtId="165" fontId="6" fillId="0" borderId="0" xfId="7" applyNumberFormat="1" applyFont="1" applyFill="1" applyAlignment="1">
      <alignment horizontal="left"/>
    </xf>
    <xf numFmtId="49" fontId="6" fillId="0" borderId="0" xfId="7" applyNumberFormat="1" applyFont="1" applyFill="1" applyBorder="1" applyAlignment="1">
      <alignment horizontal="left" vertical="center"/>
    </xf>
    <xf numFmtId="49" fontId="6" fillId="3" borderId="0" xfId="7" applyNumberFormat="1" applyFont="1" applyFill="1" applyBorder="1" applyAlignment="1">
      <alignment horizontal="left" vertical="center"/>
    </xf>
    <xf numFmtId="49" fontId="6" fillId="3" borderId="0" xfId="7" applyNumberFormat="1" applyFont="1" applyFill="1" applyBorder="1" applyAlignment="1">
      <alignment vertical="center"/>
    </xf>
    <xf numFmtId="49" fontId="6" fillId="0" borderId="0" xfId="7" applyNumberFormat="1" applyFont="1" applyFill="1" applyBorder="1" applyAlignment="1">
      <alignment vertical="center"/>
    </xf>
    <xf numFmtId="49" fontId="6" fillId="0" borderId="0" xfId="1" applyNumberFormat="1" applyFont="1" applyFill="1" applyBorder="1" applyAlignment="1">
      <alignment horizontal="left" vertical="center"/>
    </xf>
    <xf numFmtId="165" fontId="6" fillId="0" borderId="0" xfId="7" applyNumberFormat="1" applyFont="1" applyFill="1" applyAlignment="1">
      <alignment horizontal="left" vertical="top"/>
    </xf>
    <xf numFmtId="49" fontId="6" fillId="0" borderId="0" xfId="7" applyNumberFormat="1" applyFont="1" applyFill="1" applyAlignment="1">
      <alignment horizontal="left" vertical="top"/>
    </xf>
    <xf numFmtId="49" fontId="6" fillId="3" borderId="0" xfId="7" applyNumberFormat="1" applyFont="1" applyFill="1" applyBorder="1" applyAlignment="1">
      <alignment horizontal="left" vertical="top"/>
    </xf>
    <xf numFmtId="49" fontId="6" fillId="0" borderId="0" xfId="7" applyNumberFormat="1" applyFont="1" applyFill="1" applyBorder="1" applyAlignment="1">
      <alignment horizontal="left" vertical="top"/>
    </xf>
    <xf numFmtId="49" fontId="6" fillId="0" borderId="4" xfId="7" applyNumberFormat="1" applyFont="1" applyBorder="1" applyAlignment="1">
      <alignment horizontal="left" vertical="top"/>
    </xf>
    <xf numFmtId="49" fontId="3" fillId="0" borderId="4" xfId="7" applyNumberFormat="1" applyFont="1" applyFill="1" applyBorder="1" applyAlignment="1">
      <alignment horizontal="left" vertical="center"/>
    </xf>
    <xf numFmtId="165" fontId="10" fillId="0" borderId="0" xfId="7" applyNumberFormat="1" applyFont="1" applyFill="1" applyAlignment="1">
      <alignment horizontal="left" vertical="center"/>
    </xf>
    <xf numFmtId="49" fontId="10" fillId="0" borderId="0" xfId="7" applyNumberFormat="1" applyFont="1" applyFill="1" applyBorder="1" applyAlignment="1">
      <alignment vertical="center"/>
    </xf>
    <xf numFmtId="165" fontId="10" fillId="0" borderId="0" xfId="7" applyNumberFormat="1" applyFont="1" applyFill="1" applyAlignment="1">
      <alignment vertical="center"/>
    </xf>
    <xf numFmtId="0" fontId="11" fillId="0" borderId="0" xfId="7" applyFont="1" applyAlignment="1">
      <alignment vertical="center"/>
    </xf>
    <xf numFmtId="49" fontId="6" fillId="0" borderId="0" xfId="1" applyNumberFormat="1" applyFont="1" applyFill="1" applyBorder="1" applyAlignment="1">
      <alignment vertical="center"/>
    </xf>
    <xf numFmtId="165" fontId="6" fillId="0" borderId="4" xfId="7" applyNumberFormat="1" applyFont="1" applyFill="1" applyBorder="1" applyAlignment="1"/>
    <xf numFmtId="0" fontId="13" fillId="0" borderId="0" xfId="7" applyFont="1" applyFill="1" applyBorder="1" applyAlignment="1">
      <alignment horizontal="left" wrapText="1"/>
    </xf>
    <xf numFmtId="0" fontId="9" fillId="0" borderId="0" xfId="7" applyFont="1" applyFill="1" applyBorder="1" applyAlignment="1">
      <alignment horizontal="left" wrapText="1"/>
    </xf>
    <xf numFmtId="0" fontId="16" fillId="2" borderId="0" xfId="9" applyFont="1" applyFill="1" applyBorder="1" applyAlignment="1">
      <alignment horizontal="center" vertical="top" wrapText="1"/>
    </xf>
    <xf numFmtId="0" fontId="16" fillId="2" borderId="0" xfId="9" applyFont="1" applyFill="1" applyBorder="1" applyAlignment="1">
      <alignment horizontal="center" vertical="center" wrapText="1"/>
    </xf>
    <xf numFmtId="0" fontId="16" fillId="2" borderId="0" xfId="9" applyFont="1" applyFill="1" applyBorder="1" applyAlignment="1">
      <alignment horizontal="center" vertical="center"/>
    </xf>
    <xf numFmtId="0" fontId="4" fillId="0" borderId="0" xfId="7" applyFont="1" applyAlignment="1">
      <alignment horizontal="center" vertical="center" wrapText="1"/>
    </xf>
    <xf numFmtId="0" fontId="17" fillId="2" borderId="0" xfId="9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left" vertical="center" wrapText="1"/>
    </xf>
    <xf numFmtId="0" fontId="8" fillId="0" borderId="0" xfId="7" applyFont="1" applyFill="1" applyAlignment="1">
      <alignment horizontal="left" wrapText="1"/>
    </xf>
    <xf numFmtId="0" fontId="16" fillId="2" borderId="0" xfId="7" applyFont="1" applyFill="1" applyBorder="1" applyAlignment="1">
      <alignment horizontal="left" vertical="center" wrapText="1"/>
    </xf>
    <xf numFmtId="0" fontId="13" fillId="0" borderId="0" xfId="7" applyFont="1" applyFill="1" applyBorder="1" applyAlignment="1">
      <alignment wrapText="1"/>
    </xf>
    <xf numFmtId="0" fontId="16" fillId="2" borderId="0" xfId="9" applyFont="1" applyFill="1" applyBorder="1" applyAlignment="1">
      <alignment horizontal="center" vertical="top"/>
    </xf>
    <xf numFmtId="0" fontId="16" fillId="2" borderId="0" xfId="7" applyFont="1" applyFill="1" applyAlignment="1">
      <alignment horizontal="center" vertical="top" wrapText="1"/>
    </xf>
    <xf numFmtId="0" fontId="9" fillId="0" borderId="0" xfId="7" applyFont="1" applyFill="1" applyBorder="1" applyAlignment="1">
      <alignment wrapText="1"/>
    </xf>
    <xf numFmtId="0" fontId="4" fillId="0" borderId="0" xfId="2" applyFont="1" applyFill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165" fontId="10" fillId="0" borderId="0" xfId="7" applyNumberFormat="1" applyFont="1"/>
  </cellXfs>
  <cellStyles count="18">
    <cellStyle name="Comma" xfId="1" builtinId="3"/>
    <cellStyle name="Millares 2" xfId="10"/>
    <cellStyle name="Normal" xfId="0" builtinId="0"/>
    <cellStyle name="Normal 2" xfId="7"/>
    <cellStyle name="Normal 2 3" xfId="9"/>
    <cellStyle name="Normal 3" xfId="12"/>
    <cellStyle name="Normal_Hoja1" xfId="2"/>
    <cellStyle name="Normal_Hoja1 2" xfId="11"/>
    <cellStyle name="Normal_Hoja1 2 2" xfId="13"/>
    <cellStyle name="Normal_Hoja2" xfId="3"/>
    <cellStyle name="Normal_Hoja3" xfId="4"/>
    <cellStyle name="Normal_Hoja3_1" xfId="8"/>
    <cellStyle name="Normal_Hoja5" xfId="5"/>
    <cellStyle name="Normal_TJ_EUS18 REG_RES 2Periodos" xfId="6"/>
    <cellStyle name="style1439502933762" xfId="14"/>
    <cellStyle name="style1439502933832" xfId="15"/>
    <cellStyle name="style1439502934846" xfId="16"/>
    <cellStyle name="style1439502934866" xfId="17"/>
  </cellStyles>
  <dxfs count="0"/>
  <tableStyles count="0" defaultTableStyle="TableStyleMedium9" defaultPivotStyle="PivotStyleLight16"/>
  <colors>
    <mruColors>
      <color rgb="FFBFBFBF"/>
      <color rgb="FF5A2363"/>
      <color rgb="FFBC4744"/>
      <color rgb="FFDA9896"/>
      <color rgb="FFF3DF7D"/>
      <color rgb="FF8E47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D30" sqref="D30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68" customWidth="1"/>
    <col min="7" max="7" width="2.6640625" style="80" customWidth="1"/>
    <col min="8" max="8" width="8.6640625" style="90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300" t="s">
        <v>201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0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2" t="s">
        <v>146</v>
      </c>
      <c r="B4" s="301" t="s">
        <v>81</v>
      </c>
      <c r="C4" s="301"/>
      <c r="D4" s="301"/>
      <c r="E4" s="301"/>
      <c r="F4" s="301"/>
      <c r="G4" s="301"/>
      <c r="H4" s="301"/>
      <c r="I4" s="301"/>
      <c r="J4" s="210"/>
      <c r="K4" s="301" t="s">
        <v>90</v>
      </c>
      <c r="L4" s="301"/>
      <c r="M4" s="301"/>
      <c r="N4" s="301"/>
      <c r="O4" s="301"/>
      <c r="P4" s="301"/>
      <c r="Q4" s="301"/>
      <c r="R4" s="301"/>
    </row>
    <row r="5" spans="1:18" s="132" customFormat="1" ht="6.6" customHeight="1">
      <c r="A5" s="302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2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.75" customHeight="1">
      <c r="A7" s="302"/>
      <c r="B7" s="297" t="s">
        <v>85</v>
      </c>
      <c r="C7" s="297"/>
      <c r="D7" s="298" t="s">
        <v>152</v>
      </c>
      <c r="E7" s="298"/>
      <c r="F7" s="298"/>
      <c r="G7" s="298"/>
      <c r="H7" s="298"/>
      <c r="I7" s="298"/>
      <c r="J7" s="210"/>
      <c r="K7" s="297" t="s">
        <v>85</v>
      </c>
      <c r="L7" s="297"/>
      <c r="M7" s="298" t="s">
        <v>152</v>
      </c>
      <c r="N7" s="298"/>
      <c r="O7" s="298"/>
      <c r="P7" s="298"/>
      <c r="Q7" s="298"/>
      <c r="R7" s="298"/>
    </row>
    <row r="8" spans="1:18" s="132" customFormat="1" ht="6.6" customHeight="1">
      <c r="A8" s="302"/>
      <c r="B8" s="297"/>
      <c r="C8" s="297"/>
      <c r="D8" s="211"/>
      <c r="E8" s="211"/>
      <c r="F8" s="211"/>
      <c r="G8" s="211"/>
      <c r="H8" s="211"/>
      <c r="I8" s="211"/>
      <c r="J8" s="210"/>
      <c r="K8" s="297"/>
      <c r="L8" s="297"/>
      <c r="M8" s="211"/>
      <c r="N8" s="211"/>
      <c r="O8" s="211"/>
      <c r="P8" s="211"/>
      <c r="Q8" s="211"/>
      <c r="R8" s="211"/>
    </row>
    <row r="9" spans="1:18" s="132" customFormat="1" ht="6.6" customHeight="1">
      <c r="A9" s="302"/>
      <c r="B9" s="297"/>
      <c r="C9" s="297"/>
      <c r="D9" s="212"/>
      <c r="E9" s="212"/>
      <c r="F9" s="212"/>
      <c r="G9" s="212"/>
      <c r="H9" s="212"/>
      <c r="I9" s="212"/>
      <c r="J9" s="210"/>
      <c r="K9" s="297"/>
      <c r="L9" s="297"/>
      <c r="M9" s="212"/>
      <c r="N9" s="212"/>
      <c r="O9" s="212"/>
      <c r="P9" s="212"/>
      <c r="Q9" s="212"/>
      <c r="R9" s="212"/>
    </row>
    <row r="10" spans="1:18" s="132" customFormat="1" ht="11.4">
      <c r="A10" s="302"/>
      <c r="B10" s="297"/>
      <c r="C10" s="297"/>
      <c r="D10" s="299" t="s">
        <v>19</v>
      </c>
      <c r="E10" s="299"/>
      <c r="F10" s="299" t="s">
        <v>87</v>
      </c>
      <c r="G10" s="299"/>
      <c r="H10" s="299" t="s">
        <v>83</v>
      </c>
      <c r="I10" s="299"/>
      <c r="J10" s="213"/>
      <c r="K10" s="297"/>
      <c r="L10" s="297"/>
      <c r="M10" s="299" t="s">
        <v>19</v>
      </c>
      <c r="N10" s="299"/>
      <c r="O10" s="299" t="s">
        <v>87</v>
      </c>
      <c r="P10" s="299"/>
      <c r="Q10" s="299" t="s">
        <v>83</v>
      </c>
      <c r="R10" s="299"/>
    </row>
    <row r="11" spans="1:18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 ht="12">
      <c r="A13" s="218" t="s">
        <v>82</v>
      </c>
      <c r="B13" s="219">
        <f>SUM(D13,F13,H13)</f>
        <v>63810</v>
      </c>
      <c r="C13" s="220"/>
      <c r="D13" s="219">
        <f>D21</f>
        <v>29658</v>
      </c>
      <c r="E13" s="221"/>
      <c r="F13" s="219">
        <f>F21</f>
        <v>25032</v>
      </c>
      <c r="G13" s="220"/>
      <c r="H13" s="219">
        <f>H21</f>
        <v>9120</v>
      </c>
      <c r="I13" s="220"/>
      <c r="J13" s="222"/>
      <c r="K13" s="223">
        <f>SUM(M13,O13,Q13)</f>
        <v>100.00000000000001</v>
      </c>
      <c r="L13" s="224"/>
      <c r="M13" s="223">
        <f>D13*100/B13</f>
        <v>46.478608368594266</v>
      </c>
      <c r="N13" s="225"/>
      <c r="O13" s="223">
        <f>F13*100/B13</f>
        <v>39.228960977903149</v>
      </c>
      <c r="P13" s="224"/>
      <c r="Q13" s="223">
        <f>H13*100/B13</f>
        <v>14.292430653502587</v>
      </c>
      <c r="R13" s="222"/>
    </row>
    <row r="14" spans="1:18" s="35" customFormat="1" ht="6.6" customHeight="1">
      <c r="A14" s="31"/>
      <c r="B14" s="65"/>
      <c r="C14" s="64"/>
      <c r="D14" s="65"/>
      <c r="E14" s="17"/>
      <c r="F14" s="65"/>
      <c r="G14" s="278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94"/>
    </row>
    <row r="15" spans="1:18" s="30" customFormat="1" ht="12">
      <c r="A15" s="195" t="s">
        <v>65</v>
      </c>
      <c r="B15" s="95">
        <f>SUM(D15,F15,H15)</f>
        <v>63809</v>
      </c>
      <c r="C15" s="269"/>
      <c r="D15" s="95">
        <f>SUM(D16:D19)</f>
        <v>29657</v>
      </c>
      <c r="E15" s="269"/>
      <c r="F15" s="95">
        <f>SUM(F16:F19)</f>
        <v>25032</v>
      </c>
      <c r="G15" s="269"/>
      <c r="H15" s="95">
        <f>SUM(H16:H19)</f>
        <v>9120</v>
      </c>
      <c r="I15" s="269"/>
      <c r="J15" s="92"/>
      <c r="K15" s="96">
        <f>SUM(K16:K19)</f>
        <v>100</v>
      </c>
      <c r="L15" s="97"/>
      <c r="M15" s="96">
        <f>SUM(M16:M19)</f>
        <v>100</v>
      </c>
      <c r="N15" s="97"/>
      <c r="O15" s="96">
        <f>SUM(O16:O19)</f>
        <v>100</v>
      </c>
      <c r="P15" s="96"/>
      <c r="Q15" s="96">
        <f>SUM(Q16:Q19)</f>
        <v>100</v>
      </c>
      <c r="R15" s="63"/>
    </row>
    <row r="16" spans="1:18" s="30" customFormat="1" ht="12">
      <c r="A16" s="196" t="s">
        <v>161</v>
      </c>
      <c r="B16" s="39">
        <f>SUM(D16,F16,H16)</f>
        <v>14790</v>
      </c>
      <c r="C16" s="269"/>
      <c r="D16" s="39">
        <v>6134</v>
      </c>
      <c r="E16" s="39"/>
      <c r="F16" s="39">
        <v>5676</v>
      </c>
      <c r="G16" s="39"/>
      <c r="H16" s="39">
        <v>2980</v>
      </c>
      <c r="I16" s="269"/>
      <c r="J16" s="92"/>
      <c r="K16" s="99">
        <f>B16*100/B15</f>
        <v>23.178548480621856</v>
      </c>
      <c r="L16" s="99"/>
      <c r="M16" s="99">
        <f>D16*100/D15</f>
        <v>20.683143945780085</v>
      </c>
      <c r="N16" s="99"/>
      <c r="O16" s="99">
        <f>F16*100/F15</f>
        <v>22.674976030680728</v>
      </c>
      <c r="P16" s="99"/>
      <c r="Q16" s="99">
        <f>H16*100/H15</f>
        <v>32.675438596491226</v>
      </c>
      <c r="R16" s="63"/>
    </row>
    <row r="17" spans="1:18" s="30" customFormat="1" ht="12">
      <c r="A17" s="196" t="s">
        <v>162</v>
      </c>
      <c r="B17" s="39">
        <f>SUM(D17,F17,H17)</f>
        <v>14543</v>
      </c>
      <c r="C17" s="269"/>
      <c r="D17" s="39">
        <v>6533</v>
      </c>
      <c r="E17" s="39"/>
      <c r="F17" s="39">
        <v>6073</v>
      </c>
      <c r="G17" s="39"/>
      <c r="H17" s="39">
        <v>1937</v>
      </c>
      <c r="I17" s="269"/>
      <c r="J17" s="92"/>
      <c r="K17" s="99">
        <f>B17*100/B15</f>
        <v>22.791455750756164</v>
      </c>
      <c r="L17" s="99"/>
      <c r="M17" s="99">
        <f>D17*100/D15</f>
        <v>22.028526148969888</v>
      </c>
      <c r="N17" s="99"/>
      <c r="O17" s="99">
        <f>F17*100/F15</f>
        <v>24.260945989133909</v>
      </c>
      <c r="P17" s="99"/>
      <c r="Q17" s="99">
        <f>H17*100/H15</f>
        <v>21.239035087719298</v>
      </c>
      <c r="R17" s="63"/>
    </row>
    <row r="18" spans="1:18" s="27" customFormat="1" ht="11.4">
      <c r="A18" s="196" t="s">
        <v>76</v>
      </c>
      <c r="B18" s="39">
        <f>SUM(D18,F18,H18)</f>
        <v>17135</v>
      </c>
      <c r="C18" s="269"/>
      <c r="D18" s="39">
        <v>7787</v>
      </c>
      <c r="E18" s="39"/>
      <c r="F18" s="39">
        <v>7205</v>
      </c>
      <c r="G18" s="39"/>
      <c r="H18" s="39">
        <v>2143</v>
      </c>
      <c r="I18" s="269"/>
      <c r="J18" s="98"/>
      <c r="K18" s="99">
        <f>B18*100/B15</f>
        <v>26.853578648779951</v>
      </c>
      <c r="L18" s="99"/>
      <c r="M18" s="99">
        <f>D18*100/D15</f>
        <v>26.256870216137841</v>
      </c>
      <c r="N18" s="99"/>
      <c r="O18" s="99">
        <f>F18*100/F15</f>
        <v>28.783157558325343</v>
      </c>
      <c r="P18" s="99"/>
      <c r="Q18" s="99">
        <f>H18*100/H15</f>
        <v>23.49780701754386</v>
      </c>
      <c r="R18" s="99"/>
    </row>
    <row r="19" spans="1:18" s="27" customFormat="1" ht="11.4">
      <c r="A19" s="196" t="s">
        <v>77</v>
      </c>
      <c r="B19" s="39">
        <f>SUM(D19,F19,H19)</f>
        <v>17341</v>
      </c>
      <c r="C19" s="269"/>
      <c r="D19" s="39">
        <v>9203</v>
      </c>
      <c r="E19" s="39"/>
      <c r="F19" s="39">
        <v>6078</v>
      </c>
      <c r="G19" s="39"/>
      <c r="H19" s="39">
        <v>2060</v>
      </c>
      <c r="I19" s="269"/>
      <c r="J19" s="98"/>
      <c r="K19" s="99">
        <f>B19*100/B15</f>
        <v>27.176417119842029</v>
      </c>
      <c r="L19" s="99"/>
      <c r="M19" s="99">
        <f>D19*100/D15</f>
        <v>31.031459689112182</v>
      </c>
      <c r="N19" s="99"/>
      <c r="O19" s="99">
        <f>F19*100/F15</f>
        <v>24.280920421860021</v>
      </c>
      <c r="P19" s="99"/>
      <c r="Q19" s="99">
        <f>H19*100/H15</f>
        <v>22.587719298245613</v>
      </c>
      <c r="R19" s="99"/>
    </row>
    <row r="20" spans="1:18" s="27" customFormat="1" ht="6.6" customHeight="1">
      <c r="A20" s="1"/>
      <c r="B20" s="44"/>
      <c r="C20" s="269"/>
      <c r="D20" s="41"/>
      <c r="E20" s="269"/>
      <c r="F20" s="44"/>
      <c r="G20" s="269"/>
      <c r="H20" s="44"/>
      <c r="I20" s="269"/>
      <c r="J20" s="98"/>
      <c r="K20" s="99"/>
      <c r="L20" s="99"/>
      <c r="M20" s="99"/>
      <c r="N20" s="99"/>
      <c r="O20" s="99"/>
      <c r="P20" s="99"/>
      <c r="Q20" s="99"/>
      <c r="R20" s="99"/>
    </row>
    <row r="21" spans="1:18" s="30" customFormat="1" ht="24">
      <c r="A21" s="61" t="s">
        <v>18</v>
      </c>
      <c r="B21" s="95">
        <f>SUM(D21,F21,H21)</f>
        <v>63810</v>
      </c>
      <c r="C21" s="270"/>
      <c r="D21" s="95">
        <f>SUM(D22:D30)</f>
        <v>29658</v>
      </c>
      <c r="E21" s="270"/>
      <c r="F21" s="95">
        <f>SUM(F22:F30)</f>
        <v>25032</v>
      </c>
      <c r="G21" s="270"/>
      <c r="H21" s="95">
        <f>SUM(H22:H30)</f>
        <v>9120</v>
      </c>
      <c r="I21" s="270"/>
      <c r="J21" s="100"/>
      <c r="K21" s="96">
        <f>SUM(K22:K28)</f>
        <v>100</v>
      </c>
      <c r="L21" s="96"/>
      <c r="M21" s="96">
        <f>SUM(M22:M28)</f>
        <v>100</v>
      </c>
      <c r="N21" s="96"/>
      <c r="O21" s="96">
        <f>SUM(O22:O28)</f>
        <v>100</v>
      </c>
      <c r="P21" s="96"/>
      <c r="Q21" s="96">
        <f>SUM(Q22:Q28)</f>
        <v>100.00000000000001</v>
      </c>
      <c r="R21" s="96"/>
    </row>
    <row r="22" spans="1:18" s="27" customFormat="1" ht="11.4">
      <c r="A22" s="197" t="s">
        <v>95</v>
      </c>
      <c r="B22" s="39">
        <f t="shared" ref="B22:B30" si="0">SUM(D22,F22,H22)</f>
        <v>20296</v>
      </c>
      <c r="C22" s="269"/>
      <c r="D22" s="39">
        <v>7391</v>
      </c>
      <c r="E22" s="39"/>
      <c r="F22" s="39">
        <v>6693</v>
      </c>
      <c r="G22" s="39"/>
      <c r="H22" s="39">
        <v>6212</v>
      </c>
      <c r="I22" s="269"/>
      <c r="J22" s="98"/>
      <c r="K22" s="99">
        <f t="shared" ref="K22:K28" si="1">B22*100/SUM($B$22:$B$28)</f>
        <v>32.939496234744219</v>
      </c>
      <c r="L22" s="99"/>
      <c r="M22" s="99">
        <f t="shared" ref="M22:M28" si="2">D22*100/SUM($D$22:$D$28)</f>
        <v>25.168562282912212</v>
      </c>
      <c r="N22" s="99"/>
      <c r="O22" s="99">
        <f t="shared" ref="O22:O28" si="3">F22*100/SUM($F$22:$F$28)</f>
        <v>28.275104558320308</v>
      </c>
      <c r="P22" s="99"/>
      <c r="Q22" s="99">
        <f t="shared" ref="Q22:Q28" si="4">H22*100/SUM($H$22:$H$28)</f>
        <v>72.409371721645883</v>
      </c>
      <c r="R22" s="99"/>
    </row>
    <row r="23" spans="1:18" s="27" customFormat="1" ht="11.4">
      <c r="A23" s="197" t="s">
        <v>96</v>
      </c>
      <c r="B23" s="39">
        <f t="shared" si="0"/>
        <v>5533</v>
      </c>
      <c r="C23" s="269"/>
      <c r="D23" s="39">
        <v>5366</v>
      </c>
      <c r="E23" s="39"/>
      <c r="F23" s="39">
        <v>7</v>
      </c>
      <c r="G23" s="39" t="s">
        <v>199</v>
      </c>
      <c r="H23" s="39">
        <v>160</v>
      </c>
      <c r="I23" s="269" t="s">
        <v>199</v>
      </c>
      <c r="J23" s="98"/>
      <c r="K23" s="99">
        <f t="shared" si="1"/>
        <v>8.9798104388470534</v>
      </c>
      <c r="L23" s="99"/>
      <c r="M23" s="99">
        <f t="shared" si="2"/>
        <v>18.272832527412653</v>
      </c>
      <c r="N23" s="99"/>
      <c r="O23" s="99">
        <f t="shared" si="3"/>
        <v>2.9572050187993748E-2</v>
      </c>
      <c r="P23" s="99"/>
      <c r="Q23" s="99">
        <f t="shared" si="4"/>
        <v>1.8650192330108404</v>
      </c>
      <c r="R23" s="99"/>
    </row>
    <row r="24" spans="1:18" s="27" customFormat="1" ht="11.4">
      <c r="A24" s="197" t="s">
        <v>97</v>
      </c>
      <c r="B24" s="39">
        <f t="shared" si="0"/>
        <v>12569</v>
      </c>
      <c r="C24" s="269"/>
      <c r="D24" s="39">
        <v>10094</v>
      </c>
      <c r="E24" s="39"/>
      <c r="F24" s="39">
        <v>1294</v>
      </c>
      <c r="G24" s="39"/>
      <c r="H24" s="39">
        <v>1181</v>
      </c>
      <c r="I24" s="269"/>
      <c r="J24" s="98"/>
      <c r="K24" s="99">
        <f t="shared" si="1"/>
        <v>20.398922357829136</v>
      </c>
      <c r="L24" s="99"/>
      <c r="M24" s="99">
        <f t="shared" si="2"/>
        <v>34.373084519512361</v>
      </c>
      <c r="N24" s="99"/>
      <c r="O24" s="99">
        <f t="shared" si="3"/>
        <v>5.4666047061805587</v>
      </c>
      <c r="P24" s="99"/>
      <c r="Q24" s="99">
        <f t="shared" si="4"/>
        <v>13.766173213661267</v>
      </c>
      <c r="R24" s="99"/>
    </row>
    <row r="25" spans="1:18" s="27" customFormat="1" ht="11.4">
      <c r="A25" s="197" t="s">
        <v>98</v>
      </c>
      <c r="B25" s="39">
        <f t="shared" si="0"/>
        <v>3627</v>
      </c>
      <c r="C25" s="269"/>
      <c r="D25" s="39">
        <v>3265</v>
      </c>
      <c r="E25" s="39"/>
      <c r="F25" s="39">
        <v>0</v>
      </c>
      <c r="G25" s="39"/>
      <c r="H25" s="39">
        <v>362</v>
      </c>
      <c r="I25" s="269"/>
      <c r="J25" s="98"/>
      <c r="K25" s="99">
        <f t="shared" si="1"/>
        <v>5.8864580628408207</v>
      </c>
      <c r="L25" s="99"/>
      <c r="M25" s="99">
        <f t="shared" si="2"/>
        <v>11.11830007491657</v>
      </c>
      <c r="N25" s="99"/>
      <c r="O25" s="99">
        <f t="shared" si="3"/>
        <v>0</v>
      </c>
      <c r="P25" s="99"/>
      <c r="Q25" s="99">
        <f t="shared" si="4"/>
        <v>4.2196060146870265</v>
      </c>
      <c r="R25" s="99"/>
    </row>
    <row r="26" spans="1:18" s="27" customFormat="1" ht="11.4">
      <c r="A26" s="197" t="s">
        <v>99</v>
      </c>
      <c r="B26" s="39">
        <f t="shared" si="0"/>
        <v>69</v>
      </c>
      <c r="C26" s="271" t="s">
        <v>199</v>
      </c>
      <c r="D26" s="39">
        <v>10</v>
      </c>
      <c r="E26" s="39" t="s">
        <v>199</v>
      </c>
      <c r="F26" s="39">
        <v>46</v>
      </c>
      <c r="G26" s="39" t="s">
        <v>199</v>
      </c>
      <c r="H26" s="39">
        <v>13</v>
      </c>
      <c r="I26" s="271" t="s">
        <v>199</v>
      </c>
      <c r="J26" s="98"/>
      <c r="K26" s="99">
        <f t="shared" si="1"/>
        <v>0.11198390028564009</v>
      </c>
      <c r="L26" s="99"/>
      <c r="M26" s="99">
        <f t="shared" si="2"/>
        <v>3.4052986446911397E-2</v>
      </c>
      <c r="N26" s="99"/>
      <c r="O26" s="99">
        <f t="shared" si="3"/>
        <v>0.19433061552110176</v>
      </c>
      <c r="P26" s="99"/>
      <c r="Q26" s="99">
        <f t="shared" si="4"/>
        <v>0.15153281268213079</v>
      </c>
      <c r="R26" s="99"/>
    </row>
    <row r="27" spans="1:18" s="27" customFormat="1" ht="11.4">
      <c r="A27" s="197" t="s">
        <v>100</v>
      </c>
      <c r="B27" s="39">
        <f t="shared" si="0"/>
        <v>5867</v>
      </c>
      <c r="C27" s="269"/>
      <c r="D27" s="39">
        <v>2579</v>
      </c>
      <c r="E27" s="39"/>
      <c r="F27" s="39">
        <v>2959</v>
      </c>
      <c r="G27" s="39"/>
      <c r="H27" s="39">
        <v>329</v>
      </c>
      <c r="I27" s="269"/>
      <c r="J27" s="98"/>
      <c r="K27" s="99">
        <f t="shared" si="1"/>
        <v>9.5218774344326143</v>
      </c>
      <c r="L27" s="99"/>
      <c r="M27" s="99">
        <f t="shared" si="2"/>
        <v>8.7822652046584491</v>
      </c>
      <c r="N27" s="99"/>
      <c r="O27" s="99">
        <f t="shared" si="3"/>
        <v>12.500528072324785</v>
      </c>
      <c r="P27" s="99"/>
      <c r="Q27" s="99">
        <f t="shared" si="4"/>
        <v>3.8349457978785408</v>
      </c>
      <c r="R27" s="99"/>
    </row>
    <row r="28" spans="1:18" s="27" customFormat="1" ht="11.4">
      <c r="A28" s="197" t="s">
        <v>101</v>
      </c>
      <c r="B28" s="39">
        <f t="shared" si="0"/>
        <v>13655</v>
      </c>
      <c r="C28" s="269"/>
      <c r="D28" s="39">
        <v>661</v>
      </c>
      <c r="E28" s="39"/>
      <c r="F28" s="39">
        <v>12672</v>
      </c>
      <c r="G28" s="39"/>
      <c r="H28" s="39">
        <v>322</v>
      </c>
      <c r="I28" s="269"/>
      <c r="J28" s="98"/>
      <c r="K28" s="99">
        <f t="shared" si="1"/>
        <v>22.161451571020514</v>
      </c>
      <c r="L28" s="99"/>
      <c r="M28" s="99">
        <f t="shared" si="2"/>
        <v>2.250902404140843</v>
      </c>
      <c r="N28" s="99"/>
      <c r="O28" s="99">
        <f t="shared" si="3"/>
        <v>53.53385999746525</v>
      </c>
      <c r="P28" s="99"/>
      <c r="Q28" s="99">
        <f t="shared" si="4"/>
        <v>3.7533512064343162</v>
      </c>
      <c r="R28" s="99"/>
    </row>
    <row r="29" spans="1:18" s="27" customFormat="1" ht="11.4">
      <c r="A29" s="197" t="s">
        <v>203</v>
      </c>
      <c r="B29" s="39">
        <f>SUM(D29,F29,H29)</f>
        <v>24</v>
      </c>
      <c r="C29" s="269" t="s">
        <v>199</v>
      </c>
      <c r="D29" s="39">
        <v>24</v>
      </c>
      <c r="E29" s="39" t="s">
        <v>199</v>
      </c>
      <c r="F29" s="39">
        <v>0</v>
      </c>
      <c r="G29" s="39"/>
      <c r="H29" s="39">
        <v>0</v>
      </c>
      <c r="I29" s="269"/>
      <c r="J29" s="98"/>
      <c r="K29" s="99"/>
      <c r="L29" s="99"/>
      <c r="M29" s="99"/>
      <c r="N29" s="99"/>
      <c r="O29" s="99"/>
      <c r="P29" s="99"/>
      <c r="Q29" s="99"/>
      <c r="R29" s="99"/>
    </row>
    <row r="30" spans="1:18" s="27" customFormat="1" ht="11.4">
      <c r="A30" s="115" t="s">
        <v>3</v>
      </c>
      <c r="B30" s="39">
        <f t="shared" si="0"/>
        <v>2170</v>
      </c>
      <c r="C30" s="269"/>
      <c r="D30" s="39">
        <v>268</v>
      </c>
      <c r="E30" s="39" t="s">
        <v>199</v>
      </c>
      <c r="F30" s="39">
        <v>1361</v>
      </c>
      <c r="G30" s="39"/>
      <c r="H30" s="39">
        <v>541</v>
      </c>
      <c r="I30" s="269"/>
      <c r="J30" s="98"/>
      <c r="K30" s="42" t="str">
        <f>IF(B30&gt;0,"NC",0)</f>
        <v>NC</v>
      </c>
      <c r="L30" s="42"/>
      <c r="M30" s="42" t="str">
        <f>IF(D30&gt;0,"NC",0)</f>
        <v>NC</v>
      </c>
      <c r="N30" s="42"/>
      <c r="O30" s="42" t="str">
        <f>IF(F30&gt;0,"NC",0)</f>
        <v>NC</v>
      </c>
      <c r="P30" s="42"/>
      <c r="Q30" s="42" t="str">
        <f>IF(H30&gt;0,"NC",0)</f>
        <v>NC</v>
      </c>
      <c r="R30" s="99"/>
    </row>
    <row r="31" spans="1:18" s="27" customFormat="1" ht="6.6" customHeight="1">
      <c r="A31" s="29"/>
      <c r="B31" s="39"/>
      <c r="C31" s="269"/>
      <c r="D31" s="39"/>
      <c r="E31" s="269"/>
      <c r="F31" s="39"/>
      <c r="G31" s="269"/>
      <c r="H31" s="39"/>
      <c r="I31" s="269"/>
      <c r="J31" s="98"/>
      <c r="K31" s="99"/>
      <c r="L31" s="99"/>
      <c r="M31" s="99"/>
      <c r="N31" s="99"/>
      <c r="O31" s="99"/>
      <c r="P31" s="99"/>
      <c r="Q31" s="99"/>
      <c r="R31" s="99"/>
    </row>
    <row r="32" spans="1:18" s="30" customFormat="1" ht="12" customHeight="1">
      <c r="A32" s="61" t="s">
        <v>154</v>
      </c>
      <c r="B32" s="95">
        <f>SUM(D32,F32,H32)</f>
        <v>63809</v>
      </c>
      <c r="C32" s="270"/>
      <c r="D32" s="95">
        <f>SUM(D33:D35)</f>
        <v>29656</v>
      </c>
      <c r="E32" s="270"/>
      <c r="F32" s="95">
        <f>SUM(F33:F35)</f>
        <v>25033</v>
      </c>
      <c r="G32" s="270"/>
      <c r="H32" s="95">
        <f>SUM(H33:H35)</f>
        <v>9120</v>
      </c>
      <c r="I32" s="270"/>
      <c r="J32" s="100"/>
      <c r="K32" s="96">
        <f>SUM(K33:K34)</f>
        <v>100</v>
      </c>
      <c r="L32" s="96"/>
      <c r="M32" s="96">
        <f>SUM(M33:M34)</f>
        <v>100</v>
      </c>
      <c r="N32" s="96"/>
      <c r="O32" s="96">
        <f>SUM(O33:O34)</f>
        <v>100</v>
      </c>
      <c r="P32" s="96"/>
      <c r="Q32" s="96">
        <f>SUM(Q33:Q34)</f>
        <v>100</v>
      </c>
      <c r="R32" s="96"/>
    </row>
    <row r="33" spans="1:18" s="27" customFormat="1" ht="11.4">
      <c r="A33" s="115" t="s">
        <v>22</v>
      </c>
      <c r="B33" s="39">
        <f>SUM(D33,F33,H33)</f>
        <v>25855</v>
      </c>
      <c r="C33" s="269"/>
      <c r="D33" s="39">
        <v>16101</v>
      </c>
      <c r="E33" s="39"/>
      <c r="F33" s="39">
        <v>4521</v>
      </c>
      <c r="G33" s="39"/>
      <c r="H33" s="39">
        <v>5233</v>
      </c>
      <c r="I33" s="269"/>
      <c r="J33" s="98"/>
      <c r="K33" s="99">
        <f>B33*100/SUM(B33:B34)</f>
        <v>47.416876043061237</v>
      </c>
      <c r="L33" s="99"/>
      <c r="M33" s="99">
        <f>D33*100/SUM($D$33:$D$34)</f>
        <v>58.928375361417125</v>
      </c>
      <c r="N33" s="99"/>
      <c r="O33" s="99">
        <f>F33*100/SUM($F$33:$F$34)</f>
        <v>23.631801787674455</v>
      </c>
      <c r="P33" s="99"/>
      <c r="Q33" s="99">
        <f>H33*100/SUM($H$33:$H$34)</f>
        <v>64.821008299269167</v>
      </c>
      <c r="R33" s="99"/>
    </row>
    <row r="34" spans="1:18" s="27" customFormat="1" ht="11.4">
      <c r="A34" s="115" t="s">
        <v>23</v>
      </c>
      <c r="B34" s="39">
        <f>SUM(D34,F34,H34)</f>
        <v>28672</v>
      </c>
      <c r="C34" s="269"/>
      <c r="D34" s="39">
        <v>11222</v>
      </c>
      <c r="E34" s="39"/>
      <c r="F34" s="39">
        <v>14610</v>
      </c>
      <c r="G34" s="39"/>
      <c r="H34" s="39">
        <v>2840</v>
      </c>
      <c r="I34" s="269"/>
      <c r="J34" s="98"/>
      <c r="K34" s="99">
        <f>B34*100/SUM(B33:B34)</f>
        <v>52.583123956938763</v>
      </c>
      <c r="L34" s="99"/>
      <c r="M34" s="99">
        <f>D34*100/SUM($D$33:$D$34)</f>
        <v>41.071624638582875</v>
      </c>
      <c r="N34" s="99"/>
      <c r="O34" s="99">
        <f>F34*100/SUM($F$33:$F$34)</f>
        <v>76.368198212325538</v>
      </c>
      <c r="P34" s="99"/>
      <c r="Q34" s="99">
        <f>H34*100/SUM($H$33:$H$34)</f>
        <v>35.178991700730833</v>
      </c>
      <c r="R34" s="99"/>
    </row>
    <row r="35" spans="1:18" s="27" customFormat="1" ht="11.4">
      <c r="A35" s="115" t="s">
        <v>3</v>
      </c>
      <c r="B35" s="39">
        <f>SUM(D35,F35,H35)</f>
        <v>9282</v>
      </c>
      <c r="C35" s="269"/>
      <c r="D35" s="39">
        <v>2333</v>
      </c>
      <c r="E35" s="39"/>
      <c r="F35" s="39">
        <v>5902</v>
      </c>
      <c r="G35" s="39"/>
      <c r="H35" s="39">
        <v>1047</v>
      </c>
      <c r="I35" s="269"/>
      <c r="J35" s="98"/>
      <c r="K35" s="42" t="str">
        <f>IF(B35&gt;0,"NC",0)</f>
        <v>NC</v>
      </c>
      <c r="L35" s="99"/>
      <c r="M35" s="42" t="str">
        <f>IF(D35&gt;0,"NC",0)</f>
        <v>NC</v>
      </c>
      <c r="N35" s="99"/>
      <c r="O35" s="42" t="str">
        <f>IF(F35&gt;0,"NC",0)</f>
        <v>NC</v>
      </c>
      <c r="P35" s="99"/>
      <c r="Q35" s="42" t="str">
        <f>IF(H35&gt;0,"NC",0)</f>
        <v>NC</v>
      </c>
      <c r="R35" s="99"/>
    </row>
    <row r="36" spans="1:18" s="27" customFormat="1" ht="6.6" customHeight="1">
      <c r="A36" s="55"/>
      <c r="B36" s="39"/>
      <c r="C36" s="269"/>
      <c r="D36" s="41"/>
      <c r="E36" s="269"/>
      <c r="F36" s="39"/>
      <c r="G36" s="269"/>
      <c r="H36" s="39"/>
      <c r="I36" s="269"/>
      <c r="J36" s="98"/>
      <c r="K36" s="99"/>
      <c r="L36" s="99"/>
      <c r="M36" s="99"/>
      <c r="N36" s="99"/>
      <c r="O36" s="99"/>
      <c r="P36" s="99"/>
      <c r="Q36" s="99"/>
      <c r="R36" s="99"/>
    </row>
    <row r="37" spans="1:18" s="27" customFormat="1" ht="24">
      <c r="A37" s="61" t="s">
        <v>155</v>
      </c>
      <c r="B37" s="95">
        <f>SUM(D37,F37,H37)</f>
        <v>63809</v>
      </c>
      <c r="C37" s="270"/>
      <c r="D37" s="95">
        <f>SUM(D38:D39)</f>
        <v>29657</v>
      </c>
      <c r="E37" s="270"/>
      <c r="F37" s="95">
        <f>SUM(F38:F39)</f>
        <v>25032</v>
      </c>
      <c r="G37" s="270"/>
      <c r="H37" s="95">
        <f>SUM(H38:H39)</f>
        <v>9120</v>
      </c>
      <c r="I37" s="270"/>
      <c r="J37" s="100"/>
      <c r="K37" s="96">
        <f>SUM(K38:K39)</f>
        <v>100</v>
      </c>
      <c r="L37" s="96"/>
      <c r="M37" s="96">
        <f>SUM(M38:M39)</f>
        <v>100</v>
      </c>
      <c r="N37" s="96"/>
      <c r="O37" s="96">
        <f>SUM(O38:O39)</f>
        <v>100</v>
      </c>
      <c r="P37" s="96"/>
      <c r="Q37" s="96">
        <f>SUM(Q38:Q39)</f>
        <v>100</v>
      </c>
      <c r="R37" s="99"/>
    </row>
    <row r="38" spans="1:18" s="27" customFormat="1" ht="12" customHeight="1">
      <c r="A38" s="115" t="s">
        <v>150</v>
      </c>
      <c r="B38" s="39">
        <f>SUM(D38,F38,H38)</f>
        <v>25619</v>
      </c>
      <c r="C38" s="269"/>
      <c r="D38" s="39">
        <v>16287</v>
      </c>
      <c r="E38" s="39"/>
      <c r="F38" s="39">
        <v>7050</v>
      </c>
      <c r="G38" s="39"/>
      <c r="H38" s="39">
        <v>2282</v>
      </c>
      <c r="I38" s="269"/>
      <c r="J38" s="98"/>
      <c r="K38" s="99">
        <f>B38*100/SUM(B38:B39)</f>
        <v>40.149508689996708</v>
      </c>
      <c r="L38" s="99"/>
      <c r="M38" s="99">
        <f>D38*100/SUM(D38:D39)</f>
        <v>54.917894594867988</v>
      </c>
      <c r="N38" s="99"/>
      <c r="O38" s="99">
        <f>F38*100/SUM(F38:F39)</f>
        <v>28.163950143815917</v>
      </c>
      <c r="P38" s="99"/>
      <c r="Q38" s="99">
        <f>H38*100/SUM(H38:H39)</f>
        <v>25.021929824561404</v>
      </c>
      <c r="R38" s="99"/>
    </row>
    <row r="39" spans="1:18" s="27" customFormat="1" ht="12" customHeight="1">
      <c r="A39" s="115" t="s">
        <v>151</v>
      </c>
      <c r="B39" s="39">
        <f>SUM(D39,F39,H39)</f>
        <v>38190</v>
      </c>
      <c r="C39" s="269"/>
      <c r="D39" s="39">
        <v>13370</v>
      </c>
      <c r="E39" s="39"/>
      <c r="F39" s="39">
        <v>17982</v>
      </c>
      <c r="G39" s="39"/>
      <c r="H39" s="39">
        <v>6838</v>
      </c>
      <c r="I39" s="269"/>
      <c r="J39" s="98"/>
      <c r="K39" s="99">
        <f>B39*100/SUM(B38:B39)</f>
        <v>59.850491310003292</v>
      </c>
      <c r="L39" s="99"/>
      <c r="M39" s="99">
        <f>D39*100/SUM(D38:D39)</f>
        <v>45.082105405132012</v>
      </c>
      <c r="N39" s="99"/>
      <c r="O39" s="99">
        <f>F39*100/SUM(F38:F39)</f>
        <v>71.83604985618409</v>
      </c>
      <c r="P39" s="99"/>
      <c r="Q39" s="99">
        <f>H39*100/SUM(H38:H39)</f>
        <v>74.978070175438603</v>
      </c>
      <c r="R39" s="99"/>
    </row>
    <row r="40" spans="1:18" s="27" customFormat="1" ht="6.6" customHeight="1">
      <c r="A40" s="58"/>
      <c r="B40" s="39"/>
      <c r="C40" s="269"/>
      <c r="D40" s="41"/>
      <c r="E40" s="269"/>
      <c r="F40" s="39"/>
      <c r="G40" s="269"/>
      <c r="H40" s="39"/>
      <c r="I40" s="269"/>
      <c r="J40" s="98"/>
      <c r="K40" s="99"/>
      <c r="L40" s="99"/>
      <c r="M40" s="99"/>
      <c r="N40" s="99"/>
      <c r="O40" s="99"/>
      <c r="P40" s="99"/>
      <c r="Q40" s="99"/>
      <c r="R40" s="99"/>
    </row>
    <row r="41" spans="1:18" s="30" customFormat="1" ht="12">
      <c r="A41" s="61" t="s">
        <v>109</v>
      </c>
      <c r="B41" s="95">
        <f>SUM(D41,F41,H41)</f>
        <v>63808</v>
      </c>
      <c r="C41" s="270"/>
      <c r="D41" s="95">
        <f>SUM(D42:D45)</f>
        <v>29656</v>
      </c>
      <c r="E41" s="270"/>
      <c r="F41" s="95">
        <f>SUM(F42:F45)</f>
        <v>25032</v>
      </c>
      <c r="G41" s="270"/>
      <c r="H41" s="95">
        <f>SUM(H42:H45)</f>
        <v>9120</v>
      </c>
      <c r="I41" s="270"/>
      <c r="J41" s="100"/>
      <c r="K41" s="96">
        <f>SUM(K42:K44)</f>
        <v>100</v>
      </c>
      <c r="L41" s="96"/>
      <c r="M41" s="96">
        <f>SUM(M42:M44)</f>
        <v>100</v>
      </c>
      <c r="N41" s="96"/>
      <c r="O41" s="96">
        <f>SUM(O42:O44)</f>
        <v>99.999999999999986</v>
      </c>
      <c r="P41" s="96"/>
      <c r="Q41" s="96">
        <f>SUM(Q42:Q44)</f>
        <v>100</v>
      </c>
      <c r="R41" s="96"/>
    </row>
    <row r="42" spans="1:18" s="30" customFormat="1" ht="12">
      <c r="A42" s="151" t="s">
        <v>119</v>
      </c>
      <c r="B42" s="39">
        <f>SUM(D42,F42,H42)</f>
        <v>15997</v>
      </c>
      <c r="C42" s="269"/>
      <c r="D42" s="39">
        <v>8265</v>
      </c>
      <c r="E42" s="39"/>
      <c r="F42" s="39">
        <v>6363</v>
      </c>
      <c r="G42" s="39"/>
      <c r="H42" s="39">
        <v>1369</v>
      </c>
      <c r="I42" s="39"/>
      <c r="J42" s="100"/>
      <c r="K42" s="99">
        <f>B42*100/SUM($B$42:$B$44)</f>
        <v>27.599116662641041</v>
      </c>
      <c r="L42" s="99"/>
      <c r="M42" s="99">
        <f>D42*100/SUM($D$42:$D$44)</f>
        <v>33.19543738452888</v>
      </c>
      <c r="N42" s="99"/>
      <c r="O42" s="99">
        <f>F42*100/SUM($F$42:$F$44)</f>
        <v>26.457380457380456</v>
      </c>
      <c r="P42" s="99"/>
      <c r="Q42" s="99">
        <f>H42*100/SUM($H$42:$H$44)</f>
        <v>15.187486132682494</v>
      </c>
      <c r="R42" s="96"/>
    </row>
    <row r="43" spans="1:18" s="27" customFormat="1" ht="22.8">
      <c r="A43" s="115" t="s">
        <v>91</v>
      </c>
      <c r="B43" s="39">
        <f>SUM(D43,F43,H43)</f>
        <v>34174</v>
      </c>
      <c r="C43" s="269"/>
      <c r="D43" s="39">
        <v>10261</v>
      </c>
      <c r="E43" s="39"/>
      <c r="F43" s="39">
        <v>17434</v>
      </c>
      <c r="G43" s="39"/>
      <c r="H43" s="39">
        <v>6479</v>
      </c>
      <c r="I43" s="39"/>
      <c r="J43" s="98"/>
      <c r="K43" s="99">
        <f>B43*100/SUM($B$42:$B$44)</f>
        <v>58.959318173976051</v>
      </c>
      <c r="L43" s="99"/>
      <c r="M43" s="99">
        <f>D43*100/SUM($D$42:$D$44)</f>
        <v>41.212145553859749</v>
      </c>
      <c r="N43" s="99"/>
      <c r="O43" s="99">
        <f>F43*100/SUM($F$42:$F$44)</f>
        <v>72.490644490644485</v>
      </c>
      <c r="P43" s="99"/>
      <c r="Q43" s="99">
        <f>H43*100/SUM($H$42:$H$44)</f>
        <v>71.877080097625921</v>
      </c>
      <c r="R43" s="101"/>
    </row>
    <row r="44" spans="1:18" s="27" customFormat="1" ht="11.4">
      <c r="A44" s="115" t="s">
        <v>153</v>
      </c>
      <c r="B44" s="39">
        <f>SUM(D44,F44,H44)</f>
        <v>7791</v>
      </c>
      <c r="C44" s="269"/>
      <c r="D44" s="39">
        <v>6372</v>
      </c>
      <c r="E44" s="39"/>
      <c r="F44" s="39">
        <v>253</v>
      </c>
      <c r="G44" s="39" t="s">
        <v>199</v>
      </c>
      <c r="H44" s="39">
        <v>1166</v>
      </c>
      <c r="I44" s="39"/>
      <c r="J44" s="98"/>
      <c r="K44" s="99">
        <f>B44*100/SUM($B$42:$B$44)</f>
        <v>13.441565163382906</v>
      </c>
      <c r="L44" s="99"/>
      <c r="M44" s="99">
        <f>D44*100/SUM($D$42:$D$44)</f>
        <v>25.592417061611375</v>
      </c>
      <c r="N44" s="99"/>
      <c r="O44" s="99">
        <f>F44*100/SUM($F$42:$F$44)</f>
        <v>1.0519750519750519</v>
      </c>
      <c r="P44" s="99"/>
      <c r="Q44" s="99">
        <f>H44*100/SUM($H$42:$H$44)</f>
        <v>12.93543376969159</v>
      </c>
      <c r="R44" s="101"/>
    </row>
    <row r="45" spans="1:18" s="27" customFormat="1" ht="11.4">
      <c r="A45" s="115" t="s">
        <v>3</v>
      </c>
      <c r="B45" s="39">
        <f>SUM(D45,F45,H45)</f>
        <v>5846</v>
      </c>
      <c r="C45" s="269"/>
      <c r="D45" s="39">
        <v>4758</v>
      </c>
      <c r="E45" s="39"/>
      <c r="F45" s="39">
        <v>982</v>
      </c>
      <c r="G45" s="39"/>
      <c r="H45" s="39">
        <v>106</v>
      </c>
      <c r="I45" s="39" t="s">
        <v>199</v>
      </c>
      <c r="J45" s="98"/>
      <c r="K45" s="42" t="str">
        <f>IF(B45&gt;0,"NC",0)</f>
        <v>NC</v>
      </c>
      <c r="L45" s="99"/>
      <c r="M45" s="42" t="str">
        <f>IF(D45&gt;0,"NC",0)</f>
        <v>NC</v>
      </c>
      <c r="N45" s="42"/>
      <c r="O45" s="42" t="str">
        <f>IF(F45&gt;0,"NC",0)</f>
        <v>NC</v>
      </c>
      <c r="P45" s="42"/>
      <c r="Q45" s="42" t="str">
        <f>IF(H45&gt;0,"NC",0)</f>
        <v>NC</v>
      </c>
      <c r="R45" s="101"/>
    </row>
    <row r="46" spans="1:18" s="27" customFormat="1" ht="6.6" customHeight="1">
      <c r="A46" s="29"/>
      <c r="B46" s="39"/>
      <c r="C46" s="269"/>
      <c r="D46" s="39"/>
      <c r="E46" s="269"/>
      <c r="F46" s="39"/>
      <c r="G46" s="269"/>
      <c r="H46" s="39"/>
      <c r="I46" s="269"/>
      <c r="J46" s="98"/>
      <c r="K46" s="99"/>
      <c r="L46" s="99"/>
      <c r="M46" s="99"/>
      <c r="N46" s="99"/>
      <c r="O46" s="99"/>
      <c r="P46" s="99"/>
      <c r="Q46" s="99"/>
      <c r="R46" s="99"/>
    </row>
    <row r="47" spans="1:18" s="30" customFormat="1" ht="25.8">
      <c r="A47" s="61" t="s">
        <v>163</v>
      </c>
      <c r="B47" s="95">
        <f t="shared" ref="B47:B52" si="5">SUM(D47,F47,H47)</f>
        <v>63809</v>
      </c>
      <c r="C47" s="270"/>
      <c r="D47" s="95">
        <f>D48+D51+D52</f>
        <v>29657</v>
      </c>
      <c r="E47" s="270"/>
      <c r="F47" s="95">
        <f>F48+F51+F52</f>
        <v>25032</v>
      </c>
      <c r="G47" s="270"/>
      <c r="H47" s="95">
        <f>H48+H51+H52</f>
        <v>9120</v>
      </c>
      <c r="I47" s="270"/>
      <c r="J47" s="100"/>
      <c r="K47" s="96">
        <f>SUM(K48,K51)</f>
        <v>100</v>
      </c>
      <c r="L47" s="96"/>
      <c r="M47" s="96">
        <f>SUM(M48,M51)</f>
        <v>100</v>
      </c>
      <c r="N47" s="96"/>
      <c r="O47" s="96">
        <f>SUM(O48,O51)</f>
        <v>100</v>
      </c>
      <c r="P47" s="96"/>
      <c r="Q47" s="96">
        <f>SUM(Q48,Q51)</f>
        <v>100</v>
      </c>
      <c r="R47" s="96"/>
    </row>
    <row r="48" spans="1:18" s="50" customFormat="1" ht="11.4">
      <c r="A48" s="115" t="s">
        <v>53</v>
      </c>
      <c r="B48" s="41">
        <f t="shared" si="5"/>
        <v>834</v>
      </c>
      <c r="C48" s="269"/>
      <c r="D48" s="41">
        <f>SUM(D49:D50)</f>
        <v>776</v>
      </c>
      <c r="E48" s="271"/>
      <c r="F48" s="41">
        <f>SUM(F49:F50)</f>
        <v>47</v>
      </c>
      <c r="G48" s="271"/>
      <c r="H48" s="41">
        <f>SUM(H49:H50)</f>
        <v>11</v>
      </c>
      <c r="I48" s="271"/>
      <c r="J48" s="55"/>
      <c r="K48" s="101">
        <f>B48*100/SUM($B$49:$B$51)</f>
        <v>1.3164125390661994</v>
      </c>
      <c r="L48" s="101"/>
      <c r="M48" s="101">
        <f>D48*100/SUM($D$49:$D$51)</f>
        <v>2.6508164241306278</v>
      </c>
      <c r="N48" s="101"/>
      <c r="O48" s="101">
        <f>F48*100/SUM($F$49:$F$51)</f>
        <v>0.18820325952028191</v>
      </c>
      <c r="P48" s="101"/>
      <c r="Q48" s="101">
        <f>H48*100/SUM($H$49:$H$51)</f>
        <v>0.12078620841111233</v>
      </c>
      <c r="R48" s="107"/>
    </row>
    <row r="49" spans="1:18" s="27" customFormat="1">
      <c r="A49" s="51" t="s">
        <v>164</v>
      </c>
      <c r="B49" s="39">
        <f t="shared" si="5"/>
        <v>509</v>
      </c>
      <c r="C49" s="271" t="s">
        <v>199</v>
      </c>
      <c r="D49" s="39">
        <v>498</v>
      </c>
      <c r="E49" s="39" t="s">
        <v>199</v>
      </c>
      <c r="F49" s="39">
        <v>0</v>
      </c>
      <c r="G49" s="39"/>
      <c r="H49" s="39">
        <v>11</v>
      </c>
      <c r="I49" s="271" t="s">
        <v>199</v>
      </c>
      <c r="J49" s="98"/>
      <c r="K49" s="101">
        <f>B49*100/SUM($B$49:$B$51)</f>
        <v>0.80342204122865168</v>
      </c>
      <c r="L49" s="99"/>
      <c r="M49" s="101">
        <f>D49*100/SUM($D$49:$D$51)</f>
        <v>1.7011682721869235</v>
      </c>
      <c r="N49" s="99"/>
      <c r="O49" s="101">
        <f>F49*100/SUM($F$49:$F$51)</f>
        <v>0</v>
      </c>
      <c r="P49" s="99"/>
      <c r="Q49" s="101">
        <f>H49*100/SUM($H$49:$H$51)</f>
        <v>0.12078620841111233</v>
      </c>
      <c r="R49" s="99"/>
    </row>
    <row r="50" spans="1:18" s="27" customFormat="1">
      <c r="A50" s="51" t="s">
        <v>165</v>
      </c>
      <c r="B50" s="39">
        <f t="shared" si="5"/>
        <v>325</v>
      </c>
      <c r="C50" s="271" t="s">
        <v>199</v>
      </c>
      <c r="D50" s="39">
        <v>278</v>
      </c>
      <c r="E50" s="39" t="s">
        <v>199</v>
      </c>
      <c r="F50" s="39">
        <v>47</v>
      </c>
      <c r="G50" s="39" t="s">
        <v>199</v>
      </c>
      <c r="H50" s="39">
        <v>0</v>
      </c>
      <c r="I50" s="271"/>
      <c r="J50" s="98"/>
      <c r="K50" s="101">
        <f>B50*100/SUM($B$49:$B$51)</f>
        <v>0.5129904978375478</v>
      </c>
      <c r="L50" s="99"/>
      <c r="M50" s="101">
        <f>D50*100/SUM($D$49:$D$51)</f>
        <v>0.94964815194370433</v>
      </c>
      <c r="N50" s="99"/>
      <c r="O50" s="101">
        <f>F50*100/SUM($F$49:$F$51)</f>
        <v>0.18820325952028191</v>
      </c>
      <c r="P50" s="99"/>
      <c r="Q50" s="101">
        <f>H50*100/SUM($H$49:$H$51)</f>
        <v>0</v>
      </c>
      <c r="R50" s="99"/>
    </row>
    <row r="51" spans="1:18" s="57" customFormat="1" ht="11.4">
      <c r="A51" s="115" t="s">
        <v>52</v>
      </c>
      <c r="B51" s="39">
        <f t="shared" si="5"/>
        <v>62520</v>
      </c>
      <c r="C51" s="269"/>
      <c r="D51" s="39">
        <v>28498</v>
      </c>
      <c r="E51" s="39"/>
      <c r="F51" s="39">
        <v>24926</v>
      </c>
      <c r="G51" s="39"/>
      <c r="H51" s="39">
        <v>9096</v>
      </c>
      <c r="I51" s="269"/>
      <c r="J51" s="98"/>
      <c r="K51" s="101">
        <f>B51*100/SUM($B$49:$B$51)</f>
        <v>98.683587460933794</v>
      </c>
      <c r="L51" s="99"/>
      <c r="M51" s="101">
        <f>D51*100/SUM($D$49:$D$51)</f>
        <v>97.349183575869375</v>
      </c>
      <c r="N51" s="99"/>
      <c r="O51" s="101">
        <f>F51*100/SUM($F$49:$F$51)</f>
        <v>99.811796740479721</v>
      </c>
      <c r="P51" s="99"/>
      <c r="Q51" s="101">
        <f>H51*100/SUM($H$49:$H$51)</f>
        <v>99.879213791588882</v>
      </c>
      <c r="R51" s="104"/>
    </row>
    <row r="52" spans="1:18" s="29" customFormat="1" ht="11.4">
      <c r="A52" s="115" t="s">
        <v>3</v>
      </c>
      <c r="B52" s="39">
        <f t="shared" si="5"/>
        <v>455</v>
      </c>
      <c r="C52" s="271" t="s">
        <v>199</v>
      </c>
      <c r="D52" s="39">
        <v>383</v>
      </c>
      <c r="E52" s="39" t="s">
        <v>199</v>
      </c>
      <c r="F52" s="39">
        <v>59</v>
      </c>
      <c r="G52" s="39" t="s">
        <v>199</v>
      </c>
      <c r="H52" s="39">
        <v>13</v>
      </c>
      <c r="I52" s="271" t="s">
        <v>199</v>
      </c>
      <c r="J52" s="55"/>
      <c r="K52" s="118" t="str">
        <f>IF(B52&gt;0,"NC",0)</f>
        <v>NC</v>
      </c>
      <c r="L52" s="99"/>
      <c r="M52" s="118" t="str">
        <f>IF(D52&gt;0,"NC",0)</f>
        <v>NC</v>
      </c>
      <c r="N52" s="99"/>
      <c r="O52" s="118" t="str">
        <f>IF(F52&gt;0,"NC",0)</f>
        <v>NC</v>
      </c>
      <c r="P52" s="99"/>
      <c r="Q52" s="118" t="str">
        <f>IF(H52&gt;0,"NC",0)</f>
        <v>NC</v>
      </c>
      <c r="R52" s="101"/>
    </row>
    <row r="53" spans="1:18" s="27" customFormat="1" ht="6.6" customHeight="1">
      <c r="A53" s="29"/>
      <c r="B53" s="39"/>
      <c r="C53" s="269"/>
      <c r="D53" s="39"/>
      <c r="E53" s="269"/>
      <c r="F53" s="39"/>
      <c r="G53" s="269"/>
      <c r="H53" s="39"/>
      <c r="I53" s="269"/>
      <c r="J53" s="98"/>
      <c r="K53" s="99"/>
      <c r="L53" s="99"/>
      <c r="M53" s="99"/>
      <c r="N53" s="99"/>
      <c r="O53" s="99"/>
      <c r="P53" s="99"/>
      <c r="Q53" s="99"/>
      <c r="R53" s="99"/>
    </row>
    <row r="54" spans="1:18" s="30" customFormat="1" ht="24">
      <c r="A54" s="61" t="s">
        <v>86</v>
      </c>
      <c r="B54" s="95">
        <f t="shared" ref="B54:B60" si="6">SUM(D54,F54,H54)</f>
        <v>63808</v>
      </c>
      <c r="C54" s="270"/>
      <c r="D54" s="95">
        <f>SUM(D55:D60)</f>
        <v>29656</v>
      </c>
      <c r="E54" s="270"/>
      <c r="F54" s="95">
        <f>SUM(F55:F60)</f>
        <v>25032</v>
      </c>
      <c r="G54" s="270"/>
      <c r="H54" s="95">
        <f>SUM(H55:H60)</f>
        <v>9120</v>
      </c>
      <c r="I54" s="270"/>
      <c r="J54" s="100"/>
      <c r="K54" s="96">
        <f>SUM(K55:K59)</f>
        <v>100.00000000000001</v>
      </c>
      <c r="L54" s="96"/>
      <c r="M54" s="96">
        <f>SUM(M55:M59)</f>
        <v>100</v>
      </c>
      <c r="N54" s="96"/>
      <c r="O54" s="96">
        <f>SUM(O55:O59)</f>
        <v>100</v>
      </c>
      <c r="P54" s="96"/>
      <c r="Q54" s="96">
        <f>SUM(Q55:Q59)</f>
        <v>99.999999999999986</v>
      </c>
      <c r="R54" s="96"/>
    </row>
    <row r="55" spans="1:18" s="27" customFormat="1" ht="11.4">
      <c r="A55" s="115" t="s">
        <v>72</v>
      </c>
      <c r="B55" s="39">
        <f t="shared" si="6"/>
        <v>20411</v>
      </c>
      <c r="C55" s="269"/>
      <c r="D55" s="39">
        <v>16052</v>
      </c>
      <c r="E55" s="39"/>
      <c r="F55" s="39">
        <v>3956</v>
      </c>
      <c r="G55" s="39"/>
      <c r="H55" s="39">
        <v>403</v>
      </c>
      <c r="I55" s="278"/>
      <c r="J55" s="98"/>
      <c r="K55" s="63">
        <f>B55*100/SUM($B$55:$B$59)</f>
        <v>32.52438013895086</v>
      </c>
      <c r="L55" s="99"/>
      <c r="M55" s="63">
        <f>D55*100/SUM($D$55:$D$59)</f>
        <v>55.864133082759103</v>
      </c>
      <c r="N55" s="99"/>
      <c r="O55" s="63">
        <f>F55*100/SUM($F$55:$F$59)</f>
        <v>15.886274194843788</v>
      </c>
      <c r="P55" s="99"/>
      <c r="Q55" s="63">
        <f>H55*100/SUM($H$55:$H$59)</f>
        <v>4.4188596491228074</v>
      </c>
      <c r="R55" s="99"/>
    </row>
    <row r="56" spans="1:18" s="27" customFormat="1" ht="11.4">
      <c r="A56" s="115" t="s">
        <v>74</v>
      </c>
      <c r="B56" s="39">
        <f t="shared" si="6"/>
        <v>17089</v>
      </c>
      <c r="C56" s="269"/>
      <c r="D56" s="39">
        <v>7488</v>
      </c>
      <c r="E56" s="39"/>
      <c r="F56" s="39">
        <v>8553</v>
      </c>
      <c r="G56" s="39"/>
      <c r="H56" s="39">
        <v>1048</v>
      </c>
      <c r="I56" s="278"/>
      <c r="J56" s="98"/>
      <c r="K56" s="63">
        <f>B56*100/SUM($B$55:$B$59)</f>
        <v>27.230862387660142</v>
      </c>
      <c r="L56" s="99"/>
      <c r="M56" s="63">
        <f>D56*100/SUM($D$55:$D$59)</f>
        <v>26.059720192106912</v>
      </c>
      <c r="N56" s="99"/>
      <c r="O56" s="63">
        <f>F56*100/SUM($F$55:$F$59)</f>
        <v>34.346638824190826</v>
      </c>
      <c r="P56" s="99"/>
      <c r="Q56" s="63">
        <f>H56*100/SUM($H$55:$H$59)</f>
        <v>11.491228070175438</v>
      </c>
      <c r="R56" s="99"/>
    </row>
    <row r="57" spans="1:18" s="29" customFormat="1" ht="11.4">
      <c r="A57" s="115" t="s">
        <v>88</v>
      </c>
      <c r="B57" s="39">
        <f t="shared" si="6"/>
        <v>1144</v>
      </c>
      <c r="C57" s="269"/>
      <c r="D57" s="39">
        <v>0</v>
      </c>
      <c r="E57" s="39"/>
      <c r="F57" s="39">
        <v>1111</v>
      </c>
      <c r="G57" s="39"/>
      <c r="H57" s="39">
        <v>33</v>
      </c>
      <c r="I57" s="271" t="s">
        <v>199</v>
      </c>
      <c r="J57" s="55"/>
      <c r="K57" s="63">
        <f>B57*100/SUM($B$55:$B$59)</f>
        <v>1.8229332653451462</v>
      </c>
      <c r="L57" s="101"/>
      <c r="M57" s="63">
        <f>D57*100/SUM($D$55:$D$59)</f>
        <v>0</v>
      </c>
      <c r="N57" s="101"/>
      <c r="O57" s="63">
        <f>F57*100/SUM($F$55:$F$59)</f>
        <v>4.4614890370251388</v>
      </c>
      <c r="P57" s="101"/>
      <c r="Q57" s="63">
        <f>H57*100/SUM($H$55:$H$59)</f>
        <v>0.36184210526315791</v>
      </c>
      <c r="R57" s="101"/>
    </row>
    <row r="58" spans="1:18" s="27" customFormat="1" ht="11.4">
      <c r="A58" s="115" t="s">
        <v>160</v>
      </c>
      <c r="B58" s="39">
        <f t="shared" si="6"/>
        <v>23659</v>
      </c>
      <c r="C58" s="269"/>
      <c r="D58" s="39">
        <v>5194</v>
      </c>
      <c r="E58" s="39"/>
      <c r="F58" s="39">
        <v>10882</v>
      </c>
      <c r="G58" s="39"/>
      <c r="H58" s="39">
        <v>7583</v>
      </c>
      <c r="I58" s="278"/>
      <c r="J58" s="98"/>
      <c r="K58" s="63">
        <f>B58*100/SUM($B$55:$B$59)</f>
        <v>37.699980878322393</v>
      </c>
      <c r="L58" s="99"/>
      <c r="M58" s="63">
        <f>D58*100/SUM($D$55:$D$59)</f>
        <v>18.076146725133988</v>
      </c>
      <c r="N58" s="99"/>
      <c r="O58" s="63">
        <f>F58*100/SUM($F$55:$F$59)</f>
        <v>43.699301260942896</v>
      </c>
      <c r="P58" s="99"/>
      <c r="Q58" s="63">
        <f>H58*100/SUM($H$55:$H$59)</f>
        <v>83.146929824561397</v>
      </c>
      <c r="R58" s="99"/>
    </row>
    <row r="59" spans="1:18" s="29" customFormat="1" ht="11.4">
      <c r="A59" s="115" t="s">
        <v>103</v>
      </c>
      <c r="B59" s="39">
        <f t="shared" si="6"/>
        <v>453</v>
      </c>
      <c r="C59" s="269" t="s">
        <v>199</v>
      </c>
      <c r="D59" s="39">
        <v>0</v>
      </c>
      <c r="E59" s="39"/>
      <c r="F59" s="39">
        <v>400</v>
      </c>
      <c r="G59" s="39" t="s">
        <v>199</v>
      </c>
      <c r="H59" s="39">
        <v>53</v>
      </c>
      <c r="I59" s="271" t="s">
        <v>199</v>
      </c>
      <c r="J59" s="55"/>
      <c r="K59" s="63">
        <f>B59*100/SUM($B$55:$B$59)</f>
        <v>0.72184332972146092</v>
      </c>
      <c r="L59" s="101"/>
      <c r="M59" s="63">
        <f>D59*100/SUM($D$55:$D$59)</f>
        <v>0</v>
      </c>
      <c r="N59" s="101"/>
      <c r="O59" s="63">
        <f>F59*100/SUM($F$55:$F$59)</f>
        <v>1.6062966829973495</v>
      </c>
      <c r="P59" s="101"/>
      <c r="Q59" s="63">
        <f>H59*100/SUM($H$55:$H$59)</f>
        <v>0.58114035087719296</v>
      </c>
      <c r="R59" s="101"/>
    </row>
    <row r="60" spans="1:18" s="29" customFormat="1" ht="11.4">
      <c r="A60" s="115" t="s">
        <v>3</v>
      </c>
      <c r="B60" s="39">
        <f t="shared" si="6"/>
        <v>1052</v>
      </c>
      <c r="C60" s="271"/>
      <c r="D60" s="39">
        <v>922</v>
      </c>
      <c r="E60" s="39"/>
      <c r="F60" s="39">
        <v>130</v>
      </c>
      <c r="G60" s="39" t="s">
        <v>199</v>
      </c>
      <c r="H60" s="39">
        <v>0</v>
      </c>
      <c r="I60" s="269"/>
      <c r="J60" s="55"/>
      <c r="K60" s="206" t="str">
        <f>IF(B60&gt;0,"NC",0)</f>
        <v>NC</v>
      </c>
      <c r="L60" s="101"/>
      <c r="M60" s="206" t="str">
        <f>IF(D60&gt;0,"NC",0)</f>
        <v>NC</v>
      </c>
      <c r="N60" s="101"/>
      <c r="O60" s="206" t="str">
        <f>IF(F60&gt;0,"NC",0)</f>
        <v>NC</v>
      </c>
      <c r="P60" s="101"/>
      <c r="Q60" s="206">
        <f>IF(H60&gt;0,"NC",0)</f>
        <v>0</v>
      </c>
      <c r="R60" s="101"/>
    </row>
    <row r="61" spans="1:18" s="27" customFormat="1" ht="6.6" customHeight="1">
      <c r="A61" s="58"/>
      <c r="B61" s="44"/>
      <c r="C61" s="269"/>
      <c r="D61" s="44"/>
      <c r="E61" s="269"/>
      <c r="F61" s="44"/>
      <c r="G61" s="269"/>
      <c r="H61" s="44"/>
      <c r="I61" s="269"/>
      <c r="J61" s="98"/>
      <c r="K61" s="99"/>
      <c r="L61" s="99"/>
      <c r="M61" s="99"/>
      <c r="N61" s="99"/>
      <c r="O61" s="99"/>
      <c r="P61" s="99"/>
      <c r="Q61" s="99"/>
      <c r="R61" s="99"/>
    </row>
    <row r="62" spans="1:18" s="30" customFormat="1" ht="24">
      <c r="A62" s="61" t="s">
        <v>30</v>
      </c>
      <c r="B62" s="65">
        <f>SUM(D62,F62,H62)</f>
        <v>63806</v>
      </c>
      <c r="C62" s="270"/>
      <c r="D62" s="65">
        <f>SUM(D63,D75:D83,D84)</f>
        <v>29655</v>
      </c>
      <c r="E62" s="270"/>
      <c r="F62" s="65">
        <f>SUM(F63,F75:F83,F84)</f>
        <v>25032</v>
      </c>
      <c r="G62" s="270"/>
      <c r="H62" s="65">
        <f>SUM(H63,H75:H83,H84)</f>
        <v>9119</v>
      </c>
      <c r="I62" s="270"/>
      <c r="J62" s="100"/>
      <c r="K62" s="96">
        <f>SUM(K63,K75:K83)</f>
        <v>100.00000000000001</v>
      </c>
      <c r="L62" s="96"/>
      <c r="M62" s="96">
        <f>SUM(M63,M75:M83)</f>
        <v>99.999999999999986</v>
      </c>
      <c r="N62" s="96"/>
      <c r="O62" s="96">
        <f>SUM(O63,O75:O83)</f>
        <v>100.00000000000001</v>
      </c>
      <c r="P62" s="96"/>
      <c r="Q62" s="96">
        <f>SUM(Q63,Q75:Q83)</f>
        <v>100</v>
      </c>
      <c r="R62" s="96"/>
    </row>
    <row r="63" spans="1:18" s="50" customFormat="1" ht="11.4">
      <c r="A63" s="115" t="s">
        <v>24</v>
      </c>
      <c r="B63" s="41">
        <f t="shared" ref="B63:B84" si="7">SUM(D63,F63,H63)</f>
        <v>29264</v>
      </c>
      <c r="C63" s="269"/>
      <c r="D63" s="41">
        <f>SUM(D64:D74)</f>
        <v>16978</v>
      </c>
      <c r="E63" s="269"/>
      <c r="F63" s="41">
        <f>SUM(F64:F74)</f>
        <v>7925</v>
      </c>
      <c r="G63" s="269"/>
      <c r="H63" s="41">
        <f>SUM(H64:H74)</f>
        <v>4361</v>
      </c>
      <c r="I63" s="269"/>
      <c r="J63" s="55"/>
      <c r="K63" s="101">
        <f>B63*100/(B62-B84)</f>
        <v>50.577255444175599</v>
      </c>
      <c r="L63" s="101"/>
      <c r="M63" s="101">
        <f>D63*100/(D62-D84)</f>
        <v>64.99004746593171</v>
      </c>
      <c r="N63" s="101"/>
      <c r="O63" s="101">
        <f>F63*100/(F62-F84)</f>
        <v>34.924202362065927</v>
      </c>
      <c r="P63" s="63"/>
      <c r="Q63" s="101">
        <f>H63*100/(H62-H84)</f>
        <v>48.21981424148607</v>
      </c>
      <c r="R63" s="107"/>
    </row>
    <row r="64" spans="1:18" s="27" customFormat="1" ht="11.4">
      <c r="A64" s="51" t="s">
        <v>58</v>
      </c>
      <c r="B64" s="39">
        <f t="shared" si="7"/>
        <v>2759</v>
      </c>
      <c r="C64" s="269"/>
      <c r="D64" s="39">
        <v>1059</v>
      </c>
      <c r="E64" s="39"/>
      <c r="F64" s="39">
        <v>662</v>
      </c>
      <c r="G64" s="39" t="s">
        <v>199</v>
      </c>
      <c r="H64" s="39">
        <v>1038</v>
      </c>
      <c r="I64" s="269"/>
      <c r="J64" s="98"/>
      <c r="K64" s="99">
        <f>B64*100/(B62-B84)</f>
        <v>4.7684064984445209</v>
      </c>
      <c r="L64" s="99"/>
      <c r="M64" s="99">
        <f>D64*100/(D62-D84)</f>
        <v>4.0537436839687642</v>
      </c>
      <c r="N64" s="99"/>
      <c r="O64" s="99">
        <f>F64*100/(F62-F84)</f>
        <v>2.9173276925788825</v>
      </c>
      <c r="P64" s="108"/>
      <c r="Q64" s="99">
        <f>H64*100/(H62-H84)</f>
        <v>11.477222467934542</v>
      </c>
      <c r="R64" s="99"/>
    </row>
    <row r="65" spans="1:18" s="27" customFormat="1" ht="11.4">
      <c r="A65" s="51" t="s">
        <v>54</v>
      </c>
      <c r="B65" s="39">
        <f t="shared" si="7"/>
        <v>7456</v>
      </c>
      <c r="C65" s="269"/>
      <c r="D65" s="39">
        <v>4650</v>
      </c>
      <c r="E65" s="39"/>
      <c r="F65" s="39">
        <v>1490</v>
      </c>
      <c r="G65" s="39"/>
      <c r="H65" s="39">
        <v>1316</v>
      </c>
      <c r="I65" s="269"/>
      <c r="J65" s="98"/>
      <c r="K65" s="99">
        <f>B65*100/(B62-B84)</f>
        <v>12.886277220877981</v>
      </c>
      <c r="L65" s="99"/>
      <c r="M65" s="99">
        <f>D65*100/(D62-D84)</f>
        <v>17.799724391364261</v>
      </c>
      <c r="N65" s="99"/>
      <c r="O65" s="99">
        <f>F65*100/(F62-F84)</f>
        <v>6.5661907280098717</v>
      </c>
      <c r="P65" s="108"/>
      <c r="Q65" s="99">
        <f>H65*100/(H62-H84)</f>
        <v>14.551083591331269</v>
      </c>
      <c r="R65" s="99"/>
    </row>
    <row r="66" spans="1:18" s="27" customFormat="1" ht="11.4">
      <c r="A66" s="51" t="s">
        <v>56</v>
      </c>
      <c r="B66" s="39">
        <f t="shared" si="7"/>
        <v>3341</v>
      </c>
      <c r="C66" s="269"/>
      <c r="D66" s="39">
        <v>2112</v>
      </c>
      <c r="E66" s="39"/>
      <c r="F66" s="39">
        <v>576</v>
      </c>
      <c r="G66" s="39" t="s">
        <v>199</v>
      </c>
      <c r="H66" s="39">
        <v>653</v>
      </c>
      <c r="I66" s="269"/>
      <c r="J66" s="98"/>
      <c r="K66" s="99">
        <f>B66*100/(B62-B84)</f>
        <v>5.7742827514690633</v>
      </c>
      <c r="L66" s="99"/>
      <c r="M66" s="99">
        <f>D66*100/(D62-D84)</f>
        <v>8.0845199816260909</v>
      </c>
      <c r="N66" s="99"/>
      <c r="O66" s="99">
        <f>F66*100/(F62-F84)</f>
        <v>2.5383395029085141</v>
      </c>
      <c r="P66" s="108"/>
      <c r="Q66" s="99">
        <f>H66*100/(H62-H84)</f>
        <v>7.2202565236620968</v>
      </c>
      <c r="R66" s="99"/>
    </row>
    <row r="67" spans="1:18" s="27" customFormat="1" ht="11.4">
      <c r="A67" s="51" t="s">
        <v>185</v>
      </c>
      <c r="B67" s="39">
        <f t="shared" si="7"/>
        <v>630</v>
      </c>
      <c r="C67" s="269"/>
      <c r="D67" s="39">
        <v>258</v>
      </c>
      <c r="E67" s="39" t="s">
        <v>199</v>
      </c>
      <c r="F67" s="39">
        <v>67</v>
      </c>
      <c r="G67" s="39" t="s">
        <v>199</v>
      </c>
      <c r="H67" s="39">
        <v>305</v>
      </c>
      <c r="I67" s="269"/>
      <c r="J67" s="98"/>
      <c r="K67" s="99">
        <f>B67*100/(B62-B84)</f>
        <v>1.0888351192533703</v>
      </c>
      <c r="L67" s="99"/>
      <c r="M67" s="99">
        <f>D67*100/(D62-D84)</f>
        <v>0.98759761139182356</v>
      </c>
      <c r="N67" s="99"/>
      <c r="O67" s="99">
        <f>F67*100/(F62-F84)</f>
        <v>0.29525824078970564</v>
      </c>
      <c r="P67" s="108"/>
      <c r="Q67" s="99">
        <f>H67*100/(H62-H84)</f>
        <v>3.3724015922158337</v>
      </c>
      <c r="R67" s="99"/>
    </row>
    <row r="68" spans="1:18" s="29" customFormat="1" ht="11.4">
      <c r="A68" s="51" t="s">
        <v>186</v>
      </c>
      <c r="B68" s="39">
        <f t="shared" si="7"/>
        <v>1850</v>
      </c>
      <c r="C68" s="269"/>
      <c r="D68" s="39">
        <v>1753</v>
      </c>
      <c r="E68" s="39"/>
      <c r="F68" s="39">
        <v>81</v>
      </c>
      <c r="G68" s="39" t="s">
        <v>199</v>
      </c>
      <c r="H68" s="39">
        <v>16</v>
      </c>
      <c r="I68" s="271" t="s">
        <v>199</v>
      </c>
      <c r="J68" s="55"/>
      <c r="K68" s="101">
        <f>B68*100/(B62-B84)</f>
        <v>3.197372969236087</v>
      </c>
      <c r="L68" s="101"/>
      <c r="M68" s="101">
        <f>D68*100/(D62-D84)</f>
        <v>6.7103047006583987</v>
      </c>
      <c r="N68" s="101"/>
      <c r="O68" s="101">
        <f>F68*100/(F62-F84)</f>
        <v>0.35695399259650978</v>
      </c>
      <c r="P68" s="63"/>
      <c r="Q68" s="101">
        <f>H68*100/(H62-H84)</f>
        <v>0.17691287041132242</v>
      </c>
      <c r="R68" s="101"/>
    </row>
    <row r="69" spans="1:18" s="27" customFormat="1" ht="11.4">
      <c r="A69" s="51" t="s">
        <v>55</v>
      </c>
      <c r="B69" s="39">
        <f t="shared" si="7"/>
        <v>6124</v>
      </c>
      <c r="C69" s="269"/>
      <c r="D69" s="39">
        <v>1430</v>
      </c>
      <c r="E69" s="39"/>
      <c r="F69" s="39">
        <v>4343</v>
      </c>
      <c r="G69" s="39"/>
      <c r="H69" s="39">
        <v>351</v>
      </c>
      <c r="I69" s="269"/>
      <c r="J69" s="98"/>
      <c r="K69" s="99">
        <f>B69*100/(B62-B84)</f>
        <v>10.584168683027999</v>
      </c>
      <c r="L69" s="99"/>
      <c r="M69" s="99">
        <f>D69*100/(D62-D84)</f>
        <v>5.4738937375593322</v>
      </c>
      <c r="N69" s="99"/>
      <c r="O69" s="99">
        <f>F69*100/(F62-F84)</f>
        <v>19.138903578353606</v>
      </c>
      <c r="P69" s="108"/>
      <c r="Q69" s="99">
        <f>H69*100/(H62-H84)</f>
        <v>3.8810260946483859</v>
      </c>
      <c r="R69" s="99"/>
    </row>
    <row r="70" spans="1:18" s="27" customFormat="1" ht="11.4">
      <c r="A70" s="51" t="s">
        <v>187</v>
      </c>
      <c r="B70" s="39">
        <f t="shared" si="7"/>
        <v>1377</v>
      </c>
      <c r="C70" s="269"/>
      <c r="D70" s="39">
        <v>1059</v>
      </c>
      <c r="E70" s="39"/>
      <c r="F70" s="39">
        <v>187</v>
      </c>
      <c r="G70" s="39" t="s">
        <v>199</v>
      </c>
      <c r="H70" s="39">
        <v>131</v>
      </c>
      <c r="I70" s="271" t="s">
        <v>199</v>
      </c>
      <c r="J70" s="98"/>
      <c r="K70" s="99">
        <f>B70*100/(B62-B84)</f>
        <v>2.3798824749395093</v>
      </c>
      <c r="L70" s="99"/>
      <c r="M70" s="99">
        <f>D70*100/(D62-D84)</f>
        <v>4.0537436839687642</v>
      </c>
      <c r="N70" s="99"/>
      <c r="O70" s="99">
        <f>F70*100/(F62-F84)</f>
        <v>0.82407897056231272</v>
      </c>
      <c r="P70" s="108"/>
      <c r="Q70" s="99">
        <f>H70*100/(H62-H84)</f>
        <v>1.4484741264927024</v>
      </c>
      <c r="R70" s="99"/>
    </row>
    <row r="71" spans="1:18" s="29" customFormat="1" ht="11.4">
      <c r="A71" s="51" t="s">
        <v>57</v>
      </c>
      <c r="B71" s="39">
        <f t="shared" si="7"/>
        <v>210</v>
      </c>
      <c r="C71" s="271" t="s">
        <v>199</v>
      </c>
      <c r="D71" s="39">
        <v>174</v>
      </c>
      <c r="E71" s="39" t="s">
        <v>199</v>
      </c>
      <c r="F71" s="39">
        <v>15</v>
      </c>
      <c r="G71" s="39" t="s">
        <v>199</v>
      </c>
      <c r="H71" s="39">
        <v>21</v>
      </c>
      <c r="I71" s="271" t="s">
        <v>199</v>
      </c>
      <c r="J71" s="55"/>
      <c r="K71" s="101">
        <f>B71*100/(B62-B84)</f>
        <v>0.36294503975112341</v>
      </c>
      <c r="L71" s="101"/>
      <c r="M71" s="101">
        <f>D71*100/(D62-D84)</f>
        <v>0.66605420303169505</v>
      </c>
      <c r="N71" s="101"/>
      <c r="O71" s="101">
        <f>F71*100/(F62-F84)</f>
        <v>6.6102591221575885E-2</v>
      </c>
      <c r="P71" s="63"/>
      <c r="Q71" s="101">
        <f>H71*100/(H62-H84)</f>
        <v>0.23219814241486067</v>
      </c>
      <c r="R71" s="101"/>
    </row>
    <row r="72" spans="1:18" s="27" customFormat="1" ht="11.4">
      <c r="A72" s="51" t="s">
        <v>188</v>
      </c>
      <c r="B72" s="39">
        <f t="shared" si="7"/>
        <v>530</v>
      </c>
      <c r="C72" s="271" t="s">
        <v>199</v>
      </c>
      <c r="D72" s="39">
        <v>530</v>
      </c>
      <c r="E72" s="39" t="s">
        <v>199</v>
      </c>
      <c r="F72" s="39">
        <v>0</v>
      </c>
      <c r="G72" s="39"/>
      <c r="H72" s="39">
        <v>0</v>
      </c>
      <c r="I72" s="269"/>
      <c r="J72" s="98"/>
      <c r="K72" s="99">
        <f>B72*100/(B62-B84)</f>
        <v>0.91600414794331142</v>
      </c>
      <c r="L72" s="99"/>
      <c r="M72" s="99">
        <f>D72*100/(D62-D84)</f>
        <v>2.0287857908436688</v>
      </c>
      <c r="N72" s="99"/>
      <c r="O72" s="99">
        <f>F72*100/(F62-F84)</f>
        <v>0</v>
      </c>
      <c r="P72" s="108"/>
      <c r="Q72" s="99">
        <f>H72*100/(H62-H84)</f>
        <v>0</v>
      </c>
      <c r="R72" s="99"/>
    </row>
    <row r="73" spans="1:18" s="27" customFormat="1" ht="11.4">
      <c r="A73" s="51" t="s">
        <v>189</v>
      </c>
      <c r="B73" s="39">
        <f t="shared" si="7"/>
        <v>344</v>
      </c>
      <c r="C73" s="269"/>
      <c r="D73" s="39">
        <v>123</v>
      </c>
      <c r="E73" s="39" t="s">
        <v>199</v>
      </c>
      <c r="F73" s="39">
        <v>25</v>
      </c>
      <c r="G73" s="39" t="s">
        <v>199</v>
      </c>
      <c r="H73" s="39">
        <v>196</v>
      </c>
      <c r="I73" s="269"/>
      <c r="J73" s="98"/>
      <c r="K73" s="99">
        <f>B73*100/(B62-B84)</f>
        <v>0.59453854130660211</v>
      </c>
      <c r="L73" s="99"/>
      <c r="M73" s="99">
        <f>D73*100/(D62-D84)</f>
        <v>0.47083141938447404</v>
      </c>
      <c r="N73" s="99"/>
      <c r="O73" s="99">
        <f>F73*100/(F62-F84)</f>
        <v>0.11017098536929314</v>
      </c>
      <c r="P73" s="108"/>
      <c r="Q73" s="99">
        <f>H73*100/(H62-H84)</f>
        <v>2.1671826625386998</v>
      </c>
      <c r="R73" s="99"/>
    </row>
    <row r="74" spans="1:18" s="27" customFormat="1" ht="11.4">
      <c r="A74" s="51" t="s">
        <v>59</v>
      </c>
      <c r="B74" s="39">
        <f t="shared" si="7"/>
        <v>4643</v>
      </c>
      <c r="C74" s="269"/>
      <c r="D74" s="39">
        <v>3830</v>
      </c>
      <c r="E74" s="39"/>
      <c r="F74" s="39">
        <v>479</v>
      </c>
      <c r="G74" s="39" t="s">
        <v>199</v>
      </c>
      <c r="H74" s="39">
        <v>334</v>
      </c>
      <c r="I74" s="269"/>
      <c r="J74" s="98"/>
      <c r="K74" s="99">
        <f>B74*100/(B62-B84)</f>
        <v>8.0245419979260291</v>
      </c>
      <c r="L74" s="99"/>
      <c r="M74" s="99">
        <f>D74*100/(D62-D84)</f>
        <v>14.660848262134436</v>
      </c>
      <c r="N74" s="99"/>
      <c r="O74" s="99">
        <f>F74*100/(F62-F84)</f>
        <v>2.1108760796756565</v>
      </c>
      <c r="P74" s="108"/>
      <c r="Q74" s="99">
        <f>H74*100/(H62-H84)</f>
        <v>3.6930561698363555</v>
      </c>
      <c r="R74" s="99"/>
    </row>
    <row r="75" spans="1:18" s="57" customFormat="1" ht="11.4">
      <c r="A75" s="115" t="s">
        <v>29</v>
      </c>
      <c r="B75" s="39">
        <f t="shared" si="7"/>
        <v>8617</v>
      </c>
      <c r="C75" s="269"/>
      <c r="D75" s="39">
        <v>2398</v>
      </c>
      <c r="E75" s="39"/>
      <c r="F75" s="39">
        <v>5073</v>
      </c>
      <c r="G75" s="39"/>
      <c r="H75" s="39">
        <v>1146</v>
      </c>
      <c r="I75" s="269"/>
      <c r="J75" s="98"/>
      <c r="K75" s="99">
        <f>B75*100/(B62-B84)</f>
        <v>14.892844797787763</v>
      </c>
      <c r="L75" s="99"/>
      <c r="M75" s="99">
        <f>D75*100/(D62-D84)</f>
        <v>9.1792987291379582</v>
      </c>
      <c r="N75" s="99"/>
      <c r="O75" s="99">
        <f>F75*100/(F62-F84)</f>
        <v>22.355896351136966</v>
      </c>
      <c r="P75" s="108"/>
      <c r="Q75" s="99">
        <f>H75*100/(H62-H84)</f>
        <v>12.671384343210969</v>
      </c>
      <c r="R75" s="104"/>
    </row>
    <row r="76" spans="1:18" s="57" customFormat="1" ht="11.4">
      <c r="A76" s="115" t="s">
        <v>26</v>
      </c>
      <c r="B76" s="39">
        <f t="shared" si="7"/>
        <v>1705</v>
      </c>
      <c r="C76" s="269"/>
      <c r="D76" s="39">
        <v>875</v>
      </c>
      <c r="E76" s="39"/>
      <c r="F76" s="39">
        <v>445</v>
      </c>
      <c r="G76" s="39" t="s">
        <v>199</v>
      </c>
      <c r="H76" s="39">
        <v>385</v>
      </c>
      <c r="I76" s="269"/>
      <c r="J76" s="98"/>
      <c r="K76" s="99">
        <f>B76*100/(B62-B84)</f>
        <v>2.9467680608365021</v>
      </c>
      <c r="L76" s="99"/>
      <c r="M76" s="99">
        <f>D76*100/(D62-D84)</f>
        <v>3.34941050375134</v>
      </c>
      <c r="N76" s="99"/>
      <c r="O76" s="99">
        <f>F76*100/(F62-F84)</f>
        <v>1.961043539573418</v>
      </c>
      <c r="P76" s="108"/>
      <c r="Q76" s="99">
        <f>H76*100/(H62-H84)</f>
        <v>4.2569659442724461</v>
      </c>
      <c r="R76" s="104"/>
    </row>
    <row r="77" spans="1:18" s="57" customFormat="1" ht="11.4">
      <c r="A77" s="115" t="s">
        <v>27</v>
      </c>
      <c r="B77" s="39">
        <f t="shared" si="7"/>
        <v>7659</v>
      </c>
      <c r="C77" s="269"/>
      <c r="D77" s="39">
        <v>2379</v>
      </c>
      <c r="E77" s="39"/>
      <c r="F77" s="39">
        <v>4676</v>
      </c>
      <c r="G77" s="39"/>
      <c r="H77" s="39">
        <v>604</v>
      </c>
      <c r="I77" s="269"/>
      <c r="J77" s="98"/>
      <c r="K77" s="99">
        <f>B77*100/(B62-B84)</f>
        <v>13.237124092637401</v>
      </c>
      <c r="L77" s="99"/>
      <c r="M77" s="99">
        <f>D77*100/(D62-D84)</f>
        <v>9.1065686724850714</v>
      </c>
      <c r="N77" s="99"/>
      <c r="O77" s="99">
        <f>F77*100/(F62-F84)</f>
        <v>20.606381103472589</v>
      </c>
      <c r="P77" s="108"/>
      <c r="Q77" s="99">
        <f>H77*100/(H62-H84)</f>
        <v>6.6784608580274218</v>
      </c>
      <c r="R77" s="104"/>
    </row>
    <row r="78" spans="1:18" s="57" customFormat="1" ht="11.4">
      <c r="A78" s="115" t="s">
        <v>25</v>
      </c>
      <c r="B78" s="39">
        <f t="shared" si="7"/>
        <v>1776</v>
      </c>
      <c r="C78" s="269"/>
      <c r="D78" s="39">
        <v>424</v>
      </c>
      <c r="E78" s="39" t="s">
        <v>199</v>
      </c>
      <c r="F78" s="39">
        <v>987</v>
      </c>
      <c r="G78" s="39"/>
      <c r="H78" s="39">
        <v>365</v>
      </c>
      <c r="I78" s="269"/>
      <c r="J78" s="98"/>
      <c r="K78" s="99">
        <f>B78*100/(B62-B84)</f>
        <v>3.0694780504666435</v>
      </c>
      <c r="L78" s="99"/>
      <c r="M78" s="99">
        <f>D78*100/(D62-D84)</f>
        <v>1.623028632674935</v>
      </c>
      <c r="N78" s="99"/>
      <c r="O78" s="99">
        <f>F78*100/(F62-F84)</f>
        <v>4.3495505023796932</v>
      </c>
      <c r="P78" s="108"/>
      <c r="Q78" s="99">
        <f>H78*100/(H62-H84)</f>
        <v>4.0358248562582926</v>
      </c>
      <c r="R78" s="104"/>
    </row>
    <row r="79" spans="1:18" s="57" customFormat="1" ht="11.4">
      <c r="A79" s="115" t="s">
        <v>28</v>
      </c>
      <c r="B79" s="39">
        <f t="shared" si="7"/>
        <v>1614</v>
      </c>
      <c r="C79" s="269"/>
      <c r="D79" s="39">
        <v>479</v>
      </c>
      <c r="E79" s="39" t="s">
        <v>199</v>
      </c>
      <c r="F79" s="39">
        <v>655</v>
      </c>
      <c r="G79" s="39" t="s">
        <v>199</v>
      </c>
      <c r="H79" s="39">
        <v>480</v>
      </c>
      <c r="I79" s="269"/>
      <c r="J79" s="98"/>
      <c r="K79" s="99">
        <f>B79*100/(B62-B84)</f>
        <v>2.7894918769443486</v>
      </c>
      <c r="L79" s="99"/>
      <c r="M79" s="99">
        <f>D79*100/(D62-D84)</f>
        <v>1.8335630071964477</v>
      </c>
      <c r="N79" s="99"/>
      <c r="O79" s="99">
        <f>F79*100/(F62-F84)</f>
        <v>2.8864798166754801</v>
      </c>
      <c r="P79" s="108"/>
      <c r="Q79" s="99">
        <f>H79*100/(H62-H84)</f>
        <v>5.3073861123396728</v>
      </c>
      <c r="R79" s="104"/>
    </row>
    <row r="80" spans="1:18" s="57" customFormat="1" ht="11.4">
      <c r="A80" s="115" t="s">
        <v>190</v>
      </c>
      <c r="B80" s="39">
        <f t="shared" si="7"/>
        <v>787</v>
      </c>
      <c r="C80" s="269"/>
      <c r="D80" s="39">
        <v>157</v>
      </c>
      <c r="E80" s="39" t="s">
        <v>199</v>
      </c>
      <c r="F80" s="39">
        <v>480</v>
      </c>
      <c r="G80" s="39" t="s">
        <v>199</v>
      </c>
      <c r="H80" s="39">
        <v>150</v>
      </c>
      <c r="I80" s="269"/>
      <c r="J80" s="98"/>
      <c r="K80" s="99">
        <f>B80*100/(B62-B84)</f>
        <v>1.3601797442101624</v>
      </c>
      <c r="L80" s="99"/>
      <c r="M80" s="99">
        <f>D80*100/(D62-D84)</f>
        <v>0.60097994181595471</v>
      </c>
      <c r="N80" s="99"/>
      <c r="O80" s="99">
        <f>F80*100/(F62-F84)</f>
        <v>2.1152829190904283</v>
      </c>
      <c r="P80" s="108"/>
      <c r="Q80" s="99">
        <f>H80*100/(H62-H84)</f>
        <v>1.6585581601061476</v>
      </c>
      <c r="R80" s="104"/>
    </row>
    <row r="81" spans="1:18" s="57" customFormat="1" ht="11.4">
      <c r="A81" s="115" t="s">
        <v>191</v>
      </c>
      <c r="B81" s="39">
        <f t="shared" si="7"/>
        <v>505</v>
      </c>
      <c r="C81" s="269"/>
      <c r="D81" s="39">
        <v>85</v>
      </c>
      <c r="E81" s="39" t="s">
        <v>199</v>
      </c>
      <c r="F81" s="39">
        <v>166</v>
      </c>
      <c r="G81" s="39" t="s">
        <v>199</v>
      </c>
      <c r="H81" s="39">
        <v>254</v>
      </c>
      <c r="I81" s="269"/>
      <c r="J81" s="98"/>
      <c r="K81" s="99">
        <f>B81*100/(B62-B84)</f>
        <v>0.8727964051157967</v>
      </c>
      <c r="L81" s="99"/>
      <c r="M81" s="99">
        <f>D81*100/(D62-D84)</f>
        <v>0.32537130607870157</v>
      </c>
      <c r="N81" s="99"/>
      <c r="O81" s="99">
        <f>F81*100/(F62-F84)</f>
        <v>0.73153534285210642</v>
      </c>
      <c r="P81" s="108"/>
      <c r="Q81" s="99">
        <f>H81*100/(H62-H84)</f>
        <v>2.8084918177797435</v>
      </c>
      <c r="R81" s="104"/>
    </row>
    <row r="82" spans="1:18" s="57" customFormat="1" ht="11.4">
      <c r="A82" s="115" t="s">
        <v>150</v>
      </c>
      <c r="B82" s="39">
        <f t="shared" si="7"/>
        <v>311</v>
      </c>
      <c r="C82" s="269" t="s">
        <v>199</v>
      </c>
      <c r="D82" s="39">
        <v>153</v>
      </c>
      <c r="E82" s="39" t="s">
        <v>199</v>
      </c>
      <c r="F82" s="39">
        <v>128</v>
      </c>
      <c r="G82" s="39" t="s">
        <v>199</v>
      </c>
      <c r="H82" s="39">
        <v>30</v>
      </c>
      <c r="I82" s="271" t="s">
        <v>199</v>
      </c>
      <c r="J82" s="98"/>
      <c r="K82" s="99">
        <f>B82*100/(B62-B84)</f>
        <v>0.53750432077428278</v>
      </c>
      <c r="L82" s="99"/>
      <c r="M82" s="99">
        <f>D82*100/(D62-D84)</f>
        <v>0.58566835094166281</v>
      </c>
      <c r="N82" s="99"/>
      <c r="O82" s="99">
        <f>F82*100/(F62-F84)</f>
        <v>0.56407544509078089</v>
      </c>
      <c r="P82" s="108"/>
      <c r="Q82" s="99">
        <f>H82*100/(H62-H84)</f>
        <v>0.33171163202122955</v>
      </c>
      <c r="R82" s="104"/>
    </row>
    <row r="83" spans="1:18" s="57" customFormat="1" ht="11.4">
      <c r="A83" s="115" t="s">
        <v>70</v>
      </c>
      <c r="B83" s="39">
        <f t="shared" si="7"/>
        <v>5622</v>
      </c>
      <c r="C83" s="269"/>
      <c r="D83" s="39">
        <v>2196</v>
      </c>
      <c r="E83" s="39"/>
      <c r="F83" s="39">
        <v>2157</v>
      </c>
      <c r="G83" s="39"/>
      <c r="H83" s="39">
        <v>1269</v>
      </c>
      <c r="I83" s="269"/>
      <c r="J83" s="98"/>
      <c r="K83" s="108">
        <f>B83*100/(B62-B84)</f>
        <v>9.7165572070515029</v>
      </c>
      <c r="L83" s="99"/>
      <c r="M83" s="108">
        <f>D83*100/(D62-D84)</f>
        <v>8.4060633899862189</v>
      </c>
      <c r="N83" s="99"/>
      <c r="O83" s="108">
        <f>F83*100/(F62-F84)</f>
        <v>9.5055526176626124</v>
      </c>
      <c r="P83" s="108"/>
      <c r="Q83" s="108">
        <f>H83*100/(H62-H84)</f>
        <v>14.03140203449801</v>
      </c>
      <c r="R83" s="109"/>
    </row>
    <row r="84" spans="1:18" s="119" customFormat="1" ht="11.4">
      <c r="A84" s="116" t="s">
        <v>3</v>
      </c>
      <c r="B84" s="44">
        <f t="shared" si="7"/>
        <v>5946</v>
      </c>
      <c r="C84" s="269"/>
      <c r="D84" s="39">
        <v>3531</v>
      </c>
      <c r="E84" s="39"/>
      <c r="F84" s="39">
        <v>2340</v>
      </c>
      <c r="G84" s="39"/>
      <c r="H84" s="39">
        <v>75</v>
      </c>
      <c r="I84" s="269" t="s">
        <v>199</v>
      </c>
      <c r="J84" s="117"/>
      <c r="K84" s="118" t="str">
        <f>IF(B84&gt;0,"NC",0)</f>
        <v>NC</v>
      </c>
      <c r="L84" s="108"/>
      <c r="M84" s="118" t="str">
        <f>IF(D84&gt;0,"NC",0)</f>
        <v>NC</v>
      </c>
      <c r="N84" s="108"/>
      <c r="O84" s="118" t="str">
        <f>IF(F84&gt;0,"NC",0)</f>
        <v>NC</v>
      </c>
      <c r="P84" s="108"/>
      <c r="Q84" s="118" t="str">
        <f>IF(H84&gt;0,"NC",0)</f>
        <v>NC</v>
      </c>
      <c r="R84" s="63"/>
    </row>
    <row r="85" spans="1:18" s="27" customFormat="1" ht="6.6" customHeight="1">
      <c r="A85" s="58"/>
      <c r="B85" s="39"/>
      <c r="C85" s="269"/>
      <c r="D85" s="41"/>
      <c r="E85" s="269"/>
      <c r="F85" s="39"/>
      <c r="G85" s="269"/>
      <c r="H85" s="39"/>
      <c r="I85" s="269"/>
      <c r="J85" s="98"/>
      <c r="K85" s="99"/>
      <c r="L85" s="99"/>
      <c r="M85" s="99"/>
      <c r="N85" s="99"/>
      <c r="O85" s="99"/>
      <c r="P85" s="99"/>
      <c r="Q85" s="99"/>
      <c r="R85" s="99"/>
    </row>
    <row r="86" spans="1:18" s="30" customFormat="1" ht="12">
      <c r="A86" s="61" t="s">
        <v>31</v>
      </c>
      <c r="B86" s="65">
        <f t="shared" ref="B86:B93" si="8">SUM(D86,F86,H86)</f>
        <v>63809</v>
      </c>
      <c r="C86" s="272"/>
      <c r="D86" s="65">
        <f>SUM(D87:D88,D93)</f>
        <v>29656</v>
      </c>
      <c r="E86" s="274"/>
      <c r="F86" s="65">
        <f>SUM(F87:F88,F93)</f>
        <v>25032</v>
      </c>
      <c r="G86" s="272"/>
      <c r="H86" s="65">
        <f>SUM(H87:H88,H93)</f>
        <v>9121</v>
      </c>
      <c r="I86" s="272"/>
      <c r="J86" s="94"/>
      <c r="K86" s="48">
        <f>SUM(K87:K88)</f>
        <v>100</v>
      </c>
      <c r="L86" s="48"/>
      <c r="M86" s="48">
        <f>SUM(M87:M88)</f>
        <v>100</v>
      </c>
      <c r="N86" s="19"/>
      <c r="O86" s="48">
        <f>SUM(O87:O88)</f>
        <v>100</v>
      </c>
      <c r="P86" s="48"/>
      <c r="Q86" s="48">
        <f>SUM(Q87:Q88)</f>
        <v>100</v>
      </c>
      <c r="R86" s="48"/>
    </row>
    <row r="87" spans="1:18" s="57" customFormat="1" ht="11.4">
      <c r="A87" s="115" t="s">
        <v>79</v>
      </c>
      <c r="B87" s="39">
        <f t="shared" si="8"/>
        <v>6906</v>
      </c>
      <c r="C87" s="269"/>
      <c r="D87" s="39">
        <v>6136</v>
      </c>
      <c r="E87" s="39"/>
      <c r="F87" s="39">
        <v>122</v>
      </c>
      <c r="G87" s="39" t="s">
        <v>199</v>
      </c>
      <c r="H87" s="39">
        <v>648</v>
      </c>
      <c r="I87" s="269"/>
      <c r="J87" s="102"/>
      <c r="K87" s="99">
        <f>B87*100/(B86-B93)</f>
        <v>11.71839207235335</v>
      </c>
      <c r="L87" s="103"/>
      <c r="M87" s="99">
        <f>D87*100/(D86-D93)</f>
        <v>24.03352786808194</v>
      </c>
      <c r="N87" s="103"/>
      <c r="O87" s="99">
        <f>F87*100/(F86-F93)</f>
        <v>0.50123253903040266</v>
      </c>
      <c r="P87" s="103"/>
      <c r="Q87" s="99">
        <f>H87*100/(H86-H93)</f>
        <v>7.1507393511366146</v>
      </c>
      <c r="R87" s="104"/>
    </row>
    <row r="88" spans="1:18" s="50" customFormat="1" ht="11.4">
      <c r="A88" s="115" t="s">
        <v>73</v>
      </c>
      <c r="B88" s="41">
        <f t="shared" si="8"/>
        <v>52027</v>
      </c>
      <c r="C88" s="269"/>
      <c r="D88" s="41">
        <f>SUM(D89:D92)</f>
        <v>19395</v>
      </c>
      <c r="E88" s="269"/>
      <c r="F88" s="41">
        <f>SUM(F89:F92)</f>
        <v>24218</v>
      </c>
      <c r="G88" s="269"/>
      <c r="H88" s="41">
        <f>SUM(H89:H92)</f>
        <v>8414</v>
      </c>
      <c r="I88" s="269"/>
      <c r="J88" s="105"/>
      <c r="K88" s="99">
        <f>B88*100/(B86-B93)</f>
        <v>88.281607927646647</v>
      </c>
      <c r="L88" s="106"/>
      <c r="M88" s="99">
        <f>D88*100/(D86-D93)</f>
        <v>75.966472131918067</v>
      </c>
      <c r="N88" s="106"/>
      <c r="O88" s="99">
        <f>F88*100/(F86-F93)</f>
        <v>99.498767460969603</v>
      </c>
      <c r="P88" s="106"/>
      <c r="Q88" s="99">
        <f>H88*100/(H86-H93)</f>
        <v>92.849260648863392</v>
      </c>
      <c r="R88" s="107"/>
    </row>
    <row r="89" spans="1:18" s="27" customFormat="1" ht="11.4">
      <c r="A89" s="11" t="s">
        <v>32</v>
      </c>
      <c r="B89" s="39">
        <f t="shared" si="8"/>
        <v>22125</v>
      </c>
      <c r="C89" s="269"/>
      <c r="D89" s="39">
        <v>12595</v>
      </c>
      <c r="E89" s="39"/>
      <c r="F89" s="39">
        <v>5549</v>
      </c>
      <c r="G89" s="39"/>
      <c r="H89" s="39">
        <v>3981</v>
      </c>
      <c r="I89" s="269"/>
      <c r="J89" s="98"/>
      <c r="K89" s="99">
        <f>B89*100/(B86-B93)</f>
        <v>37.542633159689814</v>
      </c>
      <c r="L89" s="99"/>
      <c r="M89" s="99">
        <f>D89*100/(D86-D93)</f>
        <v>49.332184403274454</v>
      </c>
      <c r="N89" s="99"/>
      <c r="O89" s="99">
        <f>F89*100/(F86-F93)</f>
        <v>22.797863599013969</v>
      </c>
      <c r="P89" s="99"/>
      <c r="Q89" s="99">
        <f>H89*100/(H86-H93)</f>
        <v>43.930699624806884</v>
      </c>
      <c r="R89" s="99"/>
    </row>
    <row r="90" spans="1:18" s="27" customFormat="1" ht="11.4">
      <c r="A90" s="11" t="s">
        <v>33</v>
      </c>
      <c r="B90" s="39">
        <f t="shared" si="8"/>
        <v>26158</v>
      </c>
      <c r="C90" s="269"/>
      <c r="D90" s="39">
        <v>6527</v>
      </c>
      <c r="E90" s="39"/>
      <c r="F90" s="39">
        <v>15399</v>
      </c>
      <c r="G90" s="39"/>
      <c r="H90" s="39">
        <v>4232</v>
      </c>
      <c r="I90" s="269"/>
      <c r="J90" s="98"/>
      <c r="K90" s="99">
        <f>B90*100/(B86-B93)</f>
        <v>44.385997658357795</v>
      </c>
      <c r="L90" s="99"/>
      <c r="M90" s="99">
        <f>D90*100/(D86-D93)</f>
        <v>25.564999412478947</v>
      </c>
      <c r="N90" s="99"/>
      <c r="O90" s="99">
        <f>F90*100/(F86-F93)</f>
        <v>63.266228430566969</v>
      </c>
      <c r="P90" s="99"/>
      <c r="Q90" s="99">
        <f>H90*100/(H86-H93)</f>
        <v>46.700507614213201</v>
      </c>
      <c r="R90" s="99"/>
    </row>
    <row r="91" spans="1:18" s="27" customFormat="1" ht="11.4">
      <c r="A91" s="11" t="s">
        <v>34</v>
      </c>
      <c r="B91" s="39">
        <f t="shared" si="8"/>
        <v>3594</v>
      </c>
      <c r="C91" s="269"/>
      <c r="D91" s="39">
        <v>224</v>
      </c>
      <c r="E91" s="39" t="s">
        <v>199</v>
      </c>
      <c r="F91" s="39">
        <v>3175</v>
      </c>
      <c r="G91" s="39"/>
      <c r="H91" s="39">
        <v>195</v>
      </c>
      <c r="I91" s="269"/>
      <c r="J91" s="98"/>
      <c r="K91" s="99">
        <f>B91*100/(B86-B93)</f>
        <v>6.0984507830926642</v>
      </c>
      <c r="L91" s="99"/>
      <c r="M91" s="99">
        <f>D91*100/(D86-D93)</f>
        <v>0.87736477223767184</v>
      </c>
      <c r="N91" s="99"/>
      <c r="O91" s="99">
        <f>F91*100/(F86-F93)</f>
        <v>13.044371405094495</v>
      </c>
      <c r="P91" s="99"/>
      <c r="Q91" s="99">
        <f>H91*100/(H86-H93)</f>
        <v>2.1518428602957402</v>
      </c>
      <c r="R91" s="99"/>
    </row>
    <row r="92" spans="1:18" s="27" customFormat="1" ht="11.4">
      <c r="A92" s="11" t="s">
        <v>35</v>
      </c>
      <c r="B92" s="39">
        <f t="shared" si="8"/>
        <v>150</v>
      </c>
      <c r="C92" s="271"/>
      <c r="D92" s="39">
        <v>49</v>
      </c>
      <c r="E92" s="39" t="s">
        <v>199</v>
      </c>
      <c r="F92" s="39">
        <v>95</v>
      </c>
      <c r="G92" s="39" t="s">
        <v>199</v>
      </c>
      <c r="H92" s="39">
        <v>6</v>
      </c>
      <c r="I92" s="271" t="s">
        <v>199</v>
      </c>
      <c r="J92" s="98"/>
      <c r="K92" s="99">
        <f>B92*100/(B86-B93)</f>
        <v>0.25452632650637164</v>
      </c>
      <c r="L92" s="99"/>
      <c r="M92" s="99">
        <f>D92*100/(D86-D93)</f>
        <v>0.19192354392699071</v>
      </c>
      <c r="N92" s="99"/>
      <c r="O92" s="99">
        <f>F92*100/(F86-F93)</f>
        <v>0.390304026294166</v>
      </c>
      <c r="P92" s="99"/>
      <c r="Q92" s="99">
        <f>H92*100/(H86-H93)</f>
        <v>6.621054954756124E-2</v>
      </c>
      <c r="R92" s="99"/>
    </row>
    <row r="93" spans="1:18" s="27" customFormat="1" ht="11.4">
      <c r="A93" s="116" t="s">
        <v>3</v>
      </c>
      <c r="B93" s="39">
        <f t="shared" si="8"/>
        <v>4876</v>
      </c>
      <c r="C93" s="269"/>
      <c r="D93" s="39">
        <v>4125</v>
      </c>
      <c r="E93" s="39"/>
      <c r="F93" s="39">
        <v>692</v>
      </c>
      <c r="G93" s="39"/>
      <c r="H93" s="39">
        <v>59</v>
      </c>
      <c r="I93" s="271" t="s">
        <v>199</v>
      </c>
      <c r="J93" s="98"/>
      <c r="K93" s="118" t="str">
        <f>IF(B93&gt;0,"NC",0)</f>
        <v>NC</v>
      </c>
      <c r="L93" s="42"/>
      <c r="M93" s="42" t="str">
        <f>IF(D93&gt;0,"NC",0)</f>
        <v>NC</v>
      </c>
      <c r="N93" s="42"/>
      <c r="O93" s="118" t="str">
        <f>IF(F93&gt;0,"NC",0)</f>
        <v>NC</v>
      </c>
      <c r="P93" s="42"/>
      <c r="Q93" s="118" t="str">
        <f>IF(H93&gt;0,"NC",0)</f>
        <v>NC</v>
      </c>
      <c r="R93" s="99"/>
    </row>
    <row r="94" spans="1:18" ht="6.6" customHeight="1" thickBot="1">
      <c r="A94" s="120"/>
      <c r="B94" s="121" t="s">
        <v>71</v>
      </c>
      <c r="C94" s="122"/>
      <c r="D94" s="120"/>
      <c r="E94" s="112"/>
      <c r="F94" s="120"/>
      <c r="G94" s="112"/>
      <c r="H94" s="120"/>
      <c r="I94" s="112"/>
      <c r="J94" s="123"/>
      <c r="K94" s="123"/>
      <c r="L94" s="123"/>
      <c r="M94" s="123"/>
      <c r="N94" s="123"/>
      <c r="O94" s="123"/>
      <c r="P94" s="123"/>
      <c r="Q94" s="123"/>
      <c r="R94" s="123"/>
    </row>
    <row r="95" spans="1:18" ht="6.6" customHeight="1">
      <c r="A95" s="29"/>
      <c r="B95" s="67"/>
      <c r="D95" s="29"/>
      <c r="E95" s="40"/>
      <c r="F95" s="29"/>
      <c r="G95" s="40"/>
      <c r="H95" s="29"/>
      <c r="I95" s="40"/>
    </row>
    <row r="96" spans="1:18" s="71" customFormat="1" ht="22.5" customHeight="1">
      <c r="A96" s="296" t="s">
        <v>192</v>
      </c>
      <c r="B96" s="295"/>
      <c r="C96" s="295"/>
      <c r="D96" s="295"/>
      <c r="E96" s="295"/>
      <c r="F96" s="295"/>
      <c r="G96" s="295"/>
      <c r="H96" s="295"/>
      <c r="I96" s="295"/>
      <c r="J96" s="295"/>
      <c r="K96" s="295"/>
      <c r="L96" s="295"/>
      <c r="M96" s="295"/>
      <c r="N96" s="295"/>
      <c r="O96" s="295"/>
      <c r="P96" s="295"/>
      <c r="Q96" s="295"/>
      <c r="R96" s="295"/>
    </row>
    <row r="97" spans="1:18" s="71" customFormat="1" ht="11.4">
      <c r="A97" s="5" t="s">
        <v>166</v>
      </c>
      <c r="B97" s="76"/>
      <c r="C97" s="126"/>
      <c r="D97" s="76"/>
      <c r="E97" s="126"/>
      <c r="F97" s="76"/>
      <c r="G97" s="126"/>
      <c r="H97" s="154"/>
      <c r="I97" s="126"/>
    </row>
    <row r="98" spans="1:18" s="4" customFormat="1" ht="11.4">
      <c r="A98" s="3" t="s">
        <v>178</v>
      </c>
      <c r="B98" s="22"/>
      <c r="C98" s="23"/>
      <c r="D98" s="24"/>
      <c r="E98" s="23"/>
      <c r="G98" s="25"/>
      <c r="H98" s="155"/>
      <c r="I98" s="25"/>
      <c r="J98" s="23"/>
      <c r="K98" s="23"/>
      <c r="M98" s="22"/>
      <c r="N98" s="21"/>
      <c r="O98" s="24"/>
      <c r="P98" s="21"/>
    </row>
    <row r="99" spans="1:18" s="4" customFormat="1" ht="11.4">
      <c r="A99" s="3" t="s">
        <v>167</v>
      </c>
      <c r="B99" s="22"/>
      <c r="C99" s="23"/>
      <c r="D99" s="24"/>
      <c r="E99" s="23"/>
      <c r="G99" s="25"/>
      <c r="I99" s="25"/>
      <c r="J99" s="23"/>
      <c r="K99" s="23"/>
      <c r="M99" s="22"/>
      <c r="N99" s="21"/>
      <c r="O99" s="24"/>
      <c r="P99" s="21"/>
    </row>
    <row r="100" spans="1:18" s="71" customFormat="1" ht="22.5" customHeight="1">
      <c r="A100" s="295" t="s">
        <v>168</v>
      </c>
      <c r="B100" s="295"/>
      <c r="C100" s="295"/>
      <c r="D100" s="295"/>
      <c r="E100" s="295"/>
      <c r="F100" s="295"/>
      <c r="G100" s="295"/>
      <c r="H100" s="295"/>
      <c r="I100" s="295"/>
      <c r="J100" s="295"/>
      <c r="K100" s="295"/>
      <c r="L100" s="295"/>
      <c r="M100" s="295"/>
      <c r="N100" s="295"/>
      <c r="O100" s="295"/>
      <c r="P100" s="295"/>
      <c r="Q100" s="295"/>
      <c r="R100" s="295"/>
    </row>
    <row r="101" spans="1:18" s="71" customFormat="1" ht="10.199999999999999">
      <c r="A101" s="198" t="s">
        <v>67</v>
      </c>
      <c r="C101" s="77"/>
      <c r="E101" s="77"/>
      <c r="F101" s="76"/>
      <c r="G101" s="77"/>
      <c r="I101" s="77"/>
    </row>
    <row r="102" spans="1:18" s="71" customFormat="1" ht="10.199999999999999">
      <c r="A102" s="199" t="s">
        <v>92</v>
      </c>
      <c r="B102" s="73"/>
      <c r="C102" s="74"/>
      <c r="D102" s="73"/>
      <c r="E102" s="74"/>
      <c r="F102" s="73"/>
      <c r="G102" s="74"/>
      <c r="H102" s="73"/>
      <c r="I102" s="74"/>
      <c r="J102" s="73"/>
      <c r="K102" s="73"/>
      <c r="L102" s="73"/>
      <c r="M102" s="73"/>
      <c r="N102" s="73"/>
      <c r="O102" s="73"/>
      <c r="P102" s="73"/>
      <c r="Q102" s="73"/>
    </row>
    <row r="103" spans="1:18" s="71" customFormat="1" ht="10.199999999999999">
      <c r="A103" s="4" t="s">
        <v>202</v>
      </c>
      <c r="B103" s="75"/>
      <c r="C103" s="77"/>
      <c r="E103" s="77"/>
      <c r="F103" s="76"/>
      <c r="G103" s="77"/>
      <c r="I103" s="77"/>
      <c r="R103" s="127"/>
    </row>
    <row r="104" spans="1:18">
      <c r="A104" s="68"/>
      <c r="B104" s="68"/>
      <c r="C104" s="40"/>
      <c r="D104" s="68"/>
      <c r="E104" s="40"/>
      <c r="G104" s="69"/>
      <c r="H104" s="68"/>
      <c r="I104" s="40"/>
    </row>
    <row r="105" spans="1:18" ht="12.75" customHeight="1">
      <c r="A105" s="68"/>
      <c r="B105" s="68"/>
      <c r="C105" s="40"/>
      <c r="D105" s="68"/>
      <c r="E105" s="40"/>
      <c r="G105" s="69"/>
      <c r="H105" s="68"/>
      <c r="I105" s="40"/>
    </row>
    <row r="106" spans="1:18">
      <c r="A106" s="139"/>
      <c r="B106" s="140"/>
      <c r="D106" s="140"/>
      <c r="F106" s="140"/>
      <c r="G106" s="69"/>
      <c r="H106" s="68"/>
      <c r="I106" s="40"/>
    </row>
    <row r="107" spans="1:18">
      <c r="E107" s="111"/>
      <c r="F107" s="140"/>
      <c r="G107" s="69"/>
      <c r="H107" s="68"/>
      <c r="I107" s="40"/>
    </row>
    <row r="108" spans="1:18">
      <c r="E108" s="111"/>
      <c r="F108" s="114"/>
      <c r="G108" s="69"/>
      <c r="H108" s="68"/>
      <c r="I108" s="40"/>
    </row>
    <row r="109" spans="1:18">
      <c r="E109" s="111"/>
      <c r="F109" s="114"/>
      <c r="G109" s="69"/>
      <c r="H109" s="68"/>
      <c r="I109" s="40"/>
    </row>
    <row r="110" spans="1:18">
      <c r="E110" s="111"/>
      <c r="F110" s="114"/>
      <c r="G110" s="69"/>
      <c r="H110" s="68"/>
      <c r="I110" s="40"/>
    </row>
    <row r="111" spans="1:18">
      <c r="E111" s="111"/>
      <c r="F111" s="114"/>
      <c r="G111" s="69"/>
      <c r="H111" s="68"/>
      <c r="I111" s="40"/>
    </row>
    <row r="112" spans="1:18">
      <c r="E112" s="111"/>
      <c r="F112" s="114"/>
      <c r="G112" s="69"/>
      <c r="H112" s="68"/>
      <c r="I112" s="40"/>
    </row>
    <row r="113" spans="1:11">
      <c r="E113" s="111"/>
      <c r="F113" s="114"/>
      <c r="G113" s="69"/>
      <c r="H113" s="68"/>
      <c r="I113" s="40"/>
    </row>
    <row r="114" spans="1:11">
      <c r="E114" s="111"/>
      <c r="F114" s="114"/>
      <c r="G114" s="69"/>
      <c r="H114" s="68"/>
      <c r="I114" s="40"/>
    </row>
    <row r="115" spans="1:11">
      <c r="E115" s="111"/>
      <c r="F115" s="114"/>
      <c r="G115" s="69"/>
      <c r="H115" s="78"/>
      <c r="I115" s="69"/>
      <c r="K115" s="78"/>
    </row>
    <row r="116" spans="1:11">
      <c r="E116" s="111"/>
      <c r="F116" s="114"/>
      <c r="G116" s="69"/>
      <c r="H116" s="68"/>
      <c r="I116" s="40"/>
    </row>
    <row r="117" spans="1:11">
      <c r="F117" s="114"/>
      <c r="G117" s="69"/>
      <c r="H117" s="68"/>
      <c r="I117" s="40"/>
    </row>
    <row r="118" spans="1:11">
      <c r="A118" s="14"/>
      <c r="B118" s="52"/>
      <c r="D118" s="47"/>
      <c r="F118" s="114"/>
      <c r="G118" s="69"/>
      <c r="H118" s="68"/>
      <c r="I118" s="40"/>
    </row>
    <row r="119" spans="1:11">
      <c r="A119" s="14"/>
      <c r="B119" s="52"/>
      <c r="D119" s="47"/>
      <c r="F119" s="114"/>
      <c r="G119" s="69"/>
      <c r="H119" s="68"/>
      <c r="I119" s="40"/>
    </row>
    <row r="120" spans="1:11">
      <c r="A120" s="14"/>
      <c r="B120" s="52"/>
      <c r="D120" s="47"/>
      <c r="F120" s="114"/>
      <c r="G120" s="69"/>
      <c r="H120" s="68"/>
      <c r="I120" s="40"/>
    </row>
    <row r="121" spans="1:11">
      <c r="A121" s="14"/>
      <c r="B121" s="52"/>
      <c r="D121" s="47"/>
      <c r="F121" s="114"/>
      <c r="G121" s="69"/>
      <c r="H121" s="68"/>
      <c r="I121" s="40"/>
    </row>
    <row r="122" spans="1:11">
      <c r="A122" s="14"/>
      <c r="B122" s="52"/>
      <c r="D122" s="47"/>
      <c r="F122" s="114"/>
      <c r="G122" s="69"/>
      <c r="H122" s="68"/>
      <c r="I122" s="40"/>
    </row>
    <row r="123" spans="1:11">
      <c r="A123" s="14"/>
      <c r="B123" s="52"/>
      <c r="D123" s="47"/>
      <c r="F123" s="114"/>
      <c r="G123" s="69"/>
      <c r="H123" s="68"/>
      <c r="I123" s="40"/>
    </row>
    <row r="124" spans="1:11">
      <c r="A124" s="14"/>
      <c r="B124" s="52"/>
      <c r="D124" s="47"/>
      <c r="F124" s="114"/>
      <c r="G124" s="69"/>
      <c r="H124" s="68"/>
      <c r="I124" s="40"/>
    </row>
    <row r="125" spans="1:11">
      <c r="A125" s="14"/>
      <c r="B125" s="52"/>
      <c r="D125" s="47"/>
      <c r="F125" s="114"/>
      <c r="G125" s="69"/>
      <c r="H125" s="68"/>
      <c r="I125" s="40"/>
    </row>
    <row r="126" spans="1:11">
      <c r="A126" s="139"/>
      <c r="B126" s="87"/>
      <c r="C126" s="111"/>
      <c r="D126" s="87"/>
      <c r="F126" s="87"/>
      <c r="G126" s="69"/>
      <c r="H126" s="68"/>
      <c r="I126" s="40"/>
    </row>
    <row r="127" spans="1:11">
      <c r="A127" s="139"/>
      <c r="B127" s="87"/>
      <c r="C127" s="111"/>
      <c r="D127" s="87"/>
      <c r="F127" s="87"/>
      <c r="G127" s="69"/>
      <c r="H127" s="68"/>
      <c r="I127" s="40"/>
    </row>
    <row r="128" spans="1:11">
      <c r="A128" s="68"/>
      <c r="B128" s="68"/>
      <c r="C128" s="40"/>
      <c r="D128" s="68"/>
      <c r="E128" s="40"/>
      <c r="G128" s="69"/>
      <c r="H128" s="68"/>
      <c r="I128" s="40"/>
    </row>
    <row r="129" spans="1:9">
      <c r="A129" s="68"/>
      <c r="B129" s="68"/>
      <c r="C129" s="40"/>
      <c r="D129" s="68"/>
      <c r="E129" s="40"/>
      <c r="G129" s="69"/>
      <c r="H129" s="68"/>
      <c r="I129" s="40"/>
    </row>
    <row r="130" spans="1:9">
      <c r="A130" s="68"/>
      <c r="B130" s="68"/>
      <c r="C130" s="40"/>
      <c r="D130" s="68"/>
      <c r="E130" s="40"/>
      <c r="G130" s="69"/>
      <c r="H130" s="68"/>
      <c r="I130" s="40"/>
    </row>
    <row r="131" spans="1:9">
      <c r="A131" s="68"/>
      <c r="B131" s="68"/>
      <c r="C131" s="40"/>
      <c r="D131" s="68"/>
      <c r="E131" s="40"/>
      <c r="G131" s="69"/>
      <c r="H131" s="68"/>
      <c r="I131" s="40"/>
    </row>
    <row r="132" spans="1:9">
      <c r="A132" s="68"/>
      <c r="B132" s="68"/>
      <c r="C132" s="40"/>
      <c r="D132" s="68"/>
      <c r="E132" s="40"/>
      <c r="G132" s="69"/>
      <c r="H132" s="68"/>
      <c r="I132" s="40"/>
    </row>
    <row r="133" spans="1:9">
      <c r="A133" s="68"/>
      <c r="B133" s="68"/>
      <c r="C133" s="40"/>
      <c r="D133" s="68"/>
      <c r="E133" s="40"/>
      <c r="G133" s="69"/>
      <c r="H133" s="68"/>
      <c r="I133" s="40"/>
    </row>
    <row r="134" spans="1:9">
      <c r="A134" s="68"/>
      <c r="B134" s="68"/>
      <c r="C134" s="40"/>
      <c r="D134" s="68"/>
      <c r="E134" s="40"/>
      <c r="G134" s="69"/>
      <c r="H134" s="68"/>
      <c r="I134" s="40"/>
    </row>
    <row r="135" spans="1:9">
      <c r="A135" s="68"/>
      <c r="B135" s="68"/>
      <c r="C135" s="40"/>
      <c r="D135" s="68"/>
      <c r="E135" s="40"/>
      <c r="G135" s="69"/>
      <c r="H135" s="68"/>
      <c r="I135" s="40"/>
    </row>
    <row r="136" spans="1:9">
      <c r="A136" s="68"/>
      <c r="B136" s="68"/>
      <c r="C136" s="40"/>
      <c r="D136" s="68"/>
      <c r="E136" s="40"/>
      <c r="G136" s="69"/>
      <c r="H136" s="68"/>
      <c r="I136" s="40"/>
    </row>
    <row r="137" spans="1:9">
      <c r="A137" s="68"/>
      <c r="B137" s="68"/>
      <c r="C137" s="40"/>
      <c r="D137" s="68"/>
      <c r="E137" s="40"/>
      <c r="G137" s="69"/>
      <c r="H137" s="68"/>
      <c r="I137" s="40"/>
    </row>
    <row r="138" spans="1:9">
      <c r="A138" s="68"/>
      <c r="B138" s="68"/>
      <c r="C138" s="40"/>
      <c r="D138" s="68"/>
      <c r="E138" s="40"/>
      <c r="G138" s="69"/>
      <c r="H138" s="68"/>
      <c r="I138" s="40"/>
    </row>
    <row r="139" spans="1:9">
      <c r="A139" s="68"/>
      <c r="B139" s="68"/>
      <c r="C139" s="40"/>
      <c r="D139" s="68"/>
      <c r="E139" s="40"/>
      <c r="G139" s="69"/>
      <c r="H139" s="68"/>
      <c r="I139" s="40"/>
    </row>
    <row r="140" spans="1:9">
      <c r="A140" s="68"/>
      <c r="B140" s="68"/>
      <c r="C140" s="40"/>
      <c r="D140" s="68"/>
      <c r="E140" s="40"/>
      <c r="G140" s="69"/>
      <c r="H140" s="68"/>
      <c r="I140" s="40"/>
    </row>
    <row r="141" spans="1:9">
      <c r="A141" s="68"/>
      <c r="B141" s="68"/>
      <c r="C141" s="40"/>
      <c r="D141" s="68"/>
      <c r="E141" s="40"/>
      <c r="G141" s="69"/>
      <c r="H141" s="68"/>
      <c r="I141" s="40"/>
    </row>
    <row r="142" spans="1:9">
      <c r="A142" s="68"/>
      <c r="B142" s="68"/>
      <c r="C142" s="40"/>
      <c r="D142" s="68"/>
      <c r="E142" s="40"/>
      <c r="G142" s="69"/>
      <c r="H142" s="68"/>
      <c r="I142" s="40"/>
    </row>
    <row r="143" spans="1:9">
      <c r="A143" s="68"/>
      <c r="B143" s="68"/>
      <c r="C143" s="40"/>
      <c r="D143" s="68"/>
      <c r="E143" s="40"/>
      <c r="G143" s="69"/>
      <c r="H143" s="68"/>
      <c r="I143" s="40"/>
    </row>
    <row r="144" spans="1:9">
      <c r="A144" s="68"/>
      <c r="B144" s="68"/>
      <c r="C144" s="40"/>
      <c r="D144" s="68"/>
      <c r="E144" s="40"/>
      <c r="G144" s="69"/>
      <c r="H144" s="68"/>
      <c r="I144" s="40"/>
    </row>
    <row r="145" spans="1:9">
      <c r="A145" s="68"/>
      <c r="B145" s="68"/>
      <c r="C145" s="40"/>
      <c r="D145" s="68"/>
      <c r="E145" s="40"/>
      <c r="G145" s="69"/>
      <c r="H145" s="68"/>
      <c r="I145" s="40"/>
    </row>
    <row r="146" spans="1:9">
      <c r="A146" s="68"/>
      <c r="B146" s="68"/>
      <c r="C146" s="40"/>
      <c r="D146" s="68"/>
      <c r="E146" s="40"/>
      <c r="G146" s="69"/>
      <c r="H146" s="68"/>
      <c r="I146" s="40"/>
    </row>
    <row r="147" spans="1:9">
      <c r="A147" s="68"/>
      <c r="B147" s="68"/>
      <c r="C147" s="40"/>
      <c r="D147" s="68"/>
      <c r="E147" s="40"/>
      <c r="G147" s="69"/>
      <c r="H147" s="68"/>
      <c r="I147" s="40"/>
    </row>
    <row r="148" spans="1:9">
      <c r="A148" s="68"/>
      <c r="B148" s="68"/>
      <c r="C148" s="40"/>
      <c r="D148" s="68"/>
      <c r="E148" s="40"/>
      <c r="G148" s="69"/>
      <c r="H148" s="68"/>
      <c r="I148" s="40"/>
    </row>
    <row r="149" spans="1:9">
      <c r="A149" s="68"/>
      <c r="B149" s="68"/>
      <c r="C149" s="40"/>
      <c r="D149" s="68"/>
      <c r="E149" s="40"/>
      <c r="G149" s="69"/>
      <c r="H149" s="68"/>
      <c r="I149" s="40"/>
    </row>
    <row r="150" spans="1:9">
      <c r="A150" s="68"/>
      <c r="B150" s="68"/>
      <c r="C150" s="40"/>
      <c r="D150" s="68"/>
      <c r="E150" s="40"/>
      <c r="G150" s="69"/>
      <c r="H150" s="68"/>
      <c r="I150" s="40"/>
    </row>
    <row r="151" spans="1:9">
      <c r="A151" s="68"/>
      <c r="B151" s="68"/>
      <c r="C151" s="40"/>
      <c r="D151" s="68"/>
      <c r="E151" s="40"/>
      <c r="G151" s="69"/>
      <c r="H151" s="68"/>
      <c r="I151" s="40"/>
    </row>
    <row r="152" spans="1:9">
      <c r="A152" s="68"/>
      <c r="B152" s="68"/>
      <c r="C152" s="40"/>
      <c r="D152" s="68"/>
      <c r="E152" s="40"/>
      <c r="G152" s="69"/>
      <c r="H152" s="68"/>
      <c r="I152" s="40"/>
    </row>
    <row r="153" spans="1:9">
      <c r="A153" s="68"/>
      <c r="B153" s="68"/>
      <c r="C153" s="40"/>
      <c r="D153" s="68"/>
      <c r="E153" s="40"/>
      <c r="G153" s="69"/>
      <c r="H153" s="68"/>
      <c r="I153" s="40"/>
    </row>
    <row r="154" spans="1:9">
      <c r="A154" s="68"/>
      <c r="B154" s="68"/>
      <c r="C154" s="40"/>
      <c r="D154" s="68"/>
      <c r="E154" s="40"/>
      <c r="G154" s="69"/>
      <c r="H154" s="68"/>
      <c r="I154" s="40"/>
    </row>
    <row r="155" spans="1:9">
      <c r="A155" s="68"/>
      <c r="B155" s="68"/>
      <c r="C155" s="40"/>
      <c r="D155" s="68"/>
      <c r="E155" s="40"/>
      <c r="G155" s="69"/>
      <c r="H155" s="68"/>
      <c r="I155" s="40"/>
    </row>
    <row r="156" spans="1:9">
      <c r="A156" s="68"/>
      <c r="B156" s="68"/>
      <c r="C156" s="40"/>
      <c r="D156" s="68"/>
      <c r="E156" s="40"/>
      <c r="G156" s="69"/>
      <c r="H156" s="68"/>
      <c r="I156" s="40"/>
    </row>
    <row r="157" spans="1:9">
      <c r="A157" s="68"/>
      <c r="B157" s="68"/>
      <c r="C157" s="40"/>
      <c r="D157" s="68"/>
      <c r="E157" s="40"/>
      <c r="G157" s="69"/>
      <c r="H157" s="68"/>
      <c r="I157" s="40"/>
    </row>
    <row r="158" spans="1:9">
      <c r="A158" s="68"/>
      <c r="B158" s="68"/>
      <c r="C158" s="40"/>
      <c r="D158" s="68"/>
      <c r="E158" s="40"/>
      <c r="G158" s="69"/>
      <c r="H158" s="68"/>
      <c r="I158" s="40"/>
    </row>
    <row r="159" spans="1:9">
      <c r="A159" s="68"/>
      <c r="B159" s="68"/>
      <c r="C159" s="40"/>
      <c r="D159" s="68"/>
      <c r="E159" s="40"/>
      <c r="G159" s="69"/>
      <c r="H159" s="68"/>
      <c r="I159" s="40"/>
    </row>
    <row r="160" spans="1:9">
      <c r="A160" s="68"/>
      <c r="B160" s="68"/>
      <c r="C160" s="40"/>
      <c r="D160" s="68"/>
      <c r="E160" s="40"/>
      <c r="G160" s="69"/>
      <c r="H160" s="68"/>
      <c r="I160" s="40"/>
    </row>
    <row r="161" spans="1:9">
      <c r="A161" s="68"/>
      <c r="B161" s="68"/>
      <c r="C161" s="40"/>
      <c r="D161" s="68"/>
      <c r="E161" s="40"/>
      <c r="G161" s="69"/>
      <c r="H161" s="68"/>
      <c r="I161" s="40"/>
    </row>
    <row r="162" spans="1:9">
      <c r="A162" s="68"/>
      <c r="B162" s="68"/>
      <c r="C162" s="40"/>
      <c r="D162" s="68"/>
      <c r="E162" s="40"/>
      <c r="G162" s="69"/>
      <c r="H162" s="68"/>
      <c r="I162" s="40"/>
    </row>
    <row r="163" spans="1:9">
      <c r="A163" s="68"/>
      <c r="B163" s="68"/>
      <c r="C163" s="40"/>
      <c r="D163" s="68"/>
      <c r="E163" s="40"/>
      <c r="G163" s="69"/>
      <c r="H163" s="68"/>
      <c r="I163" s="40"/>
    </row>
    <row r="164" spans="1:9">
      <c r="A164" s="68"/>
      <c r="B164" s="68"/>
      <c r="C164" s="40"/>
      <c r="D164" s="68"/>
      <c r="E164" s="40"/>
      <c r="G164" s="69"/>
      <c r="H164" s="68"/>
      <c r="I164" s="40"/>
    </row>
    <row r="165" spans="1:9">
      <c r="A165" s="68"/>
      <c r="B165" s="68"/>
      <c r="C165" s="40"/>
      <c r="D165" s="68"/>
      <c r="E165" s="40"/>
      <c r="G165" s="69"/>
      <c r="H165" s="68"/>
      <c r="I165" s="40"/>
    </row>
    <row r="166" spans="1:9">
      <c r="A166" s="68"/>
      <c r="B166" s="68"/>
      <c r="C166" s="40"/>
      <c r="D166" s="68"/>
      <c r="E166" s="40"/>
      <c r="G166" s="69"/>
      <c r="H166" s="68"/>
      <c r="I166" s="40"/>
    </row>
    <row r="167" spans="1:9">
      <c r="A167" s="68"/>
      <c r="B167" s="68"/>
      <c r="C167" s="40"/>
      <c r="D167" s="68"/>
      <c r="E167" s="40"/>
      <c r="G167" s="69"/>
      <c r="H167" s="68"/>
      <c r="I167" s="40"/>
    </row>
    <row r="168" spans="1:9">
      <c r="A168" s="68"/>
      <c r="B168" s="68"/>
      <c r="C168" s="40"/>
      <c r="D168" s="68"/>
      <c r="E168" s="40"/>
      <c r="G168" s="69"/>
      <c r="H168" s="68"/>
      <c r="I168" s="40"/>
    </row>
    <row r="169" spans="1:9">
      <c r="A169" s="68"/>
      <c r="B169" s="68"/>
      <c r="C169" s="40"/>
      <c r="D169" s="68"/>
      <c r="E169" s="40"/>
      <c r="G169" s="69"/>
      <c r="H169" s="68"/>
      <c r="I169" s="40"/>
    </row>
    <row r="170" spans="1:9">
      <c r="A170" s="68"/>
      <c r="B170" s="68"/>
      <c r="C170" s="40"/>
      <c r="D170" s="68"/>
      <c r="E170" s="40"/>
      <c r="G170" s="69"/>
      <c r="H170" s="68"/>
      <c r="I170" s="40"/>
    </row>
    <row r="171" spans="1:9">
      <c r="A171" s="68"/>
      <c r="B171" s="68"/>
      <c r="C171" s="40"/>
      <c r="D171" s="68"/>
      <c r="E171" s="40"/>
      <c r="G171" s="69"/>
      <c r="H171" s="68"/>
      <c r="I171" s="40"/>
    </row>
    <row r="172" spans="1:9">
      <c r="A172" s="68"/>
      <c r="B172" s="68"/>
      <c r="C172" s="40"/>
      <c r="D172" s="68"/>
      <c r="E172" s="40"/>
      <c r="G172" s="69"/>
      <c r="H172" s="68"/>
      <c r="I172" s="40"/>
    </row>
    <row r="173" spans="1:9">
      <c r="A173" s="68"/>
      <c r="B173" s="68"/>
      <c r="C173" s="40"/>
      <c r="D173" s="68"/>
      <c r="E173" s="40"/>
      <c r="G173" s="69"/>
      <c r="H173" s="68"/>
      <c r="I173" s="40"/>
    </row>
    <row r="174" spans="1:9">
      <c r="A174" s="68"/>
      <c r="B174" s="68"/>
      <c r="C174" s="40"/>
      <c r="D174" s="68"/>
      <c r="E174" s="40"/>
      <c r="G174" s="69"/>
      <c r="H174" s="68"/>
      <c r="I174" s="40"/>
    </row>
    <row r="175" spans="1:9">
      <c r="A175" s="68"/>
      <c r="B175" s="68"/>
      <c r="C175" s="40"/>
      <c r="D175" s="68"/>
      <c r="E175" s="40"/>
      <c r="G175" s="69"/>
      <c r="H175" s="68"/>
      <c r="I175" s="40"/>
    </row>
    <row r="176" spans="1:9">
      <c r="A176" s="68"/>
      <c r="B176" s="68"/>
      <c r="C176" s="40"/>
      <c r="D176" s="68"/>
      <c r="E176" s="40"/>
      <c r="G176" s="69"/>
      <c r="H176" s="68"/>
      <c r="I176" s="40"/>
    </row>
    <row r="177" spans="1:9">
      <c r="A177" s="68"/>
      <c r="B177" s="68"/>
      <c r="C177" s="40"/>
      <c r="D177" s="68"/>
      <c r="E177" s="40"/>
      <c r="G177" s="69"/>
      <c r="H177" s="68"/>
      <c r="I177" s="40"/>
    </row>
    <row r="178" spans="1:9">
      <c r="A178" s="68"/>
      <c r="B178" s="68"/>
      <c r="C178" s="40"/>
      <c r="D178" s="68"/>
      <c r="E178" s="40"/>
      <c r="G178" s="69"/>
      <c r="H178" s="68"/>
      <c r="I178" s="40"/>
    </row>
    <row r="179" spans="1:9">
      <c r="A179" s="68"/>
      <c r="B179" s="68"/>
      <c r="C179" s="40"/>
      <c r="D179" s="68"/>
      <c r="E179" s="40"/>
      <c r="G179" s="69"/>
      <c r="H179" s="68"/>
      <c r="I179" s="40"/>
    </row>
    <row r="180" spans="1:9">
      <c r="A180" s="68"/>
      <c r="B180" s="68"/>
      <c r="C180" s="40"/>
      <c r="D180" s="68"/>
      <c r="E180" s="40"/>
      <c r="G180" s="69"/>
      <c r="H180" s="68"/>
      <c r="I180" s="40"/>
    </row>
    <row r="181" spans="1:9">
      <c r="A181" s="68"/>
      <c r="B181" s="68"/>
      <c r="C181" s="40"/>
      <c r="D181" s="68"/>
      <c r="E181" s="40"/>
      <c r="G181" s="69"/>
      <c r="H181" s="68"/>
      <c r="I181" s="40"/>
    </row>
    <row r="182" spans="1:9">
      <c r="A182" s="68"/>
      <c r="B182" s="68"/>
      <c r="C182" s="40"/>
      <c r="D182" s="68"/>
      <c r="E182" s="40"/>
      <c r="G182" s="69"/>
      <c r="H182" s="68"/>
      <c r="I182" s="40"/>
    </row>
    <row r="183" spans="1:9">
      <c r="A183" s="68"/>
      <c r="B183" s="68"/>
      <c r="C183" s="40"/>
      <c r="D183" s="68"/>
      <c r="E183" s="40"/>
      <c r="G183" s="69"/>
      <c r="H183" s="68"/>
      <c r="I183" s="40"/>
    </row>
    <row r="184" spans="1:9">
      <c r="A184" s="68"/>
      <c r="B184" s="68"/>
      <c r="C184" s="40"/>
      <c r="D184" s="68"/>
      <c r="E184" s="40"/>
      <c r="G184" s="69"/>
      <c r="H184" s="68"/>
      <c r="I184" s="40"/>
    </row>
    <row r="185" spans="1:9">
      <c r="A185" s="68"/>
      <c r="B185" s="68"/>
      <c r="C185" s="40"/>
      <c r="D185" s="68"/>
      <c r="E185" s="40"/>
      <c r="G185" s="69"/>
      <c r="H185" s="68"/>
      <c r="I185" s="40"/>
    </row>
    <row r="186" spans="1:9">
      <c r="A186" s="68"/>
      <c r="B186" s="68"/>
      <c r="C186" s="40"/>
      <c r="D186" s="68"/>
      <c r="E186" s="40"/>
      <c r="G186" s="69"/>
      <c r="H186" s="68"/>
      <c r="I186" s="40"/>
    </row>
    <row r="187" spans="1:9">
      <c r="A187" s="68"/>
      <c r="B187" s="68"/>
      <c r="C187" s="40"/>
      <c r="D187" s="68"/>
      <c r="E187" s="40"/>
      <c r="G187" s="69"/>
      <c r="H187" s="68"/>
      <c r="I187" s="40"/>
    </row>
    <row r="188" spans="1:9">
      <c r="A188" s="68"/>
      <c r="B188" s="68"/>
      <c r="C188" s="40"/>
      <c r="D188" s="68"/>
      <c r="E188" s="40"/>
      <c r="G188" s="69"/>
      <c r="H188" s="68"/>
      <c r="I188" s="40"/>
    </row>
    <row r="189" spans="1:9">
      <c r="A189" s="68"/>
      <c r="B189" s="68"/>
      <c r="C189" s="40"/>
      <c r="D189" s="68"/>
      <c r="E189" s="40"/>
      <c r="G189" s="69"/>
      <c r="H189" s="68"/>
      <c r="I189" s="40"/>
    </row>
    <row r="190" spans="1:9">
      <c r="A190" s="68"/>
      <c r="B190" s="68"/>
      <c r="C190" s="40"/>
      <c r="D190" s="68"/>
      <c r="E190" s="40"/>
      <c r="G190" s="69"/>
      <c r="H190" s="68"/>
      <c r="I190" s="40"/>
    </row>
    <row r="191" spans="1:9">
      <c r="A191" s="68"/>
      <c r="B191" s="68"/>
      <c r="C191" s="40"/>
      <c r="D191" s="68"/>
      <c r="E191" s="40"/>
      <c r="G191" s="69"/>
      <c r="H191" s="68"/>
      <c r="I191" s="40"/>
    </row>
    <row r="192" spans="1:9">
      <c r="A192" s="68"/>
      <c r="B192" s="68"/>
      <c r="C192" s="40"/>
      <c r="D192" s="68"/>
      <c r="E192" s="40"/>
      <c r="G192" s="69"/>
      <c r="H192" s="68"/>
      <c r="I192" s="40"/>
    </row>
    <row r="193" spans="1:9">
      <c r="A193" s="68"/>
      <c r="B193" s="68"/>
      <c r="C193" s="40"/>
      <c r="D193" s="68"/>
      <c r="E193" s="40"/>
      <c r="G193" s="69"/>
      <c r="H193" s="68"/>
      <c r="I193" s="40"/>
    </row>
    <row r="194" spans="1:9">
      <c r="A194" s="68"/>
      <c r="B194" s="68"/>
      <c r="C194" s="40"/>
      <c r="D194" s="68"/>
      <c r="E194" s="40"/>
      <c r="G194" s="69"/>
      <c r="H194" s="68"/>
      <c r="I194" s="40"/>
    </row>
    <row r="195" spans="1:9">
      <c r="A195" s="68"/>
      <c r="B195" s="68"/>
      <c r="C195" s="40"/>
      <c r="D195" s="68"/>
      <c r="E195" s="40"/>
      <c r="G195" s="69"/>
      <c r="H195" s="68"/>
      <c r="I195" s="40"/>
    </row>
    <row r="196" spans="1:9">
      <c r="A196" s="68"/>
      <c r="B196" s="68"/>
      <c r="C196" s="40"/>
      <c r="D196" s="68"/>
      <c r="E196" s="40"/>
      <c r="G196" s="69"/>
      <c r="H196" s="68"/>
      <c r="I196" s="40"/>
    </row>
    <row r="197" spans="1:9">
      <c r="A197" s="68"/>
      <c r="B197" s="68"/>
      <c r="C197" s="40"/>
      <c r="D197" s="68"/>
      <c r="E197" s="40"/>
      <c r="G197" s="69"/>
      <c r="H197" s="68"/>
      <c r="I197" s="40"/>
    </row>
    <row r="198" spans="1:9">
      <c r="A198" s="68"/>
      <c r="B198" s="68"/>
      <c r="C198" s="40"/>
      <c r="D198" s="68"/>
      <c r="E198" s="40"/>
      <c r="G198" s="69"/>
      <c r="H198" s="68"/>
      <c r="I198" s="40"/>
    </row>
    <row r="199" spans="1:9">
      <c r="A199" s="68"/>
      <c r="B199" s="68"/>
      <c r="C199" s="40"/>
      <c r="D199" s="68"/>
      <c r="E199" s="40"/>
      <c r="G199" s="69"/>
      <c r="H199" s="68"/>
      <c r="I199" s="40"/>
    </row>
    <row r="200" spans="1:9">
      <c r="A200" s="68"/>
      <c r="B200" s="68"/>
      <c r="C200" s="40"/>
      <c r="D200" s="68"/>
      <c r="E200" s="40"/>
      <c r="G200" s="69"/>
      <c r="H200" s="68"/>
      <c r="I200" s="40"/>
    </row>
    <row r="201" spans="1:9">
      <c r="A201" s="68"/>
      <c r="B201" s="68"/>
      <c r="C201" s="40"/>
      <c r="D201" s="68"/>
      <c r="E201" s="40"/>
      <c r="G201" s="69"/>
      <c r="H201" s="68"/>
      <c r="I201" s="40"/>
    </row>
    <row r="202" spans="1:9">
      <c r="A202" s="68"/>
      <c r="B202" s="68"/>
      <c r="C202" s="40"/>
      <c r="D202" s="68"/>
      <c r="E202" s="40"/>
      <c r="G202" s="69"/>
      <c r="H202" s="68"/>
      <c r="I202" s="40"/>
    </row>
    <row r="203" spans="1:9">
      <c r="A203" s="68"/>
      <c r="B203" s="68"/>
      <c r="C203" s="40"/>
      <c r="D203" s="68"/>
      <c r="E203" s="40"/>
      <c r="G203" s="69"/>
      <c r="H203" s="68"/>
      <c r="I203" s="40"/>
    </row>
    <row r="204" spans="1:9">
      <c r="A204" s="68"/>
      <c r="B204" s="68"/>
      <c r="C204" s="40"/>
      <c r="D204" s="68"/>
      <c r="E204" s="40"/>
      <c r="G204" s="69"/>
      <c r="H204" s="68"/>
      <c r="I204" s="40"/>
    </row>
    <row r="205" spans="1:9">
      <c r="A205" s="68"/>
      <c r="B205" s="68"/>
      <c r="C205" s="40"/>
      <c r="D205" s="68"/>
      <c r="E205" s="40"/>
      <c r="G205" s="69"/>
      <c r="H205" s="68"/>
      <c r="I205" s="40"/>
    </row>
    <row r="206" spans="1:9">
      <c r="A206" s="68"/>
      <c r="B206" s="68"/>
      <c r="C206" s="40"/>
      <c r="D206" s="68"/>
      <c r="E206" s="40"/>
      <c r="G206" s="69"/>
      <c r="H206" s="68"/>
      <c r="I206" s="40"/>
    </row>
    <row r="207" spans="1:9">
      <c r="A207" s="68"/>
      <c r="B207" s="68"/>
      <c r="C207" s="40"/>
      <c r="D207" s="68"/>
      <c r="E207" s="40"/>
      <c r="G207" s="69"/>
      <c r="H207" s="68"/>
      <c r="I207" s="40"/>
    </row>
    <row r="208" spans="1:9">
      <c r="A208" s="68"/>
      <c r="B208" s="68"/>
      <c r="C208" s="40"/>
      <c r="D208" s="68"/>
      <c r="E208" s="40"/>
      <c r="G208" s="69"/>
      <c r="H208" s="68"/>
      <c r="I208" s="40"/>
    </row>
    <row r="209" spans="1:9">
      <c r="A209" s="68"/>
      <c r="B209" s="68"/>
      <c r="C209" s="40"/>
      <c r="D209" s="68"/>
      <c r="E209" s="40"/>
      <c r="G209" s="69"/>
      <c r="H209" s="68"/>
      <c r="I209" s="40"/>
    </row>
    <row r="210" spans="1:9">
      <c r="A210" s="68"/>
      <c r="B210" s="68"/>
      <c r="C210" s="40"/>
      <c r="D210" s="68"/>
      <c r="E210" s="40"/>
      <c r="G210" s="69"/>
      <c r="H210" s="68"/>
      <c r="I210" s="40"/>
    </row>
    <row r="211" spans="1:9">
      <c r="A211" s="68"/>
      <c r="B211" s="68"/>
      <c r="C211" s="40"/>
      <c r="D211" s="68"/>
      <c r="E211" s="40"/>
      <c r="G211" s="69"/>
      <c r="H211" s="68"/>
      <c r="I211" s="40"/>
    </row>
    <row r="212" spans="1:9">
      <c r="A212" s="68"/>
      <c r="B212" s="68"/>
      <c r="C212" s="40"/>
      <c r="D212" s="68"/>
      <c r="E212" s="40"/>
      <c r="G212" s="69"/>
      <c r="H212" s="68"/>
      <c r="I212" s="40"/>
    </row>
    <row r="213" spans="1:9">
      <c r="A213" s="68"/>
      <c r="B213" s="68"/>
      <c r="C213" s="40"/>
      <c r="D213" s="68"/>
      <c r="E213" s="40"/>
      <c r="G213" s="69"/>
      <c r="H213" s="68"/>
      <c r="I213" s="40"/>
    </row>
    <row r="214" spans="1:9">
      <c r="A214" s="68"/>
      <c r="B214" s="68"/>
      <c r="C214" s="40"/>
      <c r="D214" s="68"/>
      <c r="E214" s="40"/>
      <c r="G214" s="69"/>
      <c r="H214" s="68"/>
      <c r="I214" s="40"/>
    </row>
    <row r="215" spans="1:9">
      <c r="A215" s="68"/>
      <c r="B215" s="68"/>
      <c r="C215" s="40"/>
      <c r="D215" s="68"/>
      <c r="E215" s="40"/>
      <c r="G215" s="69"/>
      <c r="H215" s="68"/>
      <c r="I215" s="40"/>
    </row>
    <row r="216" spans="1:9">
      <c r="A216" s="68"/>
      <c r="B216" s="68"/>
      <c r="C216" s="40"/>
      <c r="D216" s="68"/>
      <c r="E216" s="40"/>
      <c r="G216" s="69"/>
      <c r="H216" s="68"/>
      <c r="I216" s="40"/>
    </row>
    <row r="217" spans="1:9">
      <c r="A217" s="68"/>
      <c r="B217" s="68"/>
      <c r="C217" s="40"/>
      <c r="D217" s="68"/>
      <c r="E217" s="40"/>
      <c r="G217" s="69"/>
      <c r="H217" s="68"/>
      <c r="I217" s="40"/>
    </row>
    <row r="218" spans="1:9">
      <c r="A218" s="68"/>
      <c r="B218" s="68"/>
      <c r="C218" s="40"/>
      <c r="D218" s="68"/>
      <c r="E218" s="40"/>
      <c r="G218" s="69"/>
      <c r="H218" s="68"/>
      <c r="I218" s="40"/>
    </row>
    <row r="219" spans="1:9">
      <c r="A219" s="68"/>
      <c r="B219" s="68"/>
      <c r="C219" s="40"/>
      <c r="D219" s="68"/>
      <c r="E219" s="40"/>
      <c r="G219" s="69"/>
      <c r="H219" s="68"/>
      <c r="I219" s="40"/>
    </row>
    <row r="220" spans="1:9">
      <c r="A220" s="68"/>
      <c r="B220" s="68"/>
      <c r="C220" s="40"/>
      <c r="D220" s="68"/>
      <c r="E220" s="40"/>
      <c r="G220" s="69"/>
      <c r="H220" s="68"/>
      <c r="I220" s="40"/>
    </row>
    <row r="221" spans="1:9">
      <c r="A221" s="68"/>
      <c r="B221" s="68"/>
      <c r="C221" s="40"/>
      <c r="D221" s="68"/>
      <c r="E221" s="40"/>
      <c r="G221" s="69"/>
      <c r="H221" s="68"/>
      <c r="I221" s="40"/>
    </row>
    <row r="222" spans="1:9">
      <c r="A222" s="68"/>
      <c r="B222" s="68"/>
      <c r="C222" s="40"/>
      <c r="D222" s="68"/>
      <c r="E222" s="40"/>
      <c r="G222" s="69"/>
      <c r="H222" s="68"/>
      <c r="I222" s="40"/>
    </row>
    <row r="223" spans="1:9">
      <c r="A223" s="68"/>
      <c r="B223" s="68"/>
      <c r="C223" s="40"/>
      <c r="D223" s="68"/>
      <c r="E223" s="40"/>
      <c r="G223" s="69"/>
      <c r="H223" s="68"/>
      <c r="I223" s="40"/>
    </row>
    <row r="224" spans="1:9">
      <c r="A224" s="68"/>
      <c r="B224" s="68"/>
      <c r="C224" s="40"/>
      <c r="D224" s="68"/>
      <c r="E224" s="40"/>
      <c r="G224" s="69"/>
      <c r="H224" s="68"/>
      <c r="I224" s="40"/>
    </row>
    <row r="225" spans="1:9">
      <c r="A225" s="68"/>
      <c r="B225" s="68"/>
      <c r="C225" s="40"/>
      <c r="D225" s="68"/>
      <c r="E225" s="40"/>
      <c r="G225" s="69"/>
      <c r="H225" s="68"/>
      <c r="I225" s="40"/>
    </row>
    <row r="226" spans="1:9">
      <c r="A226" s="68"/>
      <c r="B226" s="68"/>
      <c r="C226" s="40"/>
      <c r="D226" s="68"/>
      <c r="E226" s="40"/>
      <c r="G226" s="69"/>
      <c r="H226" s="68"/>
      <c r="I226" s="40"/>
    </row>
    <row r="227" spans="1:9">
      <c r="A227" s="68"/>
      <c r="B227" s="68"/>
      <c r="C227" s="40"/>
      <c r="D227" s="68"/>
      <c r="E227" s="40"/>
      <c r="G227" s="69"/>
      <c r="H227" s="68"/>
      <c r="I227" s="40"/>
    </row>
    <row r="228" spans="1:9">
      <c r="A228" s="68"/>
      <c r="B228" s="68"/>
      <c r="C228" s="40"/>
      <c r="D228" s="68"/>
      <c r="E228" s="40"/>
      <c r="G228" s="69"/>
      <c r="H228" s="68"/>
      <c r="I228" s="40"/>
    </row>
    <row r="229" spans="1:9">
      <c r="A229" s="68"/>
      <c r="B229" s="68"/>
      <c r="C229" s="40"/>
      <c r="D229" s="68"/>
      <c r="E229" s="40"/>
      <c r="G229" s="69"/>
      <c r="H229" s="68"/>
      <c r="I229" s="40"/>
    </row>
    <row r="230" spans="1:9">
      <c r="A230" s="68"/>
      <c r="B230" s="68"/>
      <c r="C230" s="40"/>
      <c r="D230" s="68"/>
      <c r="E230" s="40"/>
      <c r="G230" s="69"/>
      <c r="H230" s="68"/>
      <c r="I230" s="40"/>
    </row>
    <row r="231" spans="1:9">
      <c r="A231" s="68"/>
      <c r="B231" s="68"/>
      <c r="C231" s="40"/>
      <c r="D231" s="68"/>
      <c r="E231" s="40"/>
      <c r="G231" s="69"/>
      <c r="H231" s="68"/>
      <c r="I231" s="40"/>
    </row>
    <row r="232" spans="1:9">
      <c r="A232" s="68"/>
      <c r="B232" s="68"/>
      <c r="C232" s="40"/>
      <c r="D232" s="68"/>
      <c r="E232" s="40"/>
      <c r="G232" s="69"/>
      <c r="H232" s="68"/>
      <c r="I232" s="40"/>
    </row>
    <row r="233" spans="1:9">
      <c r="A233" s="68"/>
      <c r="B233" s="68"/>
      <c r="C233" s="40"/>
      <c r="D233" s="68"/>
      <c r="E233" s="40"/>
      <c r="G233" s="69"/>
      <c r="H233" s="68"/>
      <c r="I233" s="40"/>
    </row>
    <row r="234" spans="1:9">
      <c r="A234" s="68"/>
      <c r="B234" s="68"/>
      <c r="C234" s="40"/>
      <c r="D234" s="68"/>
      <c r="E234" s="40"/>
      <c r="G234" s="69"/>
      <c r="H234" s="68"/>
      <c r="I234" s="40"/>
    </row>
    <row r="235" spans="1:9">
      <c r="A235" s="68"/>
      <c r="B235" s="68"/>
      <c r="C235" s="40"/>
      <c r="D235" s="68"/>
      <c r="E235" s="40"/>
      <c r="G235" s="69"/>
      <c r="H235" s="68"/>
      <c r="I235" s="40"/>
    </row>
    <row r="236" spans="1:9">
      <c r="A236" s="68"/>
      <c r="B236" s="68"/>
      <c r="C236" s="40"/>
      <c r="D236" s="68"/>
      <c r="E236" s="40"/>
      <c r="G236" s="69"/>
      <c r="H236" s="68"/>
      <c r="I236" s="40"/>
    </row>
    <row r="237" spans="1:9">
      <c r="A237" s="68"/>
      <c r="B237" s="68"/>
      <c r="C237" s="40"/>
      <c r="D237" s="68"/>
      <c r="E237" s="40"/>
      <c r="G237" s="69"/>
      <c r="H237" s="68"/>
      <c r="I237" s="40"/>
    </row>
    <row r="238" spans="1:9">
      <c r="A238" s="68"/>
      <c r="B238" s="68"/>
      <c r="C238" s="40"/>
      <c r="D238" s="68"/>
      <c r="E238" s="40"/>
      <c r="G238" s="69"/>
      <c r="H238" s="68"/>
      <c r="I238" s="40"/>
    </row>
    <row r="239" spans="1:9">
      <c r="A239" s="68"/>
      <c r="B239" s="68"/>
      <c r="C239" s="40"/>
      <c r="D239" s="68"/>
      <c r="E239" s="40"/>
      <c r="G239" s="69"/>
      <c r="H239" s="68"/>
      <c r="I239" s="40"/>
    </row>
    <row r="240" spans="1:9">
      <c r="A240" s="68"/>
      <c r="B240" s="68"/>
      <c r="C240" s="40"/>
      <c r="D240" s="68"/>
      <c r="E240" s="40"/>
      <c r="G240" s="69"/>
      <c r="H240" s="68"/>
      <c r="I240" s="40"/>
    </row>
    <row r="241" spans="1:9">
      <c r="A241" s="68"/>
      <c r="B241" s="68"/>
      <c r="C241" s="40"/>
      <c r="D241" s="68"/>
      <c r="E241" s="40"/>
      <c r="G241" s="69"/>
      <c r="H241" s="68"/>
      <c r="I241" s="40"/>
    </row>
    <row r="242" spans="1:9">
      <c r="A242" s="68"/>
      <c r="B242" s="68"/>
      <c r="C242" s="40"/>
      <c r="D242" s="68"/>
      <c r="E242" s="40"/>
      <c r="G242" s="69"/>
      <c r="H242" s="68"/>
      <c r="I242" s="40"/>
    </row>
    <row r="243" spans="1:9">
      <c r="A243" s="68"/>
      <c r="B243" s="68"/>
      <c r="C243" s="40"/>
      <c r="D243" s="68"/>
      <c r="E243" s="40"/>
      <c r="G243" s="69"/>
      <c r="H243" s="68"/>
      <c r="I243" s="40"/>
    </row>
    <row r="244" spans="1:9">
      <c r="A244" s="68"/>
      <c r="B244" s="68"/>
      <c r="C244" s="40"/>
      <c r="D244" s="68"/>
      <c r="E244" s="40"/>
      <c r="G244" s="69"/>
      <c r="H244" s="68"/>
      <c r="I244" s="40"/>
    </row>
    <row r="245" spans="1:9">
      <c r="A245" s="68"/>
      <c r="B245" s="68"/>
      <c r="C245" s="40"/>
      <c r="D245" s="68"/>
      <c r="E245" s="40"/>
      <c r="G245" s="69"/>
      <c r="H245" s="68"/>
      <c r="I245" s="40"/>
    </row>
    <row r="246" spans="1:9">
      <c r="A246" s="68"/>
      <c r="B246" s="68"/>
      <c r="C246" s="40"/>
      <c r="D246" s="68"/>
      <c r="E246" s="40"/>
      <c r="G246" s="69"/>
      <c r="H246" s="68"/>
      <c r="I246" s="40"/>
    </row>
    <row r="247" spans="1:9">
      <c r="A247" s="68"/>
      <c r="B247" s="68"/>
      <c r="C247" s="40"/>
      <c r="D247" s="68"/>
      <c r="E247" s="40"/>
      <c r="G247" s="69"/>
      <c r="H247" s="68"/>
      <c r="I247" s="40"/>
    </row>
    <row r="248" spans="1:9">
      <c r="A248" s="68"/>
      <c r="B248" s="68"/>
      <c r="C248" s="40"/>
      <c r="D248" s="68"/>
      <c r="E248" s="40"/>
      <c r="G248" s="69"/>
      <c r="H248" s="68"/>
      <c r="I248" s="40"/>
    </row>
    <row r="249" spans="1:9">
      <c r="A249" s="68"/>
      <c r="B249" s="68"/>
      <c r="C249" s="40"/>
      <c r="D249" s="68"/>
      <c r="E249" s="40"/>
      <c r="G249" s="69"/>
      <c r="H249" s="68"/>
      <c r="I249" s="40"/>
    </row>
    <row r="250" spans="1:9">
      <c r="A250" s="68"/>
      <c r="B250" s="68"/>
      <c r="C250" s="40"/>
      <c r="D250" s="68"/>
      <c r="E250" s="40"/>
      <c r="G250" s="69"/>
      <c r="H250" s="68"/>
      <c r="I250" s="40"/>
    </row>
    <row r="251" spans="1:9">
      <c r="A251" s="68"/>
      <c r="B251" s="68"/>
      <c r="C251" s="40"/>
      <c r="D251" s="68"/>
      <c r="E251" s="40"/>
      <c r="G251" s="69"/>
      <c r="H251" s="68"/>
      <c r="I251" s="40"/>
    </row>
    <row r="252" spans="1:9">
      <c r="A252" s="68"/>
      <c r="B252" s="68"/>
      <c r="C252" s="40"/>
      <c r="D252" s="68"/>
      <c r="E252" s="40"/>
      <c r="G252" s="69"/>
      <c r="H252" s="68"/>
      <c r="I252" s="40"/>
    </row>
    <row r="253" spans="1:9">
      <c r="A253" s="68"/>
      <c r="B253" s="68"/>
      <c r="C253" s="40"/>
      <c r="D253" s="68"/>
      <c r="E253" s="40"/>
      <c r="G253" s="69"/>
      <c r="H253" s="68"/>
      <c r="I253" s="40"/>
    </row>
    <row r="254" spans="1:9">
      <c r="A254" s="68"/>
      <c r="B254" s="68"/>
      <c r="C254" s="40"/>
      <c r="D254" s="68"/>
      <c r="E254" s="40"/>
      <c r="G254" s="69"/>
      <c r="H254" s="68"/>
      <c r="I254" s="40"/>
    </row>
    <row r="255" spans="1:9">
      <c r="A255" s="68"/>
      <c r="B255" s="68"/>
      <c r="C255" s="40"/>
      <c r="D255" s="68"/>
      <c r="E255" s="40"/>
      <c r="G255" s="69"/>
      <c r="H255" s="68"/>
      <c r="I255" s="40"/>
    </row>
    <row r="256" spans="1:9">
      <c r="A256" s="68"/>
      <c r="B256" s="68"/>
      <c r="C256" s="40"/>
      <c r="D256" s="68"/>
      <c r="E256" s="40"/>
      <c r="G256" s="69"/>
      <c r="H256" s="68"/>
      <c r="I256" s="40"/>
    </row>
    <row r="257" spans="1:9">
      <c r="A257" s="68"/>
      <c r="B257" s="68"/>
      <c r="C257" s="40"/>
      <c r="D257" s="68"/>
      <c r="E257" s="40"/>
      <c r="G257" s="69"/>
      <c r="H257" s="68"/>
      <c r="I257" s="40"/>
    </row>
    <row r="258" spans="1:9">
      <c r="A258" s="68"/>
      <c r="B258" s="68"/>
      <c r="C258" s="40"/>
      <c r="D258" s="68"/>
      <c r="E258" s="40"/>
      <c r="G258" s="69"/>
      <c r="H258" s="68"/>
      <c r="I258" s="40"/>
    </row>
    <row r="259" spans="1:9">
      <c r="A259" s="68"/>
      <c r="B259" s="68"/>
      <c r="C259" s="40"/>
      <c r="D259" s="68"/>
      <c r="E259" s="40"/>
      <c r="G259" s="69"/>
      <c r="H259" s="68"/>
      <c r="I259" s="40"/>
    </row>
    <row r="260" spans="1:9">
      <c r="A260" s="68"/>
      <c r="B260" s="68"/>
      <c r="C260" s="40"/>
      <c r="D260" s="68"/>
      <c r="E260" s="40"/>
      <c r="G260" s="69"/>
      <c r="H260" s="68"/>
      <c r="I260" s="40"/>
    </row>
    <row r="261" spans="1:9">
      <c r="A261" s="68"/>
      <c r="B261" s="68"/>
      <c r="C261" s="40"/>
      <c r="D261" s="68"/>
      <c r="E261" s="40"/>
      <c r="G261" s="69"/>
      <c r="H261" s="68"/>
      <c r="I261" s="40"/>
    </row>
    <row r="262" spans="1:9">
      <c r="A262" s="68"/>
      <c r="B262" s="68"/>
      <c r="C262" s="40"/>
      <c r="D262" s="68"/>
      <c r="E262" s="40"/>
      <c r="G262" s="69"/>
      <c r="H262" s="68"/>
      <c r="I262" s="40"/>
    </row>
    <row r="263" spans="1:9">
      <c r="A263" s="68"/>
      <c r="B263" s="68"/>
      <c r="C263" s="40"/>
      <c r="D263" s="68"/>
      <c r="E263" s="40"/>
      <c r="G263" s="69"/>
      <c r="H263" s="68"/>
      <c r="I263" s="40"/>
    </row>
    <row r="264" spans="1:9">
      <c r="A264" s="68"/>
      <c r="B264" s="68"/>
      <c r="C264" s="40"/>
      <c r="D264" s="68"/>
      <c r="E264" s="40"/>
      <c r="G264" s="69"/>
      <c r="H264" s="68"/>
      <c r="I264" s="40"/>
    </row>
    <row r="265" spans="1:9">
      <c r="A265" s="68"/>
      <c r="B265" s="68"/>
      <c r="C265" s="40"/>
      <c r="D265" s="68"/>
      <c r="E265" s="40"/>
      <c r="G265" s="69"/>
      <c r="H265" s="68"/>
      <c r="I265" s="40"/>
    </row>
    <row r="266" spans="1:9">
      <c r="A266" s="68"/>
      <c r="B266" s="68"/>
      <c r="C266" s="40"/>
      <c r="D266" s="68"/>
      <c r="E266" s="40"/>
      <c r="G266" s="69"/>
      <c r="H266" s="68"/>
      <c r="I266" s="40"/>
    </row>
    <row r="267" spans="1:9">
      <c r="A267" s="68"/>
      <c r="B267" s="68"/>
      <c r="C267" s="40"/>
      <c r="D267" s="68"/>
      <c r="E267" s="40"/>
      <c r="G267" s="69"/>
      <c r="H267" s="68"/>
      <c r="I267" s="40"/>
    </row>
    <row r="268" spans="1:9">
      <c r="A268" s="68"/>
      <c r="B268" s="68"/>
      <c r="C268" s="40"/>
      <c r="D268" s="68"/>
      <c r="E268" s="40"/>
      <c r="G268" s="69"/>
      <c r="H268" s="68"/>
      <c r="I268" s="40"/>
    </row>
    <row r="269" spans="1:9">
      <c r="A269" s="68"/>
      <c r="B269" s="68"/>
      <c r="C269" s="40"/>
      <c r="D269" s="68"/>
      <c r="E269" s="40"/>
      <c r="G269" s="69"/>
      <c r="H269" s="68"/>
      <c r="I269" s="40"/>
    </row>
    <row r="270" spans="1:9">
      <c r="A270" s="68"/>
      <c r="B270" s="68"/>
      <c r="C270" s="40"/>
      <c r="D270" s="68"/>
      <c r="E270" s="40"/>
      <c r="G270" s="69"/>
      <c r="H270" s="68"/>
      <c r="I270" s="40"/>
    </row>
    <row r="271" spans="1:9">
      <c r="A271" s="68"/>
      <c r="B271" s="68"/>
      <c r="C271" s="40"/>
      <c r="D271" s="68"/>
      <c r="E271" s="40"/>
      <c r="G271" s="69"/>
      <c r="H271" s="68"/>
      <c r="I271" s="40"/>
    </row>
    <row r="272" spans="1:9">
      <c r="A272" s="68"/>
      <c r="B272" s="68"/>
      <c r="C272" s="40"/>
      <c r="D272" s="68"/>
      <c r="E272" s="40"/>
      <c r="G272" s="69"/>
      <c r="H272" s="68"/>
      <c r="I272" s="40"/>
    </row>
    <row r="273" spans="1:9">
      <c r="A273" s="68"/>
      <c r="B273" s="68"/>
      <c r="C273" s="40"/>
      <c r="D273" s="68"/>
      <c r="E273" s="40"/>
      <c r="G273" s="69"/>
      <c r="H273" s="68"/>
      <c r="I273" s="40"/>
    </row>
    <row r="274" spans="1:9">
      <c r="A274" s="68"/>
      <c r="B274" s="68"/>
      <c r="C274" s="40"/>
      <c r="D274" s="68"/>
      <c r="E274" s="40"/>
      <c r="G274" s="69"/>
      <c r="H274" s="68"/>
      <c r="I274" s="40"/>
    </row>
    <row r="275" spans="1:9">
      <c r="A275" s="68"/>
      <c r="B275" s="68"/>
      <c r="C275" s="40"/>
      <c r="D275" s="68"/>
      <c r="E275" s="40"/>
      <c r="G275" s="69"/>
      <c r="H275" s="68"/>
      <c r="I275" s="40"/>
    </row>
    <row r="276" spans="1:9">
      <c r="A276" s="68"/>
      <c r="B276" s="68"/>
      <c r="C276" s="40"/>
      <c r="D276" s="68"/>
      <c r="E276" s="40"/>
      <c r="G276" s="69"/>
      <c r="H276" s="68"/>
      <c r="I276" s="40"/>
    </row>
    <row r="277" spans="1:9">
      <c r="A277" s="68"/>
      <c r="B277" s="68"/>
      <c r="C277" s="40"/>
      <c r="D277" s="68"/>
      <c r="E277" s="40"/>
      <c r="G277" s="69"/>
      <c r="H277" s="68"/>
      <c r="I277" s="40"/>
    </row>
    <row r="278" spans="1:9">
      <c r="A278" s="68"/>
      <c r="B278" s="68"/>
      <c r="C278" s="40"/>
      <c r="D278" s="68"/>
      <c r="E278" s="40"/>
      <c r="G278" s="69"/>
      <c r="H278" s="68"/>
      <c r="I278" s="40"/>
    </row>
    <row r="279" spans="1:9">
      <c r="A279" s="68"/>
      <c r="B279" s="68"/>
      <c r="C279" s="40"/>
      <c r="D279" s="68"/>
      <c r="E279" s="40"/>
      <c r="G279" s="69"/>
      <c r="H279" s="68"/>
      <c r="I279" s="40"/>
    </row>
    <row r="280" spans="1:9">
      <c r="A280" s="68"/>
      <c r="B280" s="68"/>
      <c r="C280" s="40"/>
      <c r="D280" s="68"/>
      <c r="E280" s="40"/>
      <c r="G280" s="69"/>
      <c r="H280" s="68"/>
      <c r="I280" s="40"/>
    </row>
    <row r="281" spans="1:9">
      <c r="A281" s="68"/>
      <c r="B281" s="68"/>
      <c r="C281" s="40"/>
      <c r="D281" s="68"/>
      <c r="E281" s="40"/>
      <c r="G281" s="69"/>
      <c r="H281" s="68"/>
      <c r="I281" s="40"/>
    </row>
    <row r="282" spans="1:9">
      <c r="A282" s="68"/>
      <c r="B282" s="68"/>
      <c r="C282" s="40"/>
      <c r="D282" s="68"/>
      <c r="E282" s="40"/>
      <c r="G282" s="69"/>
      <c r="H282" s="68"/>
      <c r="I282" s="40"/>
    </row>
    <row r="283" spans="1:9">
      <c r="A283" s="68"/>
      <c r="B283" s="68"/>
      <c r="C283" s="40"/>
      <c r="D283" s="68"/>
      <c r="E283" s="40"/>
      <c r="G283" s="69"/>
      <c r="H283" s="68"/>
      <c r="I283" s="40"/>
    </row>
    <row r="284" spans="1:9">
      <c r="A284" s="68"/>
      <c r="B284" s="68"/>
      <c r="C284" s="40"/>
      <c r="D284" s="68"/>
      <c r="E284" s="40"/>
      <c r="G284" s="69"/>
      <c r="H284" s="68"/>
      <c r="I284" s="40"/>
    </row>
    <row r="285" spans="1:9">
      <c r="A285" s="68"/>
      <c r="B285" s="68"/>
      <c r="C285" s="40"/>
      <c r="D285" s="68"/>
      <c r="E285" s="40"/>
      <c r="G285" s="69"/>
      <c r="H285" s="68"/>
      <c r="I285" s="40"/>
    </row>
    <row r="286" spans="1:9">
      <c r="A286" s="68"/>
      <c r="B286" s="68"/>
      <c r="C286" s="40"/>
      <c r="D286" s="68"/>
      <c r="E286" s="40"/>
      <c r="G286" s="69"/>
      <c r="H286" s="68"/>
      <c r="I286" s="40"/>
    </row>
    <row r="287" spans="1:9">
      <c r="A287" s="68"/>
      <c r="B287" s="68"/>
      <c r="C287" s="40"/>
      <c r="D287" s="68"/>
      <c r="E287" s="40"/>
      <c r="G287" s="69"/>
      <c r="H287" s="68"/>
      <c r="I287" s="40"/>
    </row>
    <row r="288" spans="1:9">
      <c r="A288" s="68"/>
      <c r="B288" s="68"/>
      <c r="C288" s="40"/>
      <c r="D288" s="68"/>
      <c r="E288" s="40"/>
      <c r="G288" s="69"/>
      <c r="H288" s="68"/>
      <c r="I288" s="40"/>
    </row>
    <row r="289" spans="1:9">
      <c r="A289" s="68"/>
      <c r="B289" s="68"/>
      <c r="C289" s="40"/>
      <c r="D289" s="68"/>
      <c r="E289" s="40"/>
      <c r="G289" s="69"/>
      <c r="H289" s="68"/>
      <c r="I289" s="40"/>
    </row>
    <row r="290" spans="1:9">
      <c r="A290" s="68"/>
      <c r="B290" s="68"/>
      <c r="C290" s="40"/>
      <c r="D290" s="68"/>
      <c r="E290" s="40"/>
      <c r="G290" s="69"/>
      <c r="H290" s="68"/>
      <c r="I290" s="40"/>
    </row>
    <row r="291" spans="1:9">
      <c r="A291" s="68"/>
      <c r="B291" s="68"/>
      <c r="C291" s="40"/>
      <c r="D291" s="68"/>
      <c r="E291" s="40"/>
      <c r="G291" s="69"/>
      <c r="H291" s="68"/>
      <c r="I291" s="40"/>
    </row>
    <row r="292" spans="1:9">
      <c r="A292" s="68"/>
      <c r="B292" s="68"/>
      <c r="C292" s="40"/>
      <c r="D292" s="68"/>
      <c r="E292" s="40"/>
      <c r="G292" s="69"/>
      <c r="H292" s="68"/>
      <c r="I292" s="40"/>
    </row>
    <row r="293" spans="1:9">
      <c r="A293" s="68"/>
      <c r="B293" s="68"/>
      <c r="C293" s="40"/>
      <c r="D293" s="68"/>
      <c r="E293" s="40"/>
      <c r="G293" s="69"/>
      <c r="H293" s="68"/>
      <c r="I293" s="40"/>
    </row>
    <row r="294" spans="1:9">
      <c r="A294" s="68"/>
      <c r="B294" s="68"/>
      <c r="C294" s="40"/>
      <c r="D294" s="68"/>
      <c r="E294" s="40"/>
      <c r="G294" s="69"/>
      <c r="H294" s="68"/>
      <c r="I294" s="40"/>
    </row>
    <row r="295" spans="1:9">
      <c r="A295" s="68"/>
      <c r="B295" s="68"/>
      <c r="C295" s="40"/>
      <c r="D295" s="68"/>
      <c r="E295" s="40"/>
      <c r="G295" s="69"/>
      <c r="H295" s="68"/>
      <c r="I295" s="40"/>
    </row>
    <row r="296" spans="1:9">
      <c r="A296" s="68"/>
      <c r="B296" s="68"/>
      <c r="C296" s="40"/>
      <c r="D296" s="68"/>
      <c r="E296" s="40"/>
      <c r="G296" s="69"/>
      <c r="H296" s="68"/>
      <c r="I296" s="40"/>
    </row>
    <row r="297" spans="1:9">
      <c r="A297" s="68"/>
      <c r="B297" s="68"/>
      <c r="C297" s="40"/>
      <c r="D297" s="68"/>
      <c r="E297" s="40"/>
      <c r="G297" s="69"/>
      <c r="H297" s="68"/>
      <c r="I297" s="40"/>
    </row>
    <row r="298" spans="1:9">
      <c r="A298" s="68"/>
      <c r="B298" s="68"/>
      <c r="C298" s="40"/>
      <c r="D298" s="68"/>
      <c r="E298" s="40"/>
      <c r="G298" s="69"/>
      <c r="H298" s="68"/>
      <c r="I298" s="40"/>
    </row>
    <row r="299" spans="1:9">
      <c r="A299" s="68"/>
      <c r="B299" s="68"/>
      <c r="C299" s="40"/>
      <c r="D299" s="68"/>
      <c r="E299" s="40"/>
      <c r="G299" s="69"/>
      <c r="H299" s="68"/>
      <c r="I299" s="40"/>
    </row>
    <row r="300" spans="1:9">
      <c r="A300" s="68"/>
      <c r="B300" s="68"/>
      <c r="C300" s="40"/>
      <c r="D300" s="68"/>
      <c r="E300" s="40"/>
      <c r="G300" s="69"/>
      <c r="H300" s="68"/>
      <c r="I300" s="40"/>
    </row>
    <row r="301" spans="1:9">
      <c r="A301" s="68"/>
      <c r="B301" s="68"/>
      <c r="C301" s="40"/>
      <c r="D301" s="68"/>
      <c r="E301" s="40"/>
      <c r="G301" s="69"/>
      <c r="H301" s="68"/>
      <c r="I301" s="40"/>
    </row>
    <row r="302" spans="1:9">
      <c r="A302" s="68"/>
      <c r="B302" s="68"/>
      <c r="C302" s="40"/>
      <c r="D302" s="68"/>
      <c r="E302" s="40"/>
      <c r="G302" s="69"/>
      <c r="H302" s="68"/>
      <c r="I302" s="40"/>
    </row>
    <row r="303" spans="1:9">
      <c r="A303" s="68"/>
      <c r="B303" s="68"/>
      <c r="C303" s="40"/>
      <c r="D303" s="68"/>
      <c r="E303" s="40"/>
      <c r="G303" s="69"/>
      <c r="H303" s="68"/>
      <c r="I303" s="40"/>
    </row>
    <row r="304" spans="1:9">
      <c r="A304" s="68"/>
      <c r="B304" s="68"/>
      <c r="C304" s="40"/>
      <c r="D304" s="68"/>
      <c r="E304" s="40"/>
      <c r="G304" s="69"/>
      <c r="H304" s="68"/>
      <c r="I304" s="40"/>
    </row>
    <row r="305" spans="1:9">
      <c r="A305" s="68"/>
      <c r="B305" s="68"/>
      <c r="C305" s="40"/>
      <c r="D305" s="68"/>
      <c r="E305" s="40"/>
      <c r="G305" s="69"/>
      <c r="H305" s="68"/>
      <c r="I305" s="40"/>
    </row>
    <row r="306" spans="1:9">
      <c r="A306" s="68"/>
      <c r="B306" s="68"/>
      <c r="C306" s="40"/>
      <c r="D306" s="68"/>
      <c r="E306" s="40"/>
      <c r="G306" s="69"/>
      <c r="H306" s="68"/>
      <c r="I306" s="40"/>
    </row>
    <row r="307" spans="1:9">
      <c r="A307" s="68"/>
      <c r="B307" s="68"/>
      <c r="C307" s="40"/>
      <c r="D307" s="68"/>
      <c r="E307" s="40"/>
      <c r="G307" s="69"/>
      <c r="H307" s="68"/>
      <c r="I307" s="40"/>
    </row>
    <row r="308" spans="1:9">
      <c r="A308" s="68"/>
      <c r="B308" s="68"/>
      <c r="C308" s="40"/>
      <c r="D308" s="68"/>
      <c r="E308" s="40"/>
      <c r="G308" s="69"/>
      <c r="H308" s="68"/>
      <c r="I308" s="40"/>
    </row>
    <row r="309" spans="1:9">
      <c r="A309" s="68"/>
      <c r="B309" s="68"/>
      <c r="C309" s="40"/>
      <c r="D309" s="68"/>
      <c r="E309" s="40"/>
      <c r="G309" s="69"/>
      <c r="H309" s="68"/>
      <c r="I309" s="40"/>
    </row>
    <row r="310" spans="1:9">
      <c r="A310" s="68"/>
      <c r="B310" s="68"/>
      <c r="C310" s="40"/>
      <c r="D310" s="68"/>
      <c r="E310" s="40"/>
      <c r="G310" s="69"/>
      <c r="H310" s="68"/>
      <c r="I310" s="40"/>
    </row>
    <row r="311" spans="1:9">
      <c r="A311" s="68"/>
      <c r="B311" s="68"/>
      <c r="C311" s="40"/>
      <c r="D311" s="68"/>
      <c r="E311" s="40"/>
      <c r="G311" s="69"/>
      <c r="H311" s="68"/>
      <c r="I311" s="40"/>
    </row>
    <row r="312" spans="1:9">
      <c r="A312" s="68"/>
      <c r="B312" s="68"/>
      <c r="C312" s="40"/>
      <c r="D312" s="68"/>
      <c r="E312" s="40"/>
      <c r="G312" s="69"/>
      <c r="H312" s="68"/>
      <c r="I312" s="40"/>
    </row>
    <row r="313" spans="1:9">
      <c r="A313" s="68"/>
      <c r="B313" s="68"/>
      <c r="C313" s="40"/>
      <c r="D313" s="68"/>
      <c r="E313" s="40"/>
      <c r="G313" s="69"/>
      <c r="H313" s="68"/>
      <c r="I313" s="40"/>
    </row>
    <row r="314" spans="1:9">
      <c r="A314" s="68"/>
      <c r="B314" s="68"/>
      <c r="C314" s="40"/>
      <c r="D314" s="68"/>
      <c r="E314" s="40"/>
      <c r="G314" s="69"/>
      <c r="H314" s="68"/>
      <c r="I314" s="40"/>
    </row>
    <row r="315" spans="1:9">
      <c r="A315" s="68"/>
      <c r="B315" s="68"/>
      <c r="C315" s="40"/>
      <c r="D315" s="68"/>
      <c r="E315" s="40"/>
      <c r="G315" s="69"/>
      <c r="H315" s="68"/>
      <c r="I315" s="40"/>
    </row>
    <row r="316" spans="1:9">
      <c r="A316" s="68"/>
      <c r="B316" s="68"/>
      <c r="C316" s="40"/>
      <c r="D316" s="68"/>
      <c r="E316" s="40"/>
      <c r="G316" s="69"/>
      <c r="H316" s="68"/>
      <c r="I316" s="40"/>
    </row>
    <row r="317" spans="1:9">
      <c r="A317" s="68"/>
      <c r="B317" s="68"/>
      <c r="C317" s="40"/>
      <c r="D317" s="68"/>
      <c r="E317" s="40"/>
      <c r="G317" s="69"/>
      <c r="H317" s="68"/>
      <c r="I317" s="40"/>
    </row>
    <row r="318" spans="1:9">
      <c r="A318" s="68"/>
      <c r="B318" s="68"/>
      <c r="C318" s="40"/>
      <c r="D318" s="68"/>
      <c r="E318" s="40"/>
      <c r="G318" s="69"/>
      <c r="H318" s="68"/>
      <c r="I318" s="40"/>
    </row>
    <row r="319" spans="1:9">
      <c r="A319" s="68"/>
      <c r="B319" s="68"/>
      <c r="C319" s="40"/>
      <c r="D319" s="68"/>
      <c r="E319" s="40"/>
      <c r="G319" s="69"/>
      <c r="H319" s="68"/>
      <c r="I319" s="40"/>
    </row>
    <row r="320" spans="1:9">
      <c r="A320" s="68"/>
      <c r="B320" s="68"/>
      <c r="C320" s="40"/>
      <c r="D320" s="68"/>
      <c r="E320" s="40"/>
      <c r="G320" s="69"/>
      <c r="H320" s="68"/>
      <c r="I320" s="40"/>
    </row>
    <row r="321" spans="1:9">
      <c r="A321" s="68"/>
      <c r="B321" s="68"/>
      <c r="C321" s="40"/>
      <c r="D321" s="68"/>
      <c r="E321" s="40"/>
      <c r="G321" s="69"/>
      <c r="H321" s="68"/>
      <c r="I321" s="40"/>
    </row>
    <row r="322" spans="1:9">
      <c r="A322" s="68"/>
      <c r="B322" s="68"/>
      <c r="C322" s="40"/>
      <c r="D322" s="68"/>
      <c r="E322" s="40"/>
      <c r="G322" s="69"/>
      <c r="H322" s="68"/>
      <c r="I322" s="40"/>
    </row>
    <row r="323" spans="1:9">
      <c r="A323" s="68"/>
      <c r="B323" s="68"/>
      <c r="C323" s="40"/>
      <c r="D323" s="68"/>
      <c r="E323" s="40"/>
      <c r="G323" s="69"/>
      <c r="H323" s="68"/>
      <c r="I323" s="40"/>
    </row>
    <row r="324" spans="1:9">
      <c r="A324" s="68"/>
      <c r="B324" s="68"/>
      <c r="C324" s="40"/>
      <c r="D324" s="68"/>
      <c r="E324" s="40"/>
      <c r="G324" s="69"/>
      <c r="H324" s="68"/>
      <c r="I324" s="40"/>
    </row>
    <row r="325" spans="1:9">
      <c r="A325" s="68"/>
      <c r="B325" s="68"/>
      <c r="C325" s="40"/>
      <c r="D325" s="68"/>
      <c r="E325" s="40"/>
      <c r="G325" s="69"/>
      <c r="H325" s="68"/>
      <c r="I325" s="40"/>
    </row>
    <row r="326" spans="1:9">
      <c r="A326" s="68"/>
      <c r="B326" s="68"/>
      <c r="C326" s="40"/>
      <c r="D326" s="68"/>
      <c r="E326" s="40"/>
      <c r="G326" s="69"/>
      <c r="H326" s="68"/>
      <c r="I326" s="40"/>
    </row>
    <row r="327" spans="1:9">
      <c r="A327" s="68"/>
      <c r="B327" s="68"/>
      <c r="C327" s="40"/>
      <c r="D327" s="68"/>
      <c r="E327" s="40"/>
      <c r="G327" s="69"/>
      <c r="H327" s="68"/>
      <c r="I327" s="40"/>
    </row>
    <row r="328" spans="1:9">
      <c r="A328" s="68"/>
      <c r="B328" s="68"/>
      <c r="C328" s="40"/>
      <c r="D328" s="68"/>
      <c r="E328" s="40"/>
      <c r="G328" s="69"/>
      <c r="H328" s="68"/>
      <c r="I328" s="40"/>
    </row>
    <row r="329" spans="1:9">
      <c r="A329" s="68"/>
      <c r="B329" s="68"/>
      <c r="C329" s="40"/>
      <c r="D329" s="68"/>
      <c r="E329" s="40"/>
      <c r="G329" s="69"/>
      <c r="H329" s="68"/>
      <c r="I329" s="40"/>
    </row>
    <row r="330" spans="1:9">
      <c r="A330" s="68"/>
      <c r="B330" s="68"/>
      <c r="C330" s="40"/>
      <c r="D330" s="68"/>
      <c r="E330" s="40"/>
      <c r="G330" s="69"/>
      <c r="H330" s="68"/>
      <c r="I330" s="40"/>
    </row>
    <row r="331" spans="1:9">
      <c r="A331" s="68"/>
      <c r="B331" s="68"/>
      <c r="C331" s="40"/>
      <c r="D331" s="68"/>
      <c r="E331" s="40"/>
      <c r="G331" s="69"/>
      <c r="H331" s="68"/>
      <c r="I331" s="40"/>
    </row>
    <row r="332" spans="1:9">
      <c r="A332" s="68"/>
      <c r="B332" s="68"/>
      <c r="C332" s="40"/>
      <c r="D332" s="68"/>
      <c r="E332" s="40"/>
      <c r="G332" s="69"/>
      <c r="H332" s="68"/>
      <c r="I332" s="40"/>
    </row>
    <row r="333" spans="1:9">
      <c r="A333" s="68"/>
      <c r="B333" s="68"/>
      <c r="C333" s="40"/>
      <c r="D333" s="68"/>
      <c r="E333" s="40"/>
      <c r="G333" s="69"/>
      <c r="H333" s="68"/>
      <c r="I333" s="40"/>
    </row>
    <row r="334" spans="1:9">
      <c r="A334" s="68"/>
      <c r="B334" s="68"/>
      <c r="C334" s="40"/>
      <c r="D334" s="68"/>
      <c r="E334" s="40"/>
      <c r="G334" s="69"/>
      <c r="H334" s="68"/>
      <c r="I334" s="40"/>
    </row>
    <row r="335" spans="1:9">
      <c r="A335" s="68"/>
      <c r="B335" s="68"/>
      <c r="C335" s="40"/>
      <c r="D335" s="68"/>
      <c r="E335" s="40"/>
      <c r="G335" s="69"/>
      <c r="H335" s="68"/>
      <c r="I335" s="40"/>
    </row>
    <row r="336" spans="1:9">
      <c r="A336" s="68"/>
      <c r="B336" s="68"/>
      <c r="C336" s="40"/>
      <c r="D336" s="68"/>
      <c r="E336" s="40"/>
      <c r="G336" s="69"/>
      <c r="H336" s="68"/>
      <c r="I336" s="40"/>
    </row>
    <row r="337" spans="1:9">
      <c r="A337" s="68"/>
      <c r="B337" s="68"/>
      <c r="C337" s="40"/>
      <c r="D337" s="68"/>
      <c r="E337" s="40"/>
      <c r="G337" s="69"/>
      <c r="H337" s="68"/>
      <c r="I337" s="40"/>
    </row>
    <row r="338" spans="1:9">
      <c r="A338" s="68"/>
      <c r="B338" s="68"/>
      <c r="C338" s="40"/>
      <c r="D338" s="68"/>
      <c r="E338" s="40"/>
      <c r="G338" s="69"/>
      <c r="H338" s="68"/>
      <c r="I338" s="40"/>
    </row>
    <row r="339" spans="1:9">
      <c r="A339" s="68"/>
      <c r="B339" s="68"/>
      <c r="C339" s="40"/>
      <c r="D339" s="68"/>
      <c r="E339" s="40"/>
      <c r="G339" s="69"/>
      <c r="H339" s="68"/>
      <c r="I339" s="40"/>
    </row>
    <row r="340" spans="1:9">
      <c r="A340" s="68"/>
      <c r="B340" s="68"/>
      <c r="C340" s="40"/>
      <c r="D340" s="68"/>
      <c r="E340" s="40"/>
      <c r="G340" s="69"/>
      <c r="H340" s="68"/>
      <c r="I340" s="40"/>
    </row>
    <row r="341" spans="1:9">
      <c r="A341" s="68"/>
      <c r="B341" s="68"/>
      <c r="C341" s="40"/>
      <c r="D341" s="68"/>
      <c r="E341" s="40"/>
      <c r="G341" s="69"/>
      <c r="H341" s="68"/>
      <c r="I341" s="40"/>
    </row>
    <row r="342" spans="1:9">
      <c r="A342" s="68"/>
      <c r="B342" s="68"/>
      <c r="C342" s="40"/>
      <c r="D342" s="68"/>
      <c r="E342" s="40"/>
      <c r="G342" s="69"/>
      <c r="H342" s="68"/>
      <c r="I342" s="40"/>
    </row>
    <row r="343" spans="1:9">
      <c r="A343" s="68"/>
      <c r="B343" s="68"/>
      <c r="C343" s="40"/>
      <c r="D343" s="68"/>
      <c r="E343" s="40"/>
      <c r="G343" s="69"/>
      <c r="H343" s="68"/>
      <c r="I343" s="40"/>
    </row>
    <row r="344" spans="1:9">
      <c r="A344" s="68"/>
      <c r="B344" s="68"/>
      <c r="C344" s="40"/>
      <c r="D344" s="68"/>
      <c r="E344" s="40"/>
      <c r="G344" s="69"/>
      <c r="H344" s="68"/>
      <c r="I344" s="40"/>
    </row>
    <row r="345" spans="1:9">
      <c r="A345" s="68"/>
      <c r="B345" s="68"/>
      <c r="C345" s="40"/>
      <c r="D345" s="68"/>
      <c r="E345" s="40"/>
      <c r="G345" s="69"/>
      <c r="H345" s="68"/>
      <c r="I345" s="40"/>
    </row>
    <row r="346" spans="1:9">
      <c r="A346" s="68"/>
      <c r="B346" s="68"/>
      <c r="C346" s="40"/>
      <c r="D346" s="68"/>
      <c r="E346" s="40"/>
      <c r="G346" s="69"/>
      <c r="H346" s="68"/>
      <c r="I346" s="40"/>
    </row>
    <row r="347" spans="1:9">
      <c r="A347" s="68"/>
      <c r="B347" s="68"/>
      <c r="C347" s="40"/>
      <c r="D347" s="68"/>
      <c r="E347" s="40"/>
      <c r="G347" s="69"/>
      <c r="H347" s="68"/>
      <c r="I347" s="40"/>
    </row>
    <row r="348" spans="1:9">
      <c r="A348" s="68"/>
      <c r="B348" s="68"/>
      <c r="C348" s="40"/>
      <c r="D348" s="68"/>
      <c r="E348" s="40"/>
      <c r="G348" s="69"/>
      <c r="H348" s="68"/>
      <c r="I348" s="40"/>
    </row>
    <row r="349" spans="1:9">
      <c r="A349" s="68"/>
      <c r="B349" s="68"/>
      <c r="C349" s="40"/>
      <c r="D349" s="68"/>
      <c r="E349" s="40"/>
      <c r="G349" s="69"/>
      <c r="H349" s="68"/>
      <c r="I349" s="40"/>
    </row>
    <row r="350" spans="1:9">
      <c r="A350" s="68"/>
      <c r="B350" s="68"/>
      <c r="C350" s="40"/>
      <c r="D350" s="68"/>
      <c r="E350" s="40"/>
      <c r="G350" s="69"/>
      <c r="H350" s="68"/>
      <c r="I350" s="40"/>
    </row>
    <row r="351" spans="1:9">
      <c r="A351" s="68"/>
      <c r="B351" s="68"/>
      <c r="C351" s="40"/>
      <c r="D351" s="68"/>
      <c r="E351" s="40"/>
      <c r="G351" s="69"/>
      <c r="H351" s="68"/>
      <c r="I351" s="40"/>
    </row>
    <row r="352" spans="1:9">
      <c r="A352" s="68"/>
      <c r="B352" s="68"/>
      <c r="C352" s="40"/>
      <c r="D352" s="68"/>
      <c r="E352" s="40"/>
      <c r="G352" s="69"/>
      <c r="H352" s="68"/>
      <c r="I352" s="40"/>
    </row>
    <row r="353" spans="1:9">
      <c r="A353" s="68"/>
      <c r="B353" s="68"/>
      <c r="C353" s="40"/>
      <c r="D353" s="68"/>
      <c r="E353" s="40"/>
      <c r="G353" s="69"/>
      <c r="H353" s="68"/>
      <c r="I353" s="40"/>
    </row>
    <row r="354" spans="1:9">
      <c r="A354" s="68"/>
      <c r="B354" s="68"/>
      <c r="C354" s="40"/>
      <c r="D354" s="68"/>
      <c r="E354" s="40"/>
      <c r="G354" s="69"/>
      <c r="H354" s="68"/>
      <c r="I354" s="40"/>
    </row>
    <row r="355" spans="1:9">
      <c r="A355" s="68"/>
      <c r="B355" s="68"/>
      <c r="C355" s="40"/>
      <c r="D355" s="68"/>
      <c r="E355" s="40"/>
      <c r="G355" s="69"/>
      <c r="H355" s="68"/>
      <c r="I355" s="40"/>
    </row>
    <row r="356" spans="1:9">
      <c r="A356" s="68"/>
      <c r="B356" s="68"/>
      <c r="C356" s="40"/>
      <c r="D356" s="68"/>
      <c r="E356" s="40"/>
      <c r="G356" s="69"/>
      <c r="H356" s="68"/>
      <c r="I356" s="40"/>
    </row>
    <row r="357" spans="1:9">
      <c r="A357" s="68"/>
      <c r="B357" s="68"/>
      <c r="C357" s="40"/>
      <c r="D357" s="68"/>
      <c r="E357" s="40"/>
      <c r="G357" s="69"/>
      <c r="H357" s="68"/>
      <c r="I357" s="40"/>
    </row>
    <row r="358" spans="1:9">
      <c r="A358" s="68"/>
      <c r="B358" s="68"/>
      <c r="C358" s="40"/>
      <c r="D358" s="68"/>
      <c r="E358" s="40"/>
      <c r="G358" s="69"/>
      <c r="H358" s="68"/>
      <c r="I358" s="40"/>
    </row>
    <row r="359" spans="1:9">
      <c r="A359" s="68"/>
      <c r="B359" s="68"/>
      <c r="C359" s="40"/>
      <c r="D359" s="68"/>
      <c r="E359" s="40"/>
      <c r="G359" s="69"/>
      <c r="H359" s="68"/>
      <c r="I359" s="40"/>
    </row>
    <row r="360" spans="1:9">
      <c r="A360" s="68"/>
      <c r="B360" s="68"/>
      <c r="C360" s="40"/>
      <c r="D360" s="68"/>
      <c r="E360" s="40"/>
      <c r="G360" s="69"/>
      <c r="H360" s="68"/>
      <c r="I360" s="40"/>
    </row>
    <row r="361" spans="1:9">
      <c r="A361" s="68"/>
      <c r="B361" s="68"/>
      <c r="C361" s="40"/>
      <c r="D361" s="68"/>
      <c r="E361" s="40"/>
      <c r="G361" s="69"/>
      <c r="H361" s="68"/>
      <c r="I361" s="40"/>
    </row>
    <row r="362" spans="1:9">
      <c r="A362" s="68"/>
      <c r="B362" s="68"/>
      <c r="C362" s="40"/>
      <c r="D362" s="68"/>
      <c r="E362" s="40"/>
      <c r="G362" s="69"/>
      <c r="H362" s="68"/>
      <c r="I362" s="40"/>
    </row>
    <row r="363" spans="1:9">
      <c r="A363" s="68"/>
      <c r="B363" s="68"/>
      <c r="C363" s="40"/>
      <c r="D363" s="68"/>
      <c r="E363" s="40"/>
      <c r="G363" s="69"/>
      <c r="H363" s="68"/>
      <c r="I363" s="40"/>
    </row>
    <row r="364" spans="1:9">
      <c r="A364" s="68"/>
      <c r="B364" s="68"/>
      <c r="C364" s="40"/>
      <c r="D364" s="68"/>
      <c r="E364" s="40"/>
      <c r="G364" s="69"/>
      <c r="H364" s="68"/>
      <c r="I364" s="40"/>
    </row>
    <row r="365" spans="1:9">
      <c r="A365" s="68"/>
      <c r="B365" s="68"/>
      <c r="C365" s="40"/>
      <c r="D365" s="68"/>
      <c r="E365" s="40"/>
      <c r="G365" s="69"/>
      <c r="H365" s="68"/>
      <c r="I365" s="40"/>
    </row>
    <row r="366" spans="1:9">
      <c r="A366" s="68"/>
      <c r="B366" s="68"/>
      <c r="C366" s="40"/>
      <c r="D366" s="68"/>
      <c r="E366" s="40"/>
      <c r="G366" s="69"/>
      <c r="H366" s="68"/>
      <c r="I366" s="40"/>
    </row>
    <row r="367" spans="1:9">
      <c r="A367" s="68"/>
      <c r="B367" s="68"/>
      <c r="C367" s="40"/>
      <c r="D367" s="68"/>
      <c r="E367" s="40"/>
      <c r="G367" s="69"/>
      <c r="H367" s="68"/>
      <c r="I367" s="40"/>
    </row>
    <row r="368" spans="1:9">
      <c r="A368" s="68"/>
      <c r="B368" s="68"/>
      <c r="C368" s="40"/>
      <c r="D368" s="68"/>
      <c r="E368" s="40"/>
      <c r="G368" s="69"/>
      <c r="H368" s="68"/>
      <c r="I368" s="40"/>
    </row>
    <row r="369" spans="1:9">
      <c r="A369" s="68"/>
      <c r="B369" s="68"/>
      <c r="C369" s="40"/>
      <c r="D369" s="68"/>
      <c r="E369" s="40"/>
      <c r="G369" s="69"/>
      <c r="H369" s="68"/>
      <c r="I369" s="40"/>
    </row>
    <row r="370" spans="1:9">
      <c r="A370" s="68"/>
      <c r="B370" s="68"/>
      <c r="C370" s="40"/>
      <c r="D370" s="68"/>
      <c r="E370" s="40"/>
      <c r="G370" s="69"/>
      <c r="H370" s="68"/>
      <c r="I370" s="40"/>
    </row>
    <row r="371" spans="1:9">
      <c r="A371" s="68"/>
      <c r="B371" s="68"/>
      <c r="C371" s="40"/>
      <c r="D371" s="68"/>
      <c r="E371" s="40"/>
      <c r="G371" s="69"/>
      <c r="H371" s="68"/>
      <c r="I371" s="40"/>
    </row>
    <row r="372" spans="1:9">
      <c r="A372" s="68"/>
      <c r="B372" s="68"/>
      <c r="C372" s="40"/>
      <c r="D372" s="68"/>
      <c r="E372" s="40"/>
      <c r="G372" s="69"/>
      <c r="H372" s="68"/>
      <c r="I372" s="40"/>
    </row>
    <row r="373" spans="1:9">
      <c r="A373" s="68"/>
      <c r="B373" s="68"/>
      <c r="C373" s="40"/>
      <c r="D373" s="68"/>
      <c r="E373" s="40"/>
      <c r="G373" s="69"/>
      <c r="H373" s="68"/>
      <c r="I373" s="40"/>
    </row>
    <row r="374" spans="1:9">
      <c r="A374" s="68"/>
      <c r="B374" s="68"/>
      <c r="C374" s="40"/>
      <c r="D374" s="68"/>
      <c r="E374" s="40"/>
      <c r="G374" s="69"/>
      <c r="H374" s="68"/>
      <c r="I374" s="40"/>
    </row>
    <row r="375" spans="1:9">
      <c r="A375" s="68"/>
      <c r="B375" s="68"/>
      <c r="C375" s="40"/>
      <c r="D375" s="68"/>
      <c r="E375" s="40"/>
      <c r="G375" s="69"/>
      <c r="H375" s="68"/>
      <c r="I375" s="40"/>
    </row>
    <row r="376" spans="1:9">
      <c r="A376" s="68"/>
      <c r="B376" s="68"/>
      <c r="C376" s="40"/>
      <c r="D376" s="68"/>
      <c r="E376" s="40"/>
      <c r="G376" s="69"/>
      <c r="H376" s="68"/>
      <c r="I376" s="40"/>
    </row>
    <row r="377" spans="1:9">
      <c r="A377" s="68"/>
      <c r="B377" s="68"/>
      <c r="C377" s="40"/>
      <c r="D377" s="68"/>
      <c r="E377" s="40"/>
      <c r="G377" s="69"/>
      <c r="H377" s="68"/>
      <c r="I377" s="40"/>
    </row>
    <row r="378" spans="1:9">
      <c r="A378" s="68"/>
      <c r="B378" s="68"/>
      <c r="C378" s="40"/>
      <c r="D378" s="68"/>
      <c r="E378" s="40"/>
      <c r="G378" s="69"/>
      <c r="H378" s="68"/>
      <c r="I378" s="40"/>
    </row>
    <row r="379" spans="1:9">
      <c r="A379" s="68"/>
      <c r="B379" s="68"/>
      <c r="C379" s="40"/>
      <c r="D379" s="68"/>
      <c r="E379" s="40"/>
      <c r="G379" s="69"/>
      <c r="H379" s="68"/>
      <c r="I379" s="40"/>
    </row>
    <row r="380" spans="1:9">
      <c r="A380" s="68"/>
      <c r="B380" s="68"/>
      <c r="C380" s="40"/>
      <c r="D380" s="68"/>
      <c r="E380" s="40"/>
      <c r="G380" s="69"/>
      <c r="H380" s="68"/>
      <c r="I380" s="40"/>
    </row>
    <row r="381" spans="1:9">
      <c r="A381" s="68"/>
      <c r="B381" s="68"/>
      <c r="C381" s="40"/>
      <c r="D381" s="68"/>
      <c r="E381" s="40"/>
      <c r="G381" s="69"/>
      <c r="H381" s="68"/>
      <c r="I381" s="40"/>
    </row>
    <row r="382" spans="1:9">
      <c r="A382" s="68"/>
      <c r="B382" s="68"/>
      <c r="C382" s="40"/>
      <c r="D382" s="68"/>
      <c r="E382" s="40"/>
      <c r="G382" s="69"/>
      <c r="H382" s="68"/>
      <c r="I382" s="40"/>
    </row>
    <row r="383" spans="1:9">
      <c r="A383" s="68"/>
      <c r="B383" s="68"/>
      <c r="C383" s="40"/>
      <c r="D383" s="68"/>
      <c r="E383" s="40"/>
      <c r="G383" s="69"/>
      <c r="H383" s="68"/>
      <c r="I383" s="40"/>
    </row>
    <row r="384" spans="1:9">
      <c r="A384" s="68"/>
      <c r="B384" s="68"/>
      <c r="C384" s="40"/>
      <c r="D384" s="68"/>
      <c r="E384" s="40"/>
      <c r="G384" s="69"/>
      <c r="H384" s="68"/>
      <c r="I384" s="40"/>
    </row>
    <row r="385" spans="1:9">
      <c r="A385" s="68"/>
      <c r="B385" s="68"/>
      <c r="C385" s="40"/>
      <c r="D385" s="68"/>
      <c r="E385" s="40"/>
      <c r="G385" s="69"/>
      <c r="H385" s="68"/>
      <c r="I385" s="40"/>
    </row>
    <row r="386" spans="1:9">
      <c r="A386" s="68"/>
      <c r="B386" s="68"/>
      <c r="C386" s="40"/>
      <c r="D386" s="68"/>
      <c r="E386" s="40"/>
      <c r="G386" s="69"/>
      <c r="H386" s="68"/>
      <c r="I386" s="40"/>
    </row>
    <row r="387" spans="1:9">
      <c r="A387" s="68"/>
      <c r="B387" s="68"/>
      <c r="C387" s="40"/>
      <c r="D387" s="68"/>
      <c r="E387" s="40"/>
      <c r="G387" s="69"/>
      <c r="H387" s="68"/>
      <c r="I387" s="40"/>
    </row>
    <row r="388" spans="1:9">
      <c r="A388" s="68"/>
      <c r="B388" s="68"/>
      <c r="C388" s="40"/>
      <c r="D388" s="68"/>
      <c r="E388" s="40"/>
      <c r="G388" s="69"/>
      <c r="H388" s="68"/>
      <c r="I388" s="40"/>
    </row>
    <row r="389" spans="1:9">
      <c r="A389" s="68"/>
      <c r="B389" s="68"/>
      <c r="C389" s="40"/>
      <c r="D389" s="68"/>
      <c r="E389" s="40"/>
      <c r="G389" s="69"/>
      <c r="H389" s="68"/>
      <c r="I389" s="40"/>
    </row>
    <row r="390" spans="1:9">
      <c r="A390" s="68"/>
      <c r="B390" s="68"/>
      <c r="C390" s="40"/>
      <c r="D390" s="68"/>
      <c r="E390" s="40"/>
      <c r="G390" s="69"/>
      <c r="H390" s="68"/>
      <c r="I390" s="40"/>
    </row>
    <row r="391" spans="1:9">
      <c r="A391" s="68"/>
      <c r="B391" s="68"/>
      <c r="C391" s="40"/>
      <c r="D391" s="68"/>
      <c r="E391" s="40"/>
      <c r="G391" s="69"/>
      <c r="H391" s="68"/>
      <c r="I391" s="40"/>
    </row>
    <row r="392" spans="1:9">
      <c r="A392" s="68"/>
      <c r="B392" s="68"/>
      <c r="C392" s="40"/>
      <c r="D392" s="68"/>
      <c r="E392" s="40"/>
      <c r="G392" s="69"/>
      <c r="H392" s="68"/>
      <c r="I392" s="40"/>
    </row>
    <row r="393" spans="1:9">
      <c r="A393" s="68"/>
      <c r="B393" s="68"/>
      <c r="C393" s="40"/>
      <c r="D393" s="68"/>
      <c r="E393" s="40"/>
      <c r="G393" s="69"/>
      <c r="H393" s="68"/>
      <c r="I393" s="40"/>
    </row>
    <row r="394" spans="1:9">
      <c r="A394" s="68"/>
      <c r="B394" s="68"/>
      <c r="C394" s="40"/>
      <c r="D394" s="68"/>
      <c r="E394" s="40"/>
      <c r="G394" s="69"/>
      <c r="H394" s="68"/>
      <c r="I394" s="40"/>
    </row>
    <row r="395" spans="1:9">
      <c r="A395" s="68"/>
      <c r="B395" s="68"/>
      <c r="C395" s="40"/>
      <c r="D395" s="68"/>
      <c r="E395" s="40"/>
      <c r="G395" s="69"/>
      <c r="H395" s="68"/>
      <c r="I395" s="40"/>
    </row>
    <row r="396" spans="1:9">
      <c r="A396" s="68"/>
      <c r="B396" s="68"/>
      <c r="C396" s="40"/>
      <c r="D396" s="68"/>
      <c r="E396" s="40"/>
      <c r="G396" s="69"/>
      <c r="H396" s="68"/>
      <c r="I396" s="40"/>
    </row>
    <row r="397" spans="1:9">
      <c r="A397" s="68"/>
      <c r="B397" s="68"/>
      <c r="C397" s="40"/>
      <c r="D397" s="68"/>
      <c r="E397" s="40"/>
      <c r="G397" s="69"/>
      <c r="H397" s="68"/>
      <c r="I397" s="40"/>
    </row>
    <row r="398" spans="1:9">
      <c r="A398" s="68"/>
      <c r="B398" s="68"/>
      <c r="C398" s="40"/>
      <c r="D398" s="68"/>
      <c r="E398" s="40"/>
      <c r="G398" s="69"/>
      <c r="H398" s="68"/>
      <c r="I398" s="40"/>
    </row>
    <row r="399" spans="1:9">
      <c r="A399" s="68"/>
      <c r="B399" s="68"/>
      <c r="C399" s="40"/>
      <c r="D399" s="68"/>
      <c r="E399" s="40"/>
      <c r="G399" s="69"/>
      <c r="H399" s="68"/>
      <c r="I399" s="40"/>
    </row>
    <row r="400" spans="1:9">
      <c r="A400" s="68"/>
      <c r="B400" s="68"/>
      <c r="C400" s="40"/>
      <c r="D400" s="68"/>
      <c r="E400" s="40"/>
      <c r="G400" s="69"/>
      <c r="H400" s="68"/>
      <c r="I400" s="40"/>
    </row>
    <row r="401" spans="1:9">
      <c r="A401" s="68"/>
      <c r="B401" s="68"/>
      <c r="C401" s="40"/>
      <c r="D401" s="68"/>
      <c r="E401" s="40"/>
      <c r="G401" s="69"/>
      <c r="H401" s="68"/>
      <c r="I401" s="40"/>
    </row>
    <row r="402" spans="1:9">
      <c r="A402" s="68"/>
      <c r="B402" s="68"/>
      <c r="C402" s="40"/>
      <c r="D402" s="68"/>
      <c r="E402" s="40"/>
      <c r="G402" s="69"/>
      <c r="H402" s="68"/>
      <c r="I402" s="40"/>
    </row>
    <row r="403" spans="1:9">
      <c r="A403" s="68"/>
      <c r="B403" s="68"/>
      <c r="C403" s="40"/>
      <c r="D403" s="68"/>
      <c r="E403" s="40"/>
      <c r="G403" s="69"/>
      <c r="H403" s="68"/>
      <c r="I403" s="40"/>
    </row>
    <row r="404" spans="1:9">
      <c r="A404" s="68"/>
      <c r="B404" s="68"/>
      <c r="C404" s="40"/>
      <c r="D404" s="68"/>
      <c r="E404" s="40"/>
      <c r="G404" s="69"/>
      <c r="H404" s="68"/>
      <c r="I404" s="40"/>
    </row>
    <row r="405" spans="1:9">
      <c r="A405" s="68"/>
      <c r="B405" s="68"/>
      <c r="C405" s="40"/>
      <c r="D405" s="68"/>
      <c r="E405" s="40"/>
      <c r="G405" s="69"/>
      <c r="H405" s="68"/>
      <c r="I405" s="40"/>
    </row>
    <row r="406" spans="1:9">
      <c r="A406" s="68"/>
      <c r="B406" s="68"/>
      <c r="C406" s="40"/>
      <c r="D406" s="68"/>
      <c r="E406" s="40"/>
      <c r="G406" s="69"/>
      <c r="H406" s="68"/>
      <c r="I406" s="40"/>
    </row>
    <row r="407" spans="1:9">
      <c r="A407" s="68"/>
      <c r="B407" s="68"/>
      <c r="C407" s="40"/>
      <c r="D407" s="68"/>
      <c r="E407" s="40"/>
      <c r="G407" s="69"/>
      <c r="H407" s="68"/>
      <c r="I407" s="40"/>
    </row>
    <row r="408" spans="1:9">
      <c r="A408" s="68"/>
      <c r="B408" s="68"/>
      <c r="C408" s="40"/>
      <c r="D408" s="68"/>
      <c r="E408" s="40"/>
      <c r="G408" s="69"/>
      <c r="H408" s="68"/>
      <c r="I408" s="40"/>
    </row>
    <row r="409" spans="1:9">
      <c r="A409" s="68"/>
      <c r="B409" s="68"/>
      <c r="C409" s="40"/>
      <c r="D409" s="68"/>
      <c r="E409" s="40"/>
      <c r="G409" s="69"/>
      <c r="H409" s="68"/>
      <c r="I409" s="40"/>
    </row>
    <row r="410" spans="1:9">
      <c r="A410" s="68"/>
      <c r="B410" s="68"/>
      <c r="C410" s="40"/>
      <c r="D410" s="68"/>
      <c r="E410" s="40"/>
      <c r="G410" s="69"/>
      <c r="H410" s="68"/>
      <c r="I410" s="40"/>
    </row>
    <row r="411" spans="1:9">
      <c r="A411" s="68"/>
      <c r="B411" s="68"/>
      <c r="C411" s="40"/>
      <c r="D411" s="68"/>
      <c r="E411" s="40"/>
      <c r="G411" s="69"/>
      <c r="H411" s="68"/>
      <c r="I411" s="40"/>
    </row>
    <row r="412" spans="1:9">
      <c r="A412" s="68"/>
      <c r="B412" s="68"/>
      <c r="C412" s="40"/>
      <c r="D412" s="68"/>
      <c r="E412" s="40"/>
      <c r="G412" s="69"/>
      <c r="H412" s="68"/>
      <c r="I412" s="40"/>
    </row>
    <row r="413" spans="1:9">
      <c r="A413" s="68"/>
      <c r="B413" s="68"/>
      <c r="C413" s="40"/>
      <c r="D413" s="68"/>
      <c r="E413" s="40"/>
      <c r="G413" s="69"/>
      <c r="H413" s="68"/>
      <c r="I413" s="40"/>
    </row>
    <row r="414" spans="1:9">
      <c r="A414" s="68"/>
      <c r="B414" s="68"/>
      <c r="C414" s="40"/>
      <c r="D414" s="68"/>
      <c r="E414" s="40"/>
      <c r="G414" s="69"/>
      <c r="H414" s="68"/>
      <c r="I414" s="40"/>
    </row>
    <row r="415" spans="1:9">
      <c r="A415" s="68"/>
      <c r="B415" s="68"/>
      <c r="C415" s="40"/>
      <c r="D415" s="68"/>
      <c r="E415" s="40"/>
      <c r="G415" s="69"/>
      <c r="H415" s="68"/>
      <c r="I415" s="40"/>
    </row>
    <row r="416" spans="1:9">
      <c r="A416" s="68"/>
      <c r="B416" s="68"/>
      <c r="C416" s="40"/>
      <c r="D416" s="68"/>
      <c r="E416" s="40"/>
      <c r="G416" s="69"/>
      <c r="H416" s="68"/>
      <c r="I416" s="40"/>
    </row>
    <row r="417" spans="1:9">
      <c r="A417" s="68"/>
      <c r="B417" s="68"/>
      <c r="C417" s="40"/>
      <c r="D417" s="68"/>
      <c r="E417" s="40"/>
      <c r="G417" s="69"/>
      <c r="H417" s="68"/>
      <c r="I417" s="40"/>
    </row>
    <row r="418" spans="1:9">
      <c r="A418" s="68"/>
      <c r="B418" s="68"/>
      <c r="C418" s="40"/>
      <c r="D418" s="68"/>
      <c r="E418" s="40"/>
      <c r="G418" s="69"/>
      <c r="H418" s="68"/>
      <c r="I418" s="40"/>
    </row>
    <row r="419" spans="1:9">
      <c r="A419" s="68"/>
      <c r="B419" s="68"/>
      <c r="C419" s="40"/>
      <c r="D419" s="68"/>
      <c r="E419" s="40"/>
      <c r="G419" s="69"/>
      <c r="H419" s="68"/>
      <c r="I419" s="40"/>
    </row>
    <row r="420" spans="1:9">
      <c r="A420" s="68"/>
      <c r="B420" s="68"/>
      <c r="C420" s="40"/>
      <c r="D420" s="68"/>
      <c r="E420" s="40"/>
      <c r="G420" s="69"/>
      <c r="H420" s="68"/>
      <c r="I420" s="40"/>
    </row>
    <row r="421" spans="1:9">
      <c r="A421" s="68"/>
      <c r="B421" s="68"/>
      <c r="C421" s="40"/>
      <c r="D421" s="68"/>
      <c r="E421" s="40"/>
      <c r="G421" s="69"/>
      <c r="H421" s="68"/>
      <c r="I421" s="40"/>
    </row>
    <row r="422" spans="1:9">
      <c r="A422" s="68"/>
      <c r="B422" s="68"/>
      <c r="C422" s="40"/>
      <c r="D422" s="68"/>
      <c r="E422" s="40"/>
      <c r="G422" s="69"/>
      <c r="H422" s="68"/>
      <c r="I422" s="40"/>
    </row>
    <row r="423" spans="1:9">
      <c r="A423" s="68"/>
      <c r="B423" s="68"/>
      <c r="C423" s="40"/>
      <c r="D423" s="68"/>
      <c r="E423" s="40"/>
      <c r="G423" s="69"/>
      <c r="H423" s="68"/>
      <c r="I423" s="40"/>
    </row>
    <row r="424" spans="1:9">
      <c r="A424" s="68"/>
      <c r="B424" s="68"/>
      <c r="C424" s="40"/>
      <c r="D424" s="68"/>
      <c r="E424" s="40"/>
      <c r="G424" s="69"/>
      <c r="H424" s="68"/>
      <c r="I424" s="40"/>
    </row>
    <row r="425" spans="1:9">
      <c r="A425" s="68"/>
      <c r="B425" s="68"/>
      <c r="C425" s="40"/>
      <c r="D425" s="68"/>
      <c r="E425" s="40"/>
      <c r="G425" s="69"/>
      <c r="H425" s="68"/>
      <c r="I425" s="40"/>
    </row>
    <row r="426" spans="1:9">
      <c r="A426" s="68"/>
      <c r="B426" s="68"/>
      <c r="C426" s="40"/>
      <c r="D426" s="68"/>
      <c r="E426" s="40"/>
      <c r="G426" s="69"/>
      <c r="H426" s="68"/>
      <c r="I426" s="40"/>
    </row>
    <row r="427" spans="1:9">
      <c r="A427" s="68"/>
      <c r="B427" s="68"/>
      <c r="C427" s="40"/>
      <c r="D427" s="68"/>
      <c r="E427" s="40"/>
      <c r="G427" s="69"/>
      <c r="H427" s="68"/>
      <c r="I427" s="40"/>
    </row>
    <row r="428" spans="1:9">
      <c r="A428" s="68"/>
      <c r="B428" s="68"/>
      <c r="C428" s="40"/>
      <c r="D428" s="68"/>
      <c r="E428" s="40"/>
      <c r="G428" s="69"/>
      <c r="H428" s="68"/>
      <c r="I428" s="40"/>
    </row>
    <row r="429" spans="1:9">
      <c r="A429" s="68"/>
      <c r="B429" s="68"/>
      <c r="C429" s="40"/>
      <c r="D429" s="68"/>
      <c r="E429" s="40"/>
      <c r="G429" s="69"/>
      <c r="H429" s="68"/>
      <c r="I429" s="40"/>
    </row>
    <row r="430" spans="1:9">
      <c r="A430" s="68"/>
      <c r="B430" s="68"/>
      <c r="C430" s="40"/>
      <c r="D430" s="68"/>
      <c r="E430" s="40"/>
      <c r="G430" s="69"/>
      <c r="H430" s="68"/>
      <c r="I430" s="40"/>
    </row>
    <row r="431" spans="1:9">
      <c r="A431" s="68"/>
      <c r="B431" s="68"/>
      <c r="C431" s="40"/>
      <c r="D431" s="68"/>
      <c r="E431" s="40"/>
      <c r="G431" s="69"/>
      <c r="H431" s="68"/>
      <c r="I431" s="40"/>
    </row>
    <row r="432" spans="1:9">
      <c r="A432" s="68"/>
      <c r="B432" s="68"/>
      <c r="C432" s="40"/>
      <c r="D432" s="68"/>
      <c r="E432" s="40"/>
      <c r="G432" s="69"/>
      <c r="H432" s="68"/>
      <c r="I432" s="40"/>
    </row>
    <row r="433" spans="1:9">
      <c r="A433" s="68"/>
      <c r="B433" s="68"/>
      <c r="C433" s="40"/>
      <c r="D433" s="68"/>
      <c r="E433" s="40"/>
      <c r="G433" s="69"/>
      <c r="H433" s="68"/>
      <c r="I433" s="40"/>
    </row>
    <row r="434" spans="1:9">
      <c r="A434" s="68"/>
      <c r="B434" s="68"/>
      <c r="C434" s="40"/>
      <c r="D434" s="68"/>
      <c r="E434" s="40"/>
      <c r="G434" s="69"/>
      <c r="H434" s="68"/>
      <c r="I434" s="40"/>
    </row>
    <row r="435" spans="1:9">
      <c r="A435" s="68"/>
      <c r="B435" s="68"/>
      <c r="C435" s="40"/>
      <c r="D435" s="68"/>
      <c r="E435" s="40"/>
      <c r="G435" s="69"/>
      <c r="H435" s="68"/>
      <c r="I435" s="40"/>
    </row>
    <row r="436" spans="1:9">
      <c r="A436" s="68"/>
      <c r="B436" s="68"/>
      <c r="C436" s="40"/>
      <c r="D436" s="68"/>
      <c r="E436" s="40"/>
      <c r="G436" s="69"/>
      <c r="H436" s="68"/>
      <c r="I436" s="40"/>
    </row>
    <row r="437" spans="1:9">
      <c r="A437" s="68"/>
      <c r="B437" s="68"/>
      <c r="C437" s="40"/>
      <c r="D437" s="68"/>
      <c r="E437" s="40"/>
      <c r="G437" s="69"/>
      <c r="H437" s="68"/>
      <c r="I437" s="40"/>
    </row>
    <row r="438" spans="1:9">
      <c r="A438" s="68"/>
      <c r="B438" s="68"/>
      <c r="C438" s="40"/>
      <c r="D438" s="68"/>
      <c r="E438" s="40"/>
      <c r="G438" s="69"/>
      <c r="H438" s="68"/>
      <c r="I438" s="40"/>
    </row>
    <row r="439" spans="1:9">
      <c r="A439" s="68"/>
      <c r="B439" s="68"/>
      <c r="C439" s="40"/>
      <c r="D439" s="68"/>
      <c r="E439" s="40"/>
      <c r="G439" s="69"/>
      <c r="H439" s="68"/>
      <c r="I439" s="40"/>
    </row>
    <row r="440" spans="1:9">
      <c r="A440" s="68"/>
      <c r="B440" s="68"/>
      <c r="C440" s="40"/>
      <c r="D440" s="68"/>
      <c r="E440" s="40"/>
      <c r="G440" s="69"/>
      <c r="H440" s="68"/>
      <c r="I440" s="40"/>
    </row>
    <row r="441" spans="1:9">
      <c r="A441" s="68"/>
      <c r="B441" s="68"/>
      <c r="C441" s="40"/>
      <c r="D441" s="68"/>
      <c r="E441" s="40"/>
      <c r="G441" s="69"/>
      <c r="H441" s="68"/>
      <c r="I441" s="40"/>
    </row>
    <row r="442" spans="1:9">
      <c r="A442" s="68"/>
      <c r="B442" s="68"/>
      <c r="C442" s="40"/>
      <c r="D442" s="68"/>
      <c r="E442" s="40"/>
      <c r="G442" s="69"/>
      <c r="H442" s="68"/>
      <c r="I442" s="40"/>
    </row>
    <row r="443" spans="1:9">
      <c r="A443" s="68"/>
      <c r="B443" s="68"/>
      <c r="C443" s="40"/>
      <c r="D443" s="68"/>
      <c r="E443" s="40"/>
      <c r="G443" s="69"/>
      <c r="H443" s="68"/>
      <c r="I443" s="40"/>
    </row>
    <row r="444" spans="1:9">
      <c r="A444" s="68"/>
      <c r="B444" s="68"/>
      <c r="C444" s="40"/>
      <c r="D444" s="68"/>
      <c r="E444" s="40"/>
      <c r="G444" s="69"/>
      <c r="H444" s="68"/>
      <c r="I444" s="40"/>
    </row>
    <row r="445" spans="1:9">
      <c r="A445" s="68"/>
      <c r="B445" s="68"/>
      <c r="C445" s="40"/>
      <c r="D445" s="68"/>
      <c r="E445" s="40"/>
      <c r="G445" s="69"/>
      <c r="H445" s="68"/>
      <c r="I445" s="40"/>
    </row>
    <row r="446" spans="1:9">
      <c r="A446" s="68"/>
      <c r="B446" s="68"/>
      <c r="C446" s="40"/>
      <c r="D446" s="68"/>
      <c r="E446" s="40"/>
      <c r="G446" s="69"/>
      <c r="H446" s="68"/>
      <c r="I446" s="40"/>
    </row>
    <row r="447" spans="1:9">
      <c r="A447" s="68"/>
      <c r="B447" s="68"/>
      <c r="C447" s="40"/>
      <c r="D447" s="68"/>
      <c r="E447" s="40"/>
      <c r="G447" s="69"/>
      <c r="H447" s="68"/>
      <c r="I447" s="40"/>
    </row>
    <row r="448" spans="1:9">
      <c r="A448" s="68"/>
      <c r="B448" s="68"/>
      <c r="C448" s="40"/>
      <c r="D448" s="68"/>
      <c r="E448" s="40"/>
      <c r="G448" s="69"/>
      <c r="H448" s="68"/>
      <c r="I448" s="40"/>
    </row>
    <row r="449" spans="1:9">
      <c r="A449" s="68"/>
      <c r="B449" s="68"/>
      <c r="C449" s="40"/>
      <c r="D449" s="68"/>
      <c r="E449" s="40"/>
      <c r="G449" s="69"/>
      <c r="H449" s="68"/>
      <c r="I449" s="40"/>
    </row>
    <row r="450" spans="1:9">
      <c r="A450" s="68"/>
      <c r="B450" s="68"/>
      <c r="C450" s="40"/>
      <c r="D450" s="68"/>
      <c r="E450" s="40"/>
      <c r="G450" s="69"/>
      <c r="H450" s="68"/>
      <c r="I450" s="40"/>
    </row>
    <row r="451" spans="1:9">
      <c r="A451" s="68"/>
      <c r="B451" s="68"/>
      <c r="C451" s="40"/>
      <c r="D451" s="68"/>
      <c r="E451" s="40"/>
      <c r="G451" s="69"/>
      <c r="H451" s="68"/>
      <c r="I451" s="40"/>
    </row>
    <row r="452" spans="1:9">
      <c r="A452" s="68"/>
      <c r="B452" s="68"/>
      <c r="C452" s="40"/>
      <c r="D452" s="68"/>
      <c r="E452" s="40"/>
      <c r="G452" s="69"/>
      <c r="H452" s="68"/>
      <c r="I452" s="40"/>
    </row>
    <row r="453" spans="1:9">
      <c r="A453" s="68"/>
      <c r="B453" s="68"/>
      <c r="C453" s="40"/>
      <c r="D453" s="68"/>
      <c r="E453" s="40"/>
      <c r="G453" s="69"/>
      <c r="H453" s="68"/>
      <c r="I453" s="40"/>
    </row>
    <row r="454" spans="1:9">
      <c r="A454" s="68"/>
      <c r="B454" s="68"/>
      <c r="C454" s="40"/>
      <c r="D454" s="68"/>
      <c r="E454" s="40"/>
      <c r="G454" s="69"/>
      <c r="H454" s="68"/>
      <c r="I454" s="40"/>
    </row>
    <row r="455" spans="1:9">
      <c r="A455" s="68"/>
      <c r="B455" s="68"/>
      <c r="C455" s="40"/>
      <c r="D455" s="68"/>
      <c r="E455" s="40"/>
      <c r="G455" s="69"/>
      <c r="H455" s="68"/>
      <c r="I455" s="40"/>
    </row>
    <row r="456" spans="1:9">
      <c r="A456" s="68"/>
      <c r="B456" s="68"/>
      <c r="C456" s="40"/>
      <c r="D456" s="68"/>
      <c r="E456" s="40"/>
      <c r="G456" s="69"/>
      <c r="H456" s="68"/>
      <c r="I456" s="40"/>
    </row>
    <row r="457" spans="1:9">
      <c r="A457" s="68"/>
      <c r="B457" s="68"/>
      <c r="C457" s="40"/>
      <c r="D457" s="68"/>
      <c r="E457" s="40"/>
      <c r="G457" s="69"/>
      <c r="H457" s="68"/>
      <c r="I457" s="40"/>
    </row>
    <row r="458" spans="1:9">
      <c r="A458" s="68"/>
      <c r="B458" s="68"/>
      <c r="C458" s="40"/>
      <c r="D458" s="68"/>
      <c r="E458" s="40"/>
      <c r="G458" s="69"/>
      <c r="H458" s="68"/>
      <c r="I458" s="40"/>
    </row>
    <row r="459" spans="1:9">
      <c r="A459" s="68"/>
      <c r="B459" s="68"/>
      <c r="C459" s="40"/>
      <c r="D459" s="68"/>
      <c r="E459" s="40"/>
      <c r="G459" s="69"/>
      <c r="H459" s="68"/>
      <c r="I459" s="40"/>
    </row>
    <row r="460" spans="1:9">
      <c r="A460" s="68"/>
      <c r="B460" s="68"/>
      <c r="C460" s="40"/>
      <c r="D460" s="68"/>
      <c r="E460" s="40"/>
      <c r="G460" s="69"/>
      <c r="H460" s="68"/>
      <c r="I460" s="40"/>
    </row>
    <row r="461" spans="1:9">
      <c r="A461" s="68"/>
      <c r="B461" s="68"/>
      <c r="C461" s="40"/>
      <c r="D461" s="68"/>
      <c r="E461" s="40"/>
      <c r="G461" s="69"/>
      <c r="H461" s="68"/>
      <c r="I461" s="40"/>
    </row>
    <row r="462" spans="1:9">
      <c r="A462" s="68"/>
      <c r="B462" s="68"/>
      <c r="C462" s="40"/>
      <c r="D462" s="68"/>
      <c r="E462" s="40"/>
      <c r="G462" s="69"/>
      <c r="H462" s="68"/>
      <c r="I462" s="40"/>
    </row>
    <row r="463" spans="1:9">
      <c r="A463" s="68"/>
      <c r="B463" s="68"/>
      <c r="C463" s="40"/>
      <c r="D463" s="68"/>
      <c r="E463" s="40"/>
      <c r="G463" s="69"/>
      <c r="H463" s="68"/>
      <c r="I463" s="40"/>
    </row>
    <row r="464" spans="1:9">
      <c r="A464" s="68"/>
      <c r="B464" s="68"/>
      <c r="C464" s="40"/>
      <c r="D464" s="68"/>
      <c r="E464" s="40"/>
      <c r="G464" s="69"/>
      <c r="H464" s="68"/>
      <c r="I464" s="40"/>
    </row>
    <row r="465" spans="1:9">
      <c r="A465" s="68"/>
      <c r="B465" s="68"/>
      <c r="C465" s="40"/>
      <c r="D465" s="68"/>
      <c r="E465" s="40"/>
      <c r="G465" s="69"/>
      <c r="H465" s="68"/>
      <c r="I465" s="40"/>
    </row>
    <row r="466" spans="1:9">
      <c r="A466" s="68"/>
      <c r="B466" s="68"/>
      <c r="C466" s="40"/>
      <c r="D466" s="68"/>
      <c r="E466" s="40"/>
      <c r="G466" s="69"/>
      <c r="H466" s="68"/>
      <c r="I466" s="40"/>
    </row>
    <row r="467" spans="1:9">
      <c r="A467" s="68"/>
      <c r="B467" s="68"/>
      <c r="C467" s="40"/>
      <c r="D467" s="68"/>
      <c r="E467" s="40"/>
      <c r="G467" s="69"/>
      <c r="H467" s="68"/>
      <c r="I467" s="40"/>
    </row>
    <row r="468" spans="1:9">
      <c r="A468" s="68"/>
      <c r="B468" s="68"/>
      <c r="C468" s="40"/>
      <c r="D468" s="68"/>
      <c r="E468" s="40"/>
      <c r="G468" s="69"/>
      <c r="H468" s="68"/>
      <c r="I468" s="40"/>
    </row>
    <row r="469" spans="1:9">
      <c r="A469" s="68"/>
      <c r="B469" s="68"/>
      <c r="C469" s="40"/>
      <c r="D469" s="68"/>
      <c r="E469" s="40"/>
      <c r="G469" s="69"/>
      <c r="H469" s="68"/>
      <c r="I469" s="40"/>
    </row>
    <row r="470" spans="1:9">
      <c r="A470" s="68"/>
      <c r="B470" s="68"/>
      <c r="C470" s="40"/>
      <c r="D470" s="68"/>
      <c r="E470" s="40"/>
      <c r="G470" s="69"/>
      <c r="H470" s="68"/>
      <c r="I470" s="40"/>
    </row>
    <row r="471" spans="1:9">
      <c r="A471" s="68"/>
      <c r="B471" s="68"/>
      <c r="C471" s="40"/>
      <c r="D471" s="68"/>
      <c r="E471" s="40"/>
      <c r="G471" s="69"/>
      <c r="H471" s="68"/>
      <c r="I471" s="40"/>
    </row>
    <row r="472" spans="1:9">
      <c r="A472" s="68"/>
      <c r="B472" s="68"/>
      <c r="C472" s="40"/>
      <c r="D472" s="68"/>
      <c r="E472" s="40"/>
      <c r="G472" s="69"/>
      <c r="H472" s="68"/>
      <c r="I472" s="40"/>
    </row>
    <row r="473" spans="1:9">
      <c r="A473" s="68"/>
      <c r="B473" s="68"/>
      <c r="C473" s="40"/>
      <c r="D473" s="68"/>
      <c r="E473" s="40"/>
      <c r="G473" s="69"/>
      <c r="H473" s="68"/>
      <c r="I473" s="40"/>
    </row>
    <row r="474" spans="1:9">
      <c r="A474" s="68"/>
      <c r="B474" s="68"/>
      <c r="C474" s="40"/>
      <c r="D474" s="68"/>
      <c r="E474" s="40"/>
      <c r="G474" s="69"/>
      <c r="H474" s="68"/>
      <c r="I474" s="40"/>
    </row>
    <row r="475" spans="1:9">
      <c r="A475" s="68"/>
      <c r="B475" s="68"/>
      <c r="C475" s="40"/>
      <c r="D475" s="68"/>
      <c r="E475" s="40"/>
      <c r="G475" s="69"/>
      <c r="H475" s="68"/>
      <c r="I475" s="40"/>
    </row>
    <row r="476" spans="1:9">
      <c r="A476" s="68"/>
      <c r="B476" s="68"/>
      <c r="C476" s="40"/>
      <c r="D476" s="68"/>
      <c r="E476" s="40"/>
      <c r="G476" s="69"/>
      <c r="H476" s="68"/>
      <c r="I476" s="40"/>
    </row>
    <row r="477" spans="1:9">
      <c r="A477" s="68"/>
      <c r="B477" s="68"/>
      <c r="C477" s="40"/>
      <c r="D477" s="68"/>
      <c r="E477" s="40"/>
      <c r="G477" s="69"/>
      <c r="H477" s="68"/>
      <c r="I477" s="40"/>
    </row>
    <row r="478" spans="1:9">
      <c r="A478" s="68"/>
      <c r="B478" s="68"/>
      <c r="C478" s="40"/>
      <c r="D478" s="68"/>
      <c r="E478" s="40"/>
      <c r="G478" s="69"/>
      <c r="H478" s="68"/>
      <c r="I478" s="40"/>
    </row>
    <row r="479" spans="1:9">
      <c r="A479" s="68"/>
      <c r="B479" s="68"/>
      <c r="C479" s="40"/>
      <c r="D479" s="68"/>
      <c r="E479" s="40"/>
      <c r="G479" s="69"/>
      <c r="H479" s="68"/>
      <c r="I479" s="40"/>
    </row>
    <row r="480" spans="1:9">
      <c r="A480" s="68"/>
      <c r="B480" s="68"/>
      <c r="C480" s="40"/>
      <c r="D480" s="68"/>
      <c r="E480" s="40"/>
      <c r="G480" s="69"/>
      <c r="H480" s="68"/>
      <c r="I480" s="40"/>
    </row>
    <row r="481" spans="1:9">
      <c r="A481" s="68"/>
      <c r="B481" s="68"/>
      <c r="C481" s="40"/>
      <c r="D481" s="68"/>
      <c r="E481" s="40"/>
      <c r="G481" s="69"/>
      <c r="H481" s="68"/>
      <c r="I481" s="40"/>
    </row>
    <row r="482" spans="1:9">
      <c r="A482" s="68"/>
      <c r="B482" s="68"/>
      <c r="C482" s="40"/>
      <c r="D482" s="68"/>
      <c r="E482" s="40"/>
      <c r="G482" s="69"/>
      <c r="H482" s="68"/>
      <c r="I482" s="40"/>
    </row>
    <row r="483" spans="1:9">
      <c r="A483" s="68"/>
      <c r="B483" s="68"/>
      <c r="C483" s="40"/>
      <c r="D483" s="68"/>
      <c r="E483" s="40"/>
      <c r="G483" s="69"/>
      <c r="H483" s="68"/>
      <c r="I483" s="40"/>
    </row>
    <row r="484" spans="1:9">
      <c r="A484" s="68"/>
      <c r="B484" s="68"/>
      <c r="C484" s="40"/>
      <c r="D484" s="68"/>
      <c r="E484" s="40"/>
      <c r="G484" s="69"/>
      <c r="H484" s="68"/>
      <c r="I484" s="40"/>
    </row>
    <row r="485" spans="1:9">
      <c r="A485" s="68"/>
      <c r="B485" s="68"/>
      <c r="C485" s="40"/>
      <c r="D485" s="68"/>
      <c r="E485" s="40"/>
      <c r="G485" s="69"/>
      <c r="H485" s="68"/>
      <c r="I485" s="40"/>
    </row>
    <row r="486" spans="1:9">
      <c r="A486" s="68"/>
      <c r="B486" s="68"/>
      <c r="C486" s="40"/>
      <c r="D486" s="68"/>
      <c r="E486" s="40"/>
      <c r="G486" s="69"/>
      <c r="H486" s="68"/>
      <c r="I486" s="40"/>
    </row>
    <row r="487" spans="1:9">
      <c r="A487" s="68"/>
      <c r="B487" s="68"/>
      <c r="C487" s="40"/>
      <c r="D487" s="68"/>
      <c r="E487" s="40"/>
      <c r="G487" s="69"/>
      <c r="H487" s="68"/>
      <c r="I487" s="40"/>
    </row>
    <row r="488" spans="1:9">
      <c r="A488" s="68"/>
      <c r="B488" s="68"/>
      <c r="C488" s="40"/>
      <c r="D488" s="68"/>
      <c r="E488" s="40"/>
      <c r="G488" s="69"/>
      <c r="H488" s="68"/>
      <c r="I488" s="40"/>
    </row>
    <row r="489" spans="1:9">
      <c r="A489" s="68"/>
      <c r="B489" s="68"/>
      <c r="C489" s="40"/>
      <c r="D489" s="68"/>
      <c r="E489" s="40"/>
      <c r="G489" s="69"/>
      <c r="H489" s="68"/>
      <c r="I489" s="40"/>
    </row>
    <row r="490" spans="1:9">
      <c r="A490" s="68"/>
      <c r="B490" s="68"/>
      <c r="C490" s="40"/>
      <c r="D490" s="68"/>
      <c r="E490" s="40"/>
      <c r="G490" s="69"/>
      <c r="H490" s="68"/>
      <c r="I490" s="40"/>
    </row>
    <row r="491" spans="1:9">
      <c r="A491" s="68"/>
      <c r="B491" s="68"/>
      <c r="C491" s="40"/>
      <c r="D491" s="68"/>
      <c r="E491" s="40"/>
      <c r="G491" s="69"/>
      <c r="H491" s="68"/>
      <c r="I491" s="40"/>
    </row>
    <row r="492" spans="1:9">
      <c r="A492" s="68"/>
      <c r="B492" s="68"/>
      <c r="C492" s="40"/>
      <c r="D492" s="68"/>
      <c r="E492" s="40"/>
      <c r="G492" s="69"/>
      <c r="H492" s="68"/>
      <c r="I492" s="40"/>
    </row>
    <row r="493" spans="1:9">
      <c r="A493" s="68"/>
      <c r="B493" s="68"/>
      <c r="C493" s="40"/>
      <c r="D493" s="68"/>
      <c r="E493" s="40"/>
      <c r="G493" s="69"/>
      <c r="H493" s="68"/>
      <c r="I493" s="40"/>
    </row>
    <row r="494" spans="1:9">
      <c r="A494" s="68"/>
      <c r="B494" s="68"/>
      <c r="C494" s="40"/>
      <c r="D494" s="68"/>
      <c r="E494" s="40"/>
      <c r="G494" s="69"/>
      <c r="H494" s="68"/>
      <c r="I494" s="40"/>
    </row>
    <row r="495" spans="1:9">
      <c r="A495" s="68"/>
      <c r="B495" s="68"/>
      <c r="C495" s="40"/>
      <c r="D495" s="68"/>
      <c r="E495" s="40"/>
      <c r="G495" s="69"/>
      <c r="H495" s="68"/>
      <c r="I495" s="40"/>
    </row>
    <row r="496" spans="1:9">
      <c r="A496" s="68"/>
      <c r="B496" s="68"/>
      <c r="C496" s="40"/>
      <c r="D496" s="68"/>
      <c r="E496" s="40"/>
      <c r="G496" s="69"/>
      <c r="H496" s="68"/>
      <c r="I496" s="40"/>
    </row>
    <row r="497" spans="1:9">
      <c r="A497" s="68"/>
      <c r="B497" s="68"/>
      <c r="C497" s="40"/>
      <c r="D497" s="68"/>
      <c r="E497" s="40"/>
      <c r="G497" s="69"/>
      <c r="H497" s="68"/>
      <c r="I497" s="40"/>
    </row>
    <row r="498" spans="1:9">
      <c r="A498" s="68"/>
      <c r="B498" s="68"/>
      <c r="C498" s="40"/>
      <c r="D498" s="68"/>
      <c r="E498" s="40"/>
      <c r="G498" s="69"/>
      <c r="H498" s="68"/>
      <c r="I498" s="40"/>
    </row>
    <row r="499" spans="1:9">
      <c r="A499" s="68"/>
      <c r="B499" s="68"/>
      <c r="C499" s="40"/>
      <c r="D499" s="68"/>
      <c r="E499" s="40"/>
      <c r="G499" s="69"/>
      <c r="H499" s="68"/>
      <c r="I499" s="40"/>
    </row>
    <row r="500" spans="1:9">
      <c r="A500" s="68"/>
      <c r="B500" s="68"/>
      <c r="C500" s="40"/>
      <c r="D500" s="68"/>
      <c r="E500" s="40"/>
      <c r="G500" s="69"/>
      <c r="H500" s="68"/>
      <c r="I500" s="40"/>
    </row>
    <row r="501" spans="1:9">
      <c r="A501" s="68"/>
      <c r="B501" s="68"/>
      <c r="C501" s="40"/>
      <c r="D501" s="68"/>
      <c r="E501" s="40"/>
      <c r="G501" s="69"/>
      <c r="H501" s="68"/>
      <c r="I501" s="40"/>
    </row>
    <row r="502" spans="1:9">
      <c r="A502" s="68"/>
      <c r="B502" s="68"/>
      <c r="C502" s="40"/>
      <c r="D502" s="68"/>
      <c r="E502" s="40"/>
      <c r="G502" s="69"/>
      <c r="H502" s="68"/>
      <c r="I502" s="40"/>
    </row>
    <row r="503" spans="1:9">
      <c r="A503" s="68"/>
      <c r="B503" s="68"/>
      <c r="C503" s="40"/>
      <c r="D503" s="68"/>
      <c r="E503" s="40"/>
      <c r="G503" s="69"/>
      <c r="H503" s="68"/>
      <c r="I503" s="40"/>
    </row>
    <row r="504" spans="1:9">
      <c r="A504" s="68"/>
      <c r="B504" s="68"/>
      <c r="C504" s="40"/>
      <c r="D504" s="68"/>
      <c r="E504" s="40"/>
      <c r="G504" s="69"/>
      <c r="H504" s="68"/>
      <c r="I504" s="40"/>
    </row>
    <row r="505" spans="1:9">
      <c r="A505" s="68"/>
      <c r="B505" s="68"/>
      <c r="C505" s="40"/>
      <c r="D505" s="68"/>
      <c r="E505" s="40"/>
      <c r="G505" s="69"/>
      <c r="H505" s="68"/>
      <c r="I505" s="40"/>
    </row>
    <row r="506" spans="1:9">
      <c r="A506" s="68"/>
      <c r="B506" s="68"/>
      <c r="C506" s="40"/>
      <c r="D506" s="68"/>
      <c r="E506" s="40"/>
      <c r="G506" s="69"/>
      <c r="H506" s="68"/>
      <c r="I506" s="40"/>
    </row>
    <row r="507" spans="1:9">
      <c r="A507" s="68"/>
      <c r="B507" s="68"/>
      <c r="C507" s="40"/>
      <c r="D507" s="68"/>
      <c r="E507" s="40"/>
      <c r="G507" s="69"/>
      <c r="H507" s="68"/>
      <c r="I507" s="40"/>
    </row>
    <row r="508" spans="1:9">
      <c r="A508" s="68"/>
      <c r="B508" s="68"/>
      <c r="C508" s="40"/>
      <c r="D508" s="68"/>
      <c r="E508" s="40"/>
      <c r="G508" s="69"/>
      <c r="H508" s="68"/>
      <c r="I508" s="40"/>
    </row>
    <row r="509" spans="1:9">
      <c r="A509" s="68"/>
      <c r="B509" s="68"/>
      <c r="C509" s="40"/>
      <c r="D509" s="68"/>
      <c r="E509" s="40"/>
      <c r="G509" s="69"/>
      <c r="H509" s="68"/>
      <c r="I509" s="40"/>
    </row>
    <row r="510" spans="1:9">
      <c r="A510" s="68"/>
      <c r="B510" s="68"/>
      <c r="C510" s="40"/>
      <c r="D510" s="68"/>
      <c r="E510" s="40"/>
      <c r="G510" s="69"/>
      <c r="H510" s="68"/>
      <c r="I510" s="40"/>
    </row>
    <row r="511" spans="1:9">
      <c r="A511" s="68"/>
      <c r="B511" s="68"/>
      <c r="C511" s="40"/>
      <c r="D511" s="68"/>
      <c r="E511" s="40"/>
      <c r="G511" s="69"/>
      <c r="H511" s="68"/>
      <c r="I511" s="40"/>
    </row>
    <row r="512" spans="1:9">
      <c r="A512" s="68"/>
      <c r="B512" s="68"/>
      <c r="C512" s="40"/>
      <c r="D512" s="68"/>
      <c r="E512" s="40"/>
      <c r="G512" s="69"/>
      <c r="H512" s="68"/>
      <c r="I512" s="40"/>
    </row>
    <row r="513" spans="1:9">
      <c r="A513" s="68"/>
      <c r="B513" s="68"/>
      <c r="C513" s="40"/>
      <c r="D513" s="68"/>
      <c r="E513" s="40"/>
      <c r="G513" s="69"/>
      <c r="H513" s="68"/>
      <c r="I513" s="40"/>
    </row>
    <row r="514" spans="1:9">
      <c r="A514" s="68"/>
      <c r="B514" s="68"/>
      <c r="C514" s="40"/>
      <c r="D514" s="68"/>
      <c r="E514" s="40"/>
      <c r="G514" s="69"/>
      <c r="H514" s="68"/>
      <c r="I514" s="40"/>
    </row>
    <row r="515" spans="1:9">
      <c r="A515" s="68"/>
      <c r="B515" s="68"/>
      <c r="C515" s="40"/>
      <c r="D515" s="68"/>
      <c r="E515" s="40"/>
      <c r="G515" s="69"/>
      <c r="H515" s="68"/>
      <c r="I515" s="40"/>
    </row>
    <row r="516" spans="1:9">
      <c r="A516" s="68"/>
      <c r="B516" s="68"/>
      <c r="C516" s="40"/>
      <c r="D516" s="68"/>
      <c r="E516" s="40"/>
      <c r="G516" s="69"/>
      <c r="H516" s="68"/>
      <c r="I516" s="40"/>
    </row>
    <row r="517" spans="1:9">
      <c r="A517" s="68"/>
      <c r="B517" s="68"/>
      <c r="C517" s="40"/>
      <c r="D517" s="68"/>
      <c r="E517" s="40"/>
      <c r="G517" s="69"/>
      <c r="H517" s="68"/>
      <c r="I517" s="40"/>
    </row>
    <row r="518" spans="1:9">
      <c r="A518" s="68"/>
      <c r="B518" s="68"/>
      <c r="C518" s="40"/>
      <c r="D518" s="68"/>
      <c r="E518" s="40"/>
      <c r="G518" s="69"/>
      <c r="H518" s="68"/>
      <c r="I518" s="40"/>
    </row>
    <row r="519" spans="1:9">
      <c r="A519" s="68"/>
      <c r="B519" s="68"/>
      <c r="C519" s="40"/>
      <c r="D519" s="68"/>
      <c r="E519" s="40"/>
      <c r="G519" s="69"/>
      <c r="H519" s="68"/>
      <c r="I519" s="40"/>
    </row>
    <row r="520" spans="1:9">
      <c r="A520" s="68"/>
      <c r="B520" s="68"/>
      <c r="C520" s="40"/>
      <c r="D520" s="68"/>
      <c r="E520" s="40"/>
      <c r="G520" s="69"/>
      <c r="H520" s="68"/>
      <c r="I520" s="40"/>
    </row>
    <row r="521" spans="1:9">
      <c r="A521" s="68"/>
      <c r="B521" s="68"/>
      <c r="C521" s="40"/>
      <c r="D521" s="68"/>
      <c r="E521" s="40"/>
      <c r="G521" s="69"/>
      <c r="H521" s="68"/>
      <c r="I521" s="40"/>
    </row>
    <row r="522" spans="1:9">
      <c r="A522" s="68"/>
      <c r="B522" s="68"/>
      <c r="C522" s="40"/>
      <c r="D522" s="68"/>
      <c r="E522" s="40"/>
      <c r="G522" s="69"/>
      <c r="H522" s="68"/>
      <c r="I522" s="40"/>
    </row>
    <row r="523" spans="1:9">
      <c r="A523" s="68"/>
      <c r="B523" s="68"/>
      <c r="C523" s="40"/>
      <c r="D523" s="68"/>
      <c r="E523" s="40"/>
      <c r="G523" s="69"/>
      <c r="H523" s="68"/>
      <c r="I523" s="40"/>
    </row>
    <row r="524" spans="1:9">
      <c r="A524" s="68"/>
      <c r="B524" s="68"/>
      <c r="C524" s="40"/>
      <c r="D524" s="68"/>
      <c r="E524" s="40"/>
      <c r="G524" s="69"/>
      <c r="H524" s="68"/>
      <c r="I524" s="40"/>
    </row>
    <row r="525" spans="1:9">
      <c r="A525" s="68"/>
      <c r="B525" s="68"/>
      <c r="C525" s="40"/>
      <c r="D525" s="68"/>
      <c r="E525" s="40"/>
      <c r="G525" s="69"/>
      <c r="H525" s="68"/>
      <c r="I525" s="40"/>
    </row>
    <row r="526" spans="1:9">
      <c r="A526" s="68"/>
      <c r="B526" s="68"/>
      <c r="C526" s="40"/>
      <c r="D526" s="68"/>
      <c r="E526" s="40"/>
      <c r="G526" s="69"/>
      <c r="H526" s="68"/>
      <c r="I526" s="40"/>
    </row>
    <row r="527" spans="1:9">
      <c r="A527" s="68"/>
      <c r="B527" s="68"/>
      <c r="C527" s="40"/>
      <c r="D527" s="68"/>
      <c r="E527" s="40"/>
      <c r="G527" s="69"/>
      <c r="H527" s="68"/>
      <c r="I527" s="40"/>
    </row>
    <row r="528" spans="1:9">
      <c r="A528" s="68"/>
      <c r="B528" s="68"/>
      <c r="C528" s="40"/>
      <c r="D528" s="68"/>
      <c r="E528" s="40"/>
      <c r="G528" s="69"/>
      <c r="H528" s="68"/>
      <c r="I528" s="40"/>
    </row>
    <row r="529" spans="1:9">
      <c r="A529" s="68"/>
      <c r="B529" s="68"/>
      <c r="C529" s="40"/>
      <c r="D529" s="68"/>
      <c r="E529" s="40"/>
      <c r="G529" s="69"/>
      <c r="H529" s="68"/>
      <c r="I529" s="40"/>
    </row>
    <row r="530" spans="1:9">
      <c r="A530" s="68"/>
      <c r="B530" s="68"/>
      <c r="C530" s="40"/>
      <c r="D530" s="68"/>
      <c r="E530" s="40"/>
      <c r="G530" s="69"/>
      <c r="H530" s="68"/>
      <c r="I530" s="40"/>
    </row>
    <row r="531" spans="1:9">
      <c r="A531" s="68"/>
      <c r="B531" s="68"/>
      <c r="C531" s="40"/>
      <c r="D531" s="68"/>
      <c r="E531" s="40"/>
      <c r="G531" s="69"/>
      <c r="H531" s="68"/>
      <c r="I531" s="40"/>
    </row>
    <row r="532" spans="1:9">
      <c r="A532" s="68"/>
      <c r="B532" s="68"/>
      <c r="C532" s="40"/>
      <c r="D532" s="68"/>
      <c r="E532" s="40"/>
      <c r="G532" s="69"/>
      <c r="H532" s="68"/>
      <c r="I532" s="40"/>
    </row>
    <row r="533" spans="1:9">
      <c r="A533" s="68"/>
      <c r="B533" s="68"/>
      <c r="C533" s="40"/>
      <c r="D533" s="68"/>
      <c r="E533" s="40"/>
      <c r="G533" s="69"/>
      <c r="H533" s="68"/>
      <c r="I533" s="40"/>
    </row>
    <row r="534" spans="1:9">
      <c r="A534" s="68"/>
      <c r="B534" s="68"/>
      <c r="C534" s="40"/>
      <c r="D534" s="68"/>
      <c r="E534" s="40"/>
      <c r="G534" s="69"/>
      <c r="H534" s="68"/>
      <c r="I534" s="40"/>
    </row>
    <row r="535" spans="1:9">
      <c r="A535" s="68"/>
      <c r="B535" s="68"/>
      <c r="C535" s="40"/>
      <c r="D535" s="68"/>
      <c r="E535" s="40"/>
      <c r="G535" s="69"/>
      <c r="H535" s="68"/>
      <c r="I535" s="40"/>
    </row>
    <row r="536" spans="1:9">
      <c r="A536" s="68"/>
      <c r="B536" s="68"/>
      <c r="C536" s="40"/>
      <c r="D536" s="68"/>
      <c r="E536" s="40"/>
      <c r="G536" s="69"/>
      <c r="H536" s="68"/>
      <c r="I536" s="40"/>
    </row>
    <row r="537" spans="1:9">
      <c r="A537" s="68"/>
      <c r="B537" s="68"/>
      <c r="C537" s="40"/>
      <c r="D537" s="68"/>
      <c r="E537" s="40"/>
      <c r="G537" s="69"/>
      <c r="H537" s="68"/>
      <c r="I537" s="40"/>
    </row>
    <row r="538" spans="1:9">
      <c r="A538" s="68"/>
      <c r="B538" s="68"/>
      <c r="C538" s="40"/>
      <c r="D538" s="68"/>
      <c r="E538" s="40"/>
      <c r="G538" s="69"/>
      <c r="H538" s="68"/>
      <c r="I538" s="40"/>
    </row>
    <row r="539" spans="1:9">
      <c r="A539" s="68"/>
      <c r="B539" s="68"/>
      <c r="C539" s="40"/>
      <c r="D539" s="68"/>
      <c r="E539" s="40"/>
      <c r="G539" s="69"/>
      <c r="H539" s="68"/>
      <c r="I539" s="40"/>
    </row>
    <row r="540" spans="1:9">
      <c r="A540" s="68"/>
      <c r="B540" s="68"/>
      <c r="C540" s="40"/>
      <c r="D540" s="68"/>
      <c r="E540" s="40"/>
      <c r="G540" s="69"/>
      <c r="H540" s="68"/>
      <c r="I540" s="40"/>
    </row>
    <row r="541" spans="1:9">
      <c r="A541" s="68"/>
      <c r="B541" s="68"/>
      <c r="C541" s="40"/>
      <c r="D541" s="68"/>
      <c r="E541" s="40"/>
      <c r="G541" s="69"/>
      <c r="H541" s="68"/>
      <c r="I541" s="40"/>
    </row>
    <row r="542" spans="1:9">
      <c r="A542" s="68"/>
      <c r="B542" s="68"/>
      <c r="C542" s="40"/>
      <c r="D542" s="68"/>
      <c r="E542" s="40"/>
      <c r="G542" s="69"/>
      <c r="H542" s="68"/>
      <c r="I542" s="40"/>
    </row>
    <row r="543" spans="1:9">
      <c r="A543" s="68"/>
      <c r="B543" s="68"/>
      <c r="C543" s="40"/>
      <c r="D543" s="68"/>
      <c r="E543" s="40"/>
      <c r="G543" s="69"/>
      <c r="H543" s="68"/>
      <c r="I543" s="40"/>
    </row>
    <row r="544" spans="1:9">
      <c r="A544" s="68"/>
      <c r="B544" s="68"/>
      <c r="C544" s="40"/>
      <c r="D544" s="68"/>
      <c r="E544" s="40"/>
      <c r="G544" s="69"/>
      <c r="H544" s="68"/>
      <c r="I544" s="40"/>
    </row>
    <row r="545" spans="1:9">
      <c r="A545" s="68"/>
      <c r="B545" s="68"/>
      <c r="C545" s="40"/>
      <c r="D545" s="68"/>
      <c r="E545" s="40"/>
      <c r="G545" s="69"/>
      <c r="H545" s="68"/>
      <c r="I545" s="40"/>
    </row>
    <row r="546" spans="1:9">
      <c r="A546" s="68"/>
      <c r="B546" s="68"/>
      <c r="C546" s="40"/>
      <c r="D546" s="68"/>
      <c r="E546" s="40"/>
      <c r="G546" s="69"/>
      <c r="H546" s="68"/>
      <c r="I546" s="40"/>
    </row>
    <row r="547" spans="1:9">
      <c r="A547" s="68"/>
      <c r="B547" s="68"/>
      <c r="C547" s="40"/>
      <c r="D547" s="68"/>
      <c r="E547" s="40"/>
      <c r="G547" s="69"/>
      <c r="H547" s="68"/>
      <c r="I547" s="40"/>
    </row>
    <row r="548" spans="1:9">
      <c r="A548" s="68"/>
      <c r="B548" s="68"/>
      <c r="C548" s="40"/>
      <c r="D548" s="68"/>
      <c r="E548" s="40"/>
      <c r="G548" s="69"/>
      <c r="H548" s="68"/>
      <c r="I548" s="40"/>
    </row>
    <row r="549" spans="1:9">
      <c r="A549" s="68"/>
      <c r="B549" s="68"/>
      <c r="C549" s="40"/>
      <c r="D549" s="68"/>
      <c r="E549" s="40"/>
      <c r="G549" s="69"/>
      <c r="H549" s="68"/>
      <c r="I549" s="40"/>
    </row>
    <row r="550" spans="1:9">
      <c r="A550" s="68"/>
      <c r="B550" s="68"/>
      <c r="C550" s="40"/>
      <c r="D550" s="68"/>
      <c r="E550" s="40"/>
      <c r="G550" s="69"/>
      <c r="H550" s="68"/>
      <c r="I550" s="40"/>
    </row>
    <row r="551" spans="1:9">
      <c r="A551" s="68"/>
      <c r="B551" s="68"/>
      <c r="C551" s="40"/>
      <c r="D551" s="68"/>
      <c r="E551" s="40"/>
      <c r="G551" s="69"/>
      <c r="H551" s="68"/>
      <c r="I551" s="40"/>
    </row>
    <row r="552" spans="1:9">
      <c r="A552" s="68"/>
      <c r="B552" s="68"/>
      <c r="C552" s="40"/>
      <c r="D552" s="68"/>
      <c r="E552" s="40"/>
      <c r="G552" s="69"/>
      <c r="H552" s="68"/>
      <c r="I552" s="40"/>
    </row>
    <row r="553" spans="1:9">
      <c r="A553" s="68"/>
      <c r="B553" s="68"/>
      <c r="C553" s="40"/>
      <c r="D553" s="68"/>
      <c r="E553" s="40"/>
      <c r="G553" s="69"/>
      <c r="H553" s="68"/>
      <c r="I553" s="40"/>
    </row>
    <row r="554" spans="1:9">
      <c r="A554" s="68"/>
      <c r="B554" s="68"/>
      <c r="C554" s="40"/>
      <c r="D554" s="68"/>
      <c r="E554" s="40"/>
      <c r="G554" s="69"/>
      <c r="H554" s="68"/>
      <c r="I554" s="40"/>
    </row>
    <row r="555" spans="1:9">
      <c r="A555" s="68"/>
      <c r="B555" s="68"/>
      <c r="C555" s="40"/>
      <c r="D555" s="68"/>
      <c r="E555" s="40"/>
      <c r="G555" s="69"/>
      <c r="H555" s="68"/>
      <c r="I555" s="40"/>
    </row>
    <row r="556" spans="1:9">
      <c r="A556" s="68"/>
      <c r="B556" s="68"/>
      <c r="C556" s="40"/>
      <c r="D556" s="68"/>
      <c r="E556" s="40"/>
      <c r="G556" s="69"/>
      <c r="H556" s="68"/>
      <c r="I556" s="40"/>
    </row>
    <row r="557" spans="1:9">
      <c r="A557" s="68"/>
      <c r="B557" s="68"/>
      <c r="C557" s="40"/>
      <c r="D557" s="68"/>
      <c r="E557" s="40"/>
      <c r="G557" s="69"/>
      <c r="H557" s="68"/>
      <c r="I557" s="40"/>
    </row>
    <row r="558" spans="1:9">
      <c r="A558" s="68"/>
      <c r="B558" s="68"/>
      <c r="C558" s="40"/>
      <c r="D558" s="68"/>
      <c r="E558" s="40"/>
      <c r="G558" s="69"/>
      <c r="H558" s="68"/>
      <c r="I558" s="40"/>
    </row>
    <row r="559" spans="1:9">
      <c r="A559" s="68"/>
      <c r="B559" s="68"/>
      <c r="C559" s="40"/>
      <c r="D559" s="68"/>
      <c r="E559" s="40"/>
      <c r="G559" s="69"/>
      <c r="H559" s="68"/>
      <c r="I559" s="40"/>
    </row>
    <row r="560" spans="1:9">
      <c r="A560" s="68"/>
      <c r="B560" s="68"/>
      <c r="C560" s="40"/>
      <c r="D560" s="68"/>
      <c r="E560" s="40"/>
      <c r="G560" s="69"/>
      <c r="H560" s="68"/>
      <c r="I560" s="40"/>
    </row>
    <row r="561" spans="1:9">
      <c r="A561" s="68"/>
      <c r="B561" s="68"/>
      <c r="C561" s="40"/>
      <c r="D561" s="68"/>
      <c r="E561" s="40"/>
      <c r="G561" s="69"/>
      <c r="H561" s="68"/>
      <c r="I561" s="40"/>
    </row>
    <row r="562" spans="1:9">
      <c r="A562" s="68"/>
      <c r="B562" s="68"/>
      <c r="C562" s="40"/>
      <c r="D562" s="68"/>
      <c r="E562" s="40"/>
      <c r="G562" s="69"/>
      <c r="H562" s="68"/>
      <c r="I562" s="40"/>
    </row>
    <row r="563" spans="1:9">
      <c r="A563" s="68"/>
      <c r="B563" s="68"/>
      <c r="C563" s="40"/>
      <c r="D563" s="68"/>
      <c r="E563" s="40"/>
      <c r="G563" s="69"/>
      <c r="H563" s="68"/>
      <c r="I563" s="40"/>
    </row>
    <row r="564" spans="1:9">
      <c r="A564" s="68"/>
      <c r="B564" s="68"/>
      <c r="C564" s="40"/>
      <c r="D564" s="68"/>
      <c r="E564" s="40"/>
      <c r="G564" s="69"/>
      <c r="H564" s="68"/>
      <c r="I564" s="40"/>
    </row>
    <row r="565" spans="1:9">
      <c r="A565" s="68"/>
      <c r="B565" s="68"/>
      <c r="C565" s="40"/>
      <c r="D565" s="68"/>
      <c r="E565" s="40"/>
      <c r="G565" s="69"/>
      <c r="H565" s="68"/>
      <c r="I565" s="40"/>
    </row>
    <row r="566" spans="1:9">
      <c r="A566" s="68"/>
      <c r="B566" s="68"/>
      <c r="C566" s="40"/>
      <c r="D566" s="68"/>
      <c r="E566" s="40"/>
      <c r="G566" s="69"/>
      <c r="H566" s="68"/>
      <c r="I566" s="40"/>
    </row>
    <row r="567" spans="1:9">
      <c r="A567" s="68"/>
      <c r="B567" s="68"/>
      <c r="C567" s="40"/>
      <c r="D567" s="68"/>
      <c r="E567" s="40"/>
      <c r="G567" s="69"/>
      <c r="H567" s="68"/>
      <c r="I567" s="40"/>
    </row>
    <row r="568" spans="1:9">
      <c r="A568" s="68"/>
      <c r="B568" s="68"/>
      <c r="C568" s="40"/>
      <c r="D568" s="68"/>
      <c r="E568" s="40"/>
      <c r="G568" s="69"/>
      <c r="H568" s="68"/>
      <c r="I568" s="40"/>
    </row>
    <row r="569" spans="1:9">
      <c r="A569" s="68"/>
      <c r="B569" s="68"/>
      <c r="C569" s="40"/>
      <c r="D569" s="68"/>
      <c r="E569" s="40"/>
      <c r="G569" s="69"/>
      <c r="H569" s="68"/>
      <c r="I569" s="40"/>
    </row>
    <row r="570" spans="1:9">
      <c r="A570" s="68"/>
      <c r="B570" s="68"/>
      <c r="C570" s="40"/>
      <c r="D570" s="68"/>
      <c r="E570" s="40"/>
      <c r="G570" s="69"/>
      <c r="H570" s="68"/>
      <c r="I570" s="40"/>
    </row>
    <row r="571" spans="1:9">
      <c r="A571" s="68"/>
      <c r="B571" s="68"/>
      <c r="C571" s="40"/>
      <c r="D571" s="68"/>
      <c r="E571" s="40"/>
      <c r="G571" s="69"/>
      <c r="H571" s="68"/>
      <c r="I571" s="40"/>
    </row>
    <row r="572" spans="1:9">
      <c r="A572" s="68"/>
      <c r="B572" s="68"/>
      <c r="C572" s="40"/>
      <c r="D572" s="68"/>
      <c r="E572" s="40"/>
      <c r="G572" s="69"/>
      <c r="H572" s="68"/>
      <c r="I572" s="40"/>
    </row>
    <row r="573" spans="1:9">
      <c r="A573" s="68"/>
      <c r="B573" s="68"/>
      <c r="C573" s="40"/>
      <c r="D573" s="68"/>
      <c r="E573" s="40"/>
      <c r="G573" s="69"/>
      <c r="H573" s="68"/>
      <c r="I573" s="40"/>
    </row>
    <row r="574" spans="1:9">
      <c r="A574" s="68"/>
      <c r="B574" s="68"/>
      <c r="C574" s="40"/>
      <c r="D574" s="68"/>
      <c r="E574" s="40"/>
      <c r="G574" s="69"/>
      <c r="H574" s="68"/>
      <c r="I574" s="40"/>
    </row>
    <row r="575" spans="1:9">
      <c r="A575" s="68"/>
      <c r="B575" s="68"/>
      <c r="C575" s="40"/>
      <c r="D575" s="68"/>
      <c r="E575" s="40"/>
      <c r="G575" s="69"/>
      <c r="H575" s="68"/>
      <c r="I575" s="40"/>
    </row>
    <row r="576" spans="1:9">
      <c r="A576" s="68"/>
      <c r="B576" s="68"/>
      <c r="C576" s="40"/>
      <c r="D576" s="68"/>
      <c r="E576" s="40"/>
      <c r="G576" s="69"/>
      <c r="H576" s="68"/>
      <c r="I576" s="40"/>
    </row>
    <row r="577" spans="1:9">
      <c r="A577" s="68"/>
      <c r="B577" s="68"/>
      <c r="C577" s="40"/>
      <c r="D577" s="68"/>
      <c r="E577" s="40"/>
      <c r="G577" s="69"/>
      <c r="H577" s="68"/>
      <c r="I577" s="40"/>
    </row>
    <row r="578" spans="1:9">
      <c r="A578" s="68"/>
      <c r="B578" s="68"/>
      <c r="C578" s="40"/>
      <c r="D578" s="68"/>
      <c r="E578" s="40"/>
      <c r="G578" s="69"/>
      <c r="H578" s="68"/>
      <c r="I578" s="40"/>
    </row>
    <row r="579" spans="1:9">
      <c r="A579" s="68"/>
      <c r="B579" s="68"/>
      <c r="C579" s="40"/>
      <c r="D579" s="68"/>
      <c r="E579" s="40"/>
      <c r="G579" s="69"/>
      <c r="H579" s="68"/>
      <c r="I579" s="40"/>
    </row>
    <row r="580" spans="1:9">
      <c r="A580" s="68"/>
      <c r="B580" s="68"/>
      <c r="C580" s="40"/>
      <c r="D580" s="68"/>
      <c r="E580" s="40"/>
      <c r="G580" s="69"/>
      <c r="H580" s="68"/>
      <c r="I580" s="40"/>
    </row>
    <row r="581" spans="1:9">
      <c r="A581" s="68"/>
      <c r="B581" s="68"/>
      <c r="C581" s="40"/>
      <c r="D581" s="68"/>
      <c r="E581" s="40"/>
      <c r="G581" s="69"/>
      <c r="H581" s="68"/>
      <c r="I581" s="40"/>
    </row>
    <row r="582" spans="1:9">
      <c r="A582" s="68"/>
      <c r="B582" s="68"/>
      <c r="C582" s="40"/>
      <c r="D582" s="68"/>
      <c r="E582" s="40"/>
      <c r="G582" s="69"/>
      <c r="H582" s="68"/>
      <c r="I582" s="40"/>
    </row>
    <row r="583" spans="1:9">
      <c r="A583" s="68"/>
      <c r="B583" s="68"/>
      <c r="C583" s="40"/>
      <c r="D583" s="68"/>
      <c r="E583" s="40"/>
      <c r="G583" s="69"/>
      <c r="H583" s="68"/>
      <c r="I583" s="40"/>
    </row>
    <row r="584" spans="1:9">
      <c r="A584" s="68"/>
      <c r="B584" s="68"/>
      <c r="C584" s="40"/>
      <c r="D584" s="68"/>
      <c r="E584" s="40"/>
      <c r="G584" s="69"/>
      <c r="H584" s="68"/>
      <c r="I584" s="40"/>
    </row>
    <row r="585" spans="1:9">
      <c r="A585" s="68"/>
      <c r="B585" s="68"/>
      <c r="C585" s="40"/>
      <c r="D585" s="68"/>
      <c r="E585" s="40"/>
      <c r="G585" s="69"/>
      <c r="H585" s="68"/>
      <c r="I585" s="40"/>
    </row>
    <row r="586" spans="1:9">
      <c r="A586" s="68"/>
      <c r="B586" s="68"/>
      <c r="C586" s="40"/>
      <c r="D586" s="68"/>
      <c r="E586" s="40"/>
      <c r="G586" s="69"/>
      <c r="H586" s="68"/>
      <c r="I586" s="40"/>
    </row>
    <row r="587" spans="1:9">
      <c r="A587" s="68"/>
      <c r="B587" s="68"/>
      <c r="C587" s="40"/>
      <c r="D587" s="68"/>
      <c r="E587" s="40"/>
      <c r="G587" s="69"/>
      <c r="H587" s="68"/>
      <c r="I587" s="40"/>
    </row>
    <row r="588" spans="1:9">
      <c r="A588" s="68"/>
      <c r="B588" s="68"/>
      <c r="C588" s="40"/>
      <c r="D588" s="68"/>
      <c r="E588" s="40"/>
      <c r="G588" s="69"/>
      <c r="H588" s="68"/>
      <c r="I588" s="40"/>
    </row>
    <row r="589" spans="1:9">
      <c r="A589" s="68"/>
      <c r="B589" s="68"/>
      <c r="C589" s="40"/>
      <c r="D589" s="68"/>
      <c r="E589" s="40"/>
      <c r="G589" s="69"/>
      <c r="H589" s="68"/>
      <c r="I589" s="40"/>
    </row>
    <row r="590" spans="1:9">
      <c r="A590" s="68"/>
      <c r="B590" s="68"/>
      <c r="C590" s="40"/>
      <c r="D590" s="68"/>
      <c r="E590" s="40"/>
      <c r="G590" s="69"/>
      <c r="H590" s="68"/>
      <c r="I590" s="40"/>
    </row>
    <row r="591" spans="1:9">
      <c r="A591" s="68"/>
      <c r="B591" s="68"/>
      <c r="C591" s="40"/>
      <c r="D591" s="68"/>
      <c r="E591" s="40"/>
      <c r="G591" s="69"/>
      <c r="H591" s="68"/>
      <c r="I591" s="40"/>
    </row>
    <row r="592" spans="1:9">
      <c r="A592" s="68"/>
      <c r="B592" s="68"/>
      <c r="C592" s="40"/>
      <c r="D592" s="68"/>
      <c r="E592" s="40"/>
      <c r="G592" s="69"/>
      <c r="H592" s="68"/>
      <c r="I592" s="40"/>
    </row>
    <row r="593" spans="1:9">
      <c r="A593" s="68"/>
      <c r="B593" s="68"/>
      <c r="C593" s="40"/>
      <c r="D593" s="68"/>
      <c r="E593" s="40"/>
      <c r="G593" s="69"/>
      <c r="H593" s="68"/>
      <c r="I593" s="40"/>
    </row>
    <row r="594" spans="1:9">
      <c r="A594" s="68"/>
      <c r="B594" s="68"/>
      <c r="C594" s="40"/>
      <c r="D594" s="68"/>
      <c r="E594" s="40"/>
      <c r="G594" s="69"/>
      <c r="H594" s="68"/>
      <c r="I594" s="40"/>
    </row>
    <row r="595" spans="1:9">
      <c r="A595" s="68"/>
      <c r="B595" s="68"/>
      <c r="C595" s="40"/>
      <c r="D595" s="68"/>
      <c r="E595" s="40"/>
      <c r="G595" s="69"/>
      <c r="H595" s="68"/>
      <c r="I595" s="40"/>
    </row>
    <row r="596" spans="1:9">
      <c r="A596" s="68"/>
      <c r="B596" s="68"/>
      <c r="C596" s="40"/>
      <c r="D596" s="68"/>
      <c r="E596" s="40"/>
      <c r="G596" s="69"/>
      <c r="H596" s="68"/>
      <c r="I596" s="40"/>
    </row>
    <row r="597" spans="1:9">
      <c r="A597" s="68"/>
      <c r="B597" s="68"/>
      <c r="C597" s="40"/>
      <c r="D597" s="68"/>
      <c r="E597" s="40"/>
      <c r="G597" s="69"/>
      <c r="H597" s="68"/>
      <c r="I597" s="40"/>
    </row>
    <row r="598" spans="1:9">
      <c r="A598" s="68"/>
      <c r="B598" s="68"/>
      <c r="C598" s="40"/>
      <c r="D598" s="68"/>
      <c r="E598" s="40"/>
      <c r="G598" s="69"/>
      <c r="H598" s="68"/>
      <c r="I598" s="40"/>
    </row>
    <row r="599" spans="1:9">
      <c r="A599" s="68"/>
      <c r="B599" s="68"/>
      <c r="C599" s="40"/>
      <c r="D599" s="68"/>
      <c r="E599" s="40"/>
      <c r="G599" s="69"/>
      <c r="H599" s="68"/>
      <c r="I599" s="40"/>
    </row>
    <row r="600" spans="1:9">
      <c r="A600" s="68"/>
      <c r="B600" s="68"/>
      <c r="C600" s="40"/>
      <c r="D600" s="68"/>
      <c r="E600" s="40"/>
      <c r="G600" s="69"/>
      <c r="H600" s="68"/>
      <c r="I600" s="40"/>
    </row>
    <row r="601" spans="1:9">
      <c r="A601" s="68"/>
      <c r="B601" s="68"/>
      <c r="C601" s="40"/>
      <c r="D601" s="68"/>
      <c r="E601" s="40"/>
      <c r="G601" s="69"/>
      <c r="H601" s="68"/>
      <c r="I601" s="40"/>
    </row>
    <row r="602" spans="1:9">
      <c r="A602" s="68"/>
      <c r="B602" s="68"/>
      <c r="C602" s="40"/>
      <c r="D602" s="68"/>
      <c r="E602" s="40"/>
      <c r="G602" s="69"/>
      <c r="H602" s="68"/>
      <c r="I602" s="40"/>
    </row>
    <row r="603" spans="1:9">
      <c r="A603" s="68"/>
      <c r="B603" s="68"/>
      <c r="C603" s="40"/>
      <c r="D603" s="68"/>
      <c r="E603" s="40"/>
      <c r="G603" s="69"/>
      <c r="H603" s="68"/>
      <c r="I603" s="40"/>
    </row>
    <row r="604" spans="1:9">
      <c r="A604" s="68"/>
      <c r="B604" s="68"/>
      <c r="C604" s="40"/>
      <c r="D604" s="68"/>
      <c r="E604" s="40"/>
      <c r="G604" s="69"/>
      <c r="H604" s="68"/>
      <c r="I604" s="40"/>
    </row>
    <row r="605" spans="1:9">
      <c r="A605" s="68"/>
      <c r="B605" s="68"/>
      <c r="C605" s="40"/>
      <c r="D605" s="68"/>
      <c r="E605" s="40"/>
      <c r="G605" s="69"/>
      <c r="H605" s="68"/>
      <c r="I605" s="40"/>
    </row>
    <row r="606" spans="1:9">
      <c r="A606" s="68"/>
      <c r="B606" s="68"/>
      <c r="C606" s="40"/>
      <c r="D606" s="68"/>
      <c r="E606" s="40"/>
      <c r="G606" s="69"/>
      <c r="H606" s="68"/>
      <c r="I606" s="40"/>
    </row>
    <row r="607" spans="1:9">
      <c r="A607" s="68"/>
      <c r="B607" s="68"/>
      <c r="C607" s="40"/>
      <c r="D607" s="68"/>
      <c r="E607" s="40"/>
      <c r="G607" s="69"/>
      <c r="H607" s="68"/>
      <c r="I607" s="40"/>
    </row>
    <row r="608" spans="1:9">
      <c r="A608" s="68"/>
      <c r="B608" s="68"/>
      <c r="C608" s="40"/>
      <c r="D608" s="68"/>
      <c r="E608" s="40"/>
      <c r="G608" s="69"/>
      <c r="H608" s="68"/>
      <c r="I608" s="40"/>
    </row>
    <row r="609" spans="1:9">
      <c r="A609" s="68"/>
      <c r="B609" s="68"/>
      <c r="C609" s="40"/>
      <c r="D609" s="68"/>
      <c r="E609" s="40"/>
      <c r="G609" s="69"/>
      <c r="H609" s="68"/>
      <c r="I609" s="40"/>
    </row>
    <row r="610" spans="1:9">
      <c r="A610" s="68"/>
      <c r="B610" s="68"/>
      <c r="C610" s="40"/>
      <c r="D610" s="68"/>
      <c r="E610" s="40"/>
      <c r="G610" s="69"/>
      <c r="H610" s="68"/>
      <c r="I610" s="40"/>
    </row>
    <row r="611" spans="1:9">
      <c r="A611" s="68"/>
      <c r="B611" s="68"/>
      <c r="C611" s="40"/>
      <c r="D611" s="68"/>
      <c r="E611" s="40"/>
      <c r="G611" s="69"/>
      <c r="H611" s="68"/>
      <c r="I611" s="40"/>
    </row>
    <row r="612" spans="1:9">
      <c r="A612" s="68"/>
      <c r="B612" s="68"/>
      <c r="C612" s="40"/>
      <c r="D612" s="68"/>
      <c r="E612" s="40"/>
      <c r="G612" s="69"/>
      <c r="H612" s="68"/>
      <c r="I612" s="40"/>
    </row>
    <row r="613" spans="1:9">
      <c r="A613" s="68"/>
      <c r="B613" s="68"/>
      <c r="C613" s="40"/>
      <c r="D613" s="68"/>
      <c r="E613" s="40"/>
      <c r="G613" s="69"/>
      <c r="H613" s="68"/>
      <c r="I613" s="40"/>
    </row>
    <row r="614" spans="1:9">
      <c r="A614" s="68"/>
      <c r="B614" s="68"/>
      <c r="C614" s="40"/>
      <c r="D614" s="68"/>
      <c r="E614" s="40"/>
      <c r="G614" s="69"/>
      <c r="H614" s="68"/>
      <c r="I614" s="40"/>
    </row>
    <row r="615" spans="1:9">
      <c r="A615" s="68"/>
      <c r="B615" s="68"/>
      <c r="C615" s="40"/>
      <c r="D615" s="68"/>
      <c r="E615" s="40"/>
      <c r="G615" s="69"/>
      <c r="H615" s="68"/>
      <c r="I615" s="40"/>
    </row>
    <row r="616" spans="1:9">
      <c r="A616" s="68"/>
      <c r="B616" s="68"/>
      <c r="C616" s="40"/>
      <c r="D616" s="68"/>
      <c r="E616" s="40"/>
      <c r="G616" s="69"/>
      <c r="H616" s="68"/>
      <c r="I616" s="40"/>
    </row>
    <row r="617" spans="1:9">
      <c r="A617" s="68"/>
      <c r="B617" s="68"/>
      <c r="C617" s="40"/>
      <c r="D617" s="68"/>
      <c r="E617" s="40"/>
      <c r="G617" s="69"/>
      <c r="H617" s="68"/>
      <c r="I617" s="40"/>
    </row>
    <row r="618" spans="1:9">
      <c r="A618" s="68"/>
      <c r="B618" s="68"/>
      <c r="C618" s="40"/>
      <c r="D618" s="68"/>
      <c r="E618" s="40"/>
      <c r="G618" s="69"/>
      <c r="H618" s="68"/>
      <c r="I618" s="40"/>
    </row>
    <row r="619" spans="1:9">
      <c r="A619" s="68"/>
      <c r="B619" s="68"/>
      <c r="C619" s="40"/>
      <c r="D619" s="68"/>
      <c r="E619" s="40"/>
      <c r="G619" s="69"/>
      <c r="H619" s="68"/>
      <c r="I619" s="40"/>
    </row>
    <row r="620" spans="1:9">
      <c r="A620" s="68"/>
      <c r="B620" s="68"/>
      <c r="C620" s="40"/>
      <c r="D620" s="68"/>
      <c r="E620" s="40"/>
      <c r="G620" s="69"/>
      <c r="H620" s="68"/>
      <c r="I620" s="40"/>
    </row>
    <row r="621" spans="1:9">
      <c r="A621" s="68"/>
      <c r="B621" s="68"/>
      <c r="C621" s="40"/>
      <c r="D621" s="68"/>
      <c r="E621" s="40"/>
      <c r="G621" s="69"/>
      <c r="H621" s="68"/>
      <c r="I621" s="40"/>
    </row>
    <row r="622" spans="1:9">
      <c r="A622" s="68"/>
      <c r="B622" s="68"/>
      <c r="C622" s="40"/>
      <c r="D622" s="68"/>
      <c r="E622" s="40"/>
      <c r="G622" s="69"/>
      <c r="H622" s="68"/>
      <c r="I622" s="40"/>
    </row>
  </sheetData>
  <mergeCells count="16">
    <mergeCell ref="A1:R1"/>
    <mergeCell ref="B4:I4"/>
    <mergeCell ref="K4:R4"/>
    <mergeCell ref="A4:A10"/>
    <mergeCell ref="F10:G10"/>
    <mergeCell ref="H10:I10"/>
    <mergeCell ref="O10:P10"/>
    <mergeCell ref="A100:R100"/>
    <mergeCell ref="A96:R96"/>
    <mergeCell ref="B7:C10"/>
    <mergeCell ref="D7:I7"/>
    <mergeCell ref="K7:L10"/>
    <mergeCell ref="M7:R7"/>
    <mergeCell ref="D10:E10"/>
    <mergeCell ref="M10:N10"/>
    <mergeCell ref="Q10:R10"/>
  </mergeCells>
  <printOptions horizontalCentered="1"/>
  <pageMargins left="0.78740157480314965" right="0.78740157480314965" top="0.78740157480314965" bottom="0.78740157480314965" header="0.39370078740157483" footer="0.39370078740157483"/>
  <pageSetup scale="57" orientation="portrait" r:id="rId1"/>
  <headerFooter alignWithMargins="0">
    <oddFooter>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C47" sqref="C47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300" t="s">
        <v>206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0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2" t="s">
        <v>147</v>
      </c>
      <c r="B4" s="301" t="s">
        <v>81</v>
      </c>
      <c r="C4" s="301"/>
      <c r="D4" s="301"/>
      <c r="E4" s="301"/>
      <c r="F4" s="301"/>
      <c r="G4" s="301"/>
      <c r="H4" s="301"/>
      <c r="I4" s="301"/>
      <c r="J4" s="210"/>
      <c r="K4" s="301" t="s">
        <v>90</v>
      </c>
      <c r="L4" s="301"/>
      <c r="M4" s="301"/>
      <c r="N4" s="301"/>
      <c r="O4" s="301"/>
      <c r="P4" s="301"/>
      <c r="Q4" s="301"/>
      <c r="R4" s="301"/>
    </row>
    <row r="5" spans="1:18" s="132" customFormat="1" ht="6.6" customHeight="1">
      <c r="A5" s="302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2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2"/>
      <c r="B7" s="297" t="s">
        <v>85</v>
      </c>
      <c r="C7" s="297"/>
      <c r="D7" s="298" t="s">
        <v>152</v>
      </c>
      <c r="E7" s="298"/>
      <c r="F7" s="298"/>
      <c r="G7" s="298"/>
      <c r="H7" s="298"/>
      <c r="I7" s="298"/>
      <c r="J7" s="210"/>
      <c r="K7" s="297" t="s">
        <v>85</v>
      </c>
      <c r="L7" s="297"/>
      <c r="M7" s="298" t="s">
        <v>152</v>
      </c>
      <c r="N7" s="298"/>
      <c r="O7" s="298"/>
      <c r="P7" s="298"/>
      <c r="Q7" s="298"/>
      <c r="R7" s="298"/>
    </row>
    <row r="8" spans="1:18" s="132" customFormat="1" ht="6.6" customHeight="1">
      <c r="A8" s="302"/>
      <c r="B8" s="297"/>
      <c r="C8" s="297"/>
      <c r="D8" s="211"/>
      <c r="E8" s="211"/>
      <c r="F8" s="211"/>
      <c r="G8" s="211"/>
      <c r="H8" s="211"/>
      <c r="I8" s="211"/>
      <c r="J8" s="210"/>
      <c r="K8" s="297"/>
      <c r="L8" s="297"/>
      <c r="M8" s="211"/>
      <c r="N8" s="211"/>
      <c r="O8" s="211"/>
      <c r="P8" s="211"/>
      <c r="Q8" s="211"/>
      <c r="R8" s="211"/>
    </row>
    <row r="9" spans="1:18" s="132" customFormat="1" ht="6.6" customHeight="1">
      <c r="A9" s="302"/>
      <c r="B9" s="297"/>
      <c r="C9" s="297"/>
      <c r="D9" s="212"/>
      <c r="E9" s="212"/>
      <c r="F9" s="212"/>
      <c r="G9" s="212"/>
      <c r="H9" s="212"/>
      <c r="I9" s="212"/>
      <c r="J9" s="210"/>
      <c r="K9" s="297"/>
      <c r="L9" s="297"/>
      <c r="M9" s="212"/>
      <c r="N9" s="212"/>
      <c r="O9" s="212"/>
      <c r="P9" s="212"/>
      <c r="Q9" s="212"/>
      <c r="R9" s="212"/>
    </row>
    <row r="10" spans="1:18" s="132" customFormat="1" ht="11.4">
      <c r="A10" s="302"/>
      <c r="B10" s="297"/>
      <c r="C10" s="297"/>
      <c r="D10" s="299" t="s">
        <v>19</v>
      </c>
      <c r="E10" s="299"/>
      <c r="F10" s="299" t="s">
        <v>87</v>
      </c>
      <c r="G10" s="299"/>
      <c r="H10" s="299" t="s">
        <v>83</v>
      </c>
      <c r="I10" s="299"/>
      <c r="J10" s="213"/>
      <c r="K10" s="297"/>
      <c r="L10" s="297"/>
      <c r="M10" s="299" t="s">
        <v>19</v>
      </c>
      <c r="N10" s="299"/>
      <c r="O10" s="299" t="s">
        <v>87</v>
      </c>
      <c r="P10" s="299"/>
      <c r="Q10" s="299" t="s">
        <v>83</v>
      </c>
      <c r="R10" s="299"/>
    </row>
    <row r="11" spans="1:18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 ht="12">
      <c r="A13" s="226" t="s">
        <v>82</v>
      </c>
      <c r="B13" s="219">
        <f>SUM(D13,F13,H13)</f>
        <v>63808</v>
      </c>
      <c r="C13" s="220"/>
      <c r="D13" s="219">
        <f>D15</f>
        <v>29656</v>
      </c>
      <c r="E13" s="220"/>
      <c r="F13" s="219">
        <f>F15</f>
        <v>25032</v>
      </c>
      <c r="G13" s="220"/>
      <c r="H13" s="219">
        <f>H15</f>
        <v>9120</v>
      </c>
      <c r="I13" s="220"/>
      <c r="J13" s="222"/>
      <c r="K13" s="223">
        <f>SUM(M13,O13,Q13)</f>
        <v>100</v>
      </c>
      <c r="L13" s="224"/>
      <c r="M13" s="223">
        <f>D13*100/B13</f>
        <v>46.476930792377132</v>
      </c>
      <c r="N13" s="225"/>
      <c r="O13" s="223">
        <f>F13*100/B13</f>
        <v>39.230190571715148</v>
      </c>
      <c r="P13" s="224"/>
      <c r="Q13" s="223">
        <f>H13*100/B13</f>
        <v>14.292878635907723</v>
      </c>
      <c r="R13" s="227"/>
    </row>
    <row r="14" spans="1:18" s="35" customFormat="1" ht="6.6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12">
      <c r="A15" s="45" t="s">
        <v>0</v>
      </c>
      <c r="B15" s="95">
        <f>SUM(D15,F15,H15)</f>
        <v>63808</v>
      </c>
      <c r="C15" s="40"/>
      <c r="D15" s="95">
        <f>SUM(D16:D17)</f>
        <v>29656</v>
      </c>
      <c r="E15" s="17"/>
      <c r="F15" s="95">
        <f>SUM(F16:F17)</f>
        <v>25032</v>
      </c>
      <c r="G15" s="40"/>
      <c r="H15" s="95">
        <f>SUM(H16:H17)</f>
        <v>9120</v>
      </c>
      <c r="I15" s="40"/>
      <c r="J15" s="6"/>
      <c r="K15" s="96">
        <f>SUM(K16:K17)</f>
        <v>100</v>
      </c>
      <c r="L15" s="96"/>
      <c r="M15" s="96">
        <f>SUM(M16:M17)</f>
        <v>100</v>
      </c>
      <c r="N15" s="96"/>
      <c r="O15" s="96">
        <f>SUM(O16:O17)</f>
        <v>100</v>
      </c>
      <c r="P15" s="96"/>
      <c r="Q15" s="96">
        <f>SUM(Q16:Q17)</f>
        <v>100</v>
      </c>
      <c r="R15" s="37"/>
    </row>
    <row r="16" spans="1:18" s="27" customFormat="1" ht="11.4">
      <c r="A16" s="38" t="s">
        <v>1</v>
      </c>
      <c r="B16" s="39">
        <f>SUM(D16,F16,H16)</f>
        <v>51242</v>
      </c>
      <c r="C16" s="40"/>
      <c r="D16" s="39">
        <v>23217</v>
      </c>
      <c r="E16" s="39"/>
      <c r="F16" s="39">
        <v>21526</v>
      </c>
      <c r="G16" s="39"/>
      <c r="H16" s="39">
        <v>6499</v>
      </c>
      <c r="I16" s="39"/>
      <c r="J16" s="81"/>
      <c r="K16" s="99">
        <f>B16*100/SUM(B16:B17)</f>
        <v>80.306544633901709</v>
      </c>
      <c r="L16" s="99"/>
      <c r="M16" s="99">
        <f>D16*100/SUM(D16:D17)</f>
        <v>78.287698947936335</v>
      </c>
      <c r="N16" s="99"/>
      <c r="O16" s="99">
        <f>F16*100/SUM(F16:F17)</f>
        <v>85.993927772451258</v>
      </c>
      <c r="P16" s="99"/>
      <c r="Q16" s="99">
        <f>H16*100/SUM(H16:H17)</f>
        <v>71.260964912280699</v>
      </c>
      <c r="R16" s="43"/>
    </row>
    <row r="17" spans="1:18" s="27" customFormat="1" ht="11.4">
      <c r="A17" s="38" t="s">
        <v>2</v>
      </c>
      <c r="B17" s="39">
        <f>SUM(D17,F17,H17)</f>
        <v>12566</v>
      </c>
      <c r="C17" s="40"/>
      <c r="D17" s="39">
        <v>6439</v>
      </c>
      <c r="E17" s="39"/>
      <c r="F17" s="39">
        <v>3506</v>
      </c>
      <c r="G17" s="39"/>
      <c r="H17" s="39">
        <v>2621</v>
      </c>
      <c r="I17" s="39"/>
      <c r="J17" s="81"/>
      <c r="K17" s="99">
        <f>B17*100/SUM(B16:B17)</f>
        <v>19.693455366098295</v>
      </c>
      <c r="L17" s="99"/>
      <c r="M17" s="99">
        <f>D17*100/SUM(D16:D17)</f>
        <v>21.712301052063662</v>
      </c>
      <c r="N17" s="99"/>
      <c r="O17" s="99">
        <f>F17*100/SUM(F16:F17)</f>
        <v>14.006072227548737</v>
      </c>
      <c r="P17" s="99"/>
      <c r="Q17" s="99">
        <f>H17*100/SUM(H16:H17)</f>
        <v>28.739035087719298</v>
      </c>
      <c r="R17" s="43"/>
    </row>
    <row r="18" spans="1:18" s="27" customFormat="1" ht="6.6" customHeight="1">
      <c r="A18" s="29"/>
      <c r="B18" s="39"/>
      <c r="C18" s="40"/>
      <c r="D18" s="39"/>
      <c r="E18" s="40"/>
      <c r="F18" s="39"/>
      <c r="G18" s="40"/>
      <c r="H18" s="39"/>
      <c r="I18" s="40"/>
      <c r="J18" s="55"/>
      <c r="K18" s="99"/>
      <c r="L18" s="99"/>
      <c r="M18" s="99"/>
      <c r="N18" s="99"/>
      <c r="O18" s="99"/>
      <c r="P18" s="99"/>
      <c r="Q18" s="99"/>
      <c r="R18" s="43"/>
    </row>
    <row r="19" spans="1:18" s="30" customFormat="1" ht="12">
      <c r="A19" s="200" t="s">
        <v>40</v>
      </c>
      <c r="B19" s="95">
        <f t="shared" ref="B19:B24" si="0">SUM(D19,F19,H19)</f>
        <v>63810</v>
      </c>
      <c r="C19" s="40"/>
      <c r="D19" s="95">
        <f>SUM(D20:D26)</f>
        <v>29657</v>
      </c>
      <c r="E19" s="17"/>
      <c r="F19" s="95">
        <f>SUM(F20:F26)</f>
        <v>25032</v>
      </c>
      <c r="G19" s="40"/>
      <c r="H19" s="95">
        <f>SUM(H20:H26)</f>
        <v>9121</v>
      </c>
      <c r="I19" s="40"/>
      <c r="J19" s="6"/>
      <c r="K19" s="96">
        <f>SUM(K20:K25)</f>
        <v>100.00000000000001</v>
      </c>
      <c r="L19" s="96"/>
      <c r="M19" s="96">
        <f>SUM(M20:M25)</f>
        <v>100.00000000000001</v>
      </c>
      <c r="N19" s="96"/>
      <c r="O19" s="96">
        <f>SUM(O20:O25)</f>
        <v>100.00000000000001</v>
      </c>
      <c r="P19" s="96"/>
      <c r="Q19" s="96">
        <f>SUM(Q20:Q25)</f>
        <v>100</v>
      </c>
      <c r="R19" s="37"/>
    </row>
    <row r="20" spans="1:18" s="27" customFormat="1" ht="11.4">
      <c r="A20" s="12" t="s">
        <v>42</v>
      </c>
      <c r="B20" s="39">
        <f t="shared" si="0"/>
        <v>8274</v>
      </c>
      <c r="C20" s="40"/>
      <c r="D20" s="39">
        <v>4590</v>
      </c>
      <c r="E20" s="39"/>
      <c r="F20" s="39">
        <v>2674</v>
      </c>
      <c r="G20" s="39"/>
      <c r="H20" s="39">
        <v>1010</v>
      </c>
      <c r="I20" s="40"/>
      <c r="J20" s="81"/>
      <c r="K20" s="99">
        <f t="shared" ref="K20:K25" si="1">B20*100/SUM($B$20:$B$25)</f>
        <v>13.022128490037458</v>
      </c>
      <c r="L20" s="99"/>
      <c r="M20" s="99">
        <f t="shared" ref="M20:M25" si="2">D20*100/SUM($D$20:$D$25)</f>
        <v>15.599510603588907</v>
      </c>
      <c r="N20" s="99"/>
      <c r="O20" s="99">
        <f t="shared" ref="O20:O25" si="3">F20*100/SUM($F$20:$F$25)</f>
        <v>10.698995718801264</v>
      </c>
      <c r="P20" s="99"/>
      <c r="Q20" s="99">
        <f t="shared" ref="Q20:Q25" si="4">H20*100/SUM($H$20:$H$25)</f>
        <v>11.073347220699485</v>
      </c>
      <c r="R20" s="43"/>
    </row>
    <row r="21" spans="1:18" s="27" customFormat="1" ht="11.4">
      <c r="A21" s="12" t="s">
        <v>43</v>
      </c>
      <c r="B21" s="39">
        <f t="shared" si="0"/>
        <v>34643</v>
      </c>
      <c r="C21" s="40"/>
      <c r="D21" s="39">
        <v>14709</v>
      </c>
      <c r="E21" s="39"/>
      <c r="F21" s="39">
        <v>15211</v>
      </c>
      <c r="G21" s="39"/>
      <c r="H21" s="39">
        <v>4723</v>
      </c>
      <c r="I21" s="40"/>
      <c r="J21" s="81"/>
      <c r="K21" s="99">
        <f t="shared" si="1"/>
        <v>54.52327740879474</v>
      </c>
      <c r="L21" s="99"/>
      <c r="M21" s="99">
        <f t="shared" si="2"/>
        <v>49.989804241435564</v>
      </c>
      <c r="N21" s="99"/>
      <c r="O21" s="99">
        <f t="shared" si="3"/>
        <v>60.861041091505619</v>
      </c>
      <c r="P21" s="99"/>
      <c r="Q21" s="99">
        <f t="shared" si="4"/>
        <v>51.781602894419471</v>
      </c>
      <c r="R21" s="43"/>
    </row>
    <row r="22" spans="1:18" s="27" customFormat="1" ht="11.4">
      <c r="A22" s="12" t="s">
        <v>44</v>
      </c>
      <c r="B22" s="39">
        <f t="shared" si="0"/>
        <v>14413</v>
      </c>
      <c r="C22" s="40"/>
      <c r="D22" s="39">
        <v>6785</v>
      </c>
      <c r="E22" s="39"/>
      <c r="F22" s="39">
        <v>5312</v>
      </c>
      <c r="G22" s="39"/>
      <c r="H22" s="39">
        <v>2316</v>
      </c>
      <c r="I22" s="40"/>
      <c r="J22" s="81"/>
      <c r="K22" s="99">
        <f t="shared" si="1"/>
        <v>22.684063080361359</v>
      </c>
      <c r="L22" s="99"/>
      <c r="M22" s="99">
        <f t="shared" si="2"/>
        <v>23.059407286568788</v>
      </c>
      <c r="N22" s="99"/>
      <c r="O22" s="99">
        <f t="shared" si="3"/>
        <v>21.253951106309767</v>
      </c>
      <c r="P22" s="99"/>
      <c r="Q22" s="99">
        <f t="shared" si="4"/>
        <v>25.391952636772285</v>
      </c>
      <c r="R22" s="43"/>
    </row>
    <row r="23" spans="1:18" s="27" customFormat="1" ht="11.4">
      <c r="A23" s="12" t="s">
        <v>45</v>
      </c>
      <c r="B23" s="39">
        <f t="shared" si="0"/>
        <v>4730</v>
      </c>
      <c r="C23" s="40"/>
      <c r="D23" s="39">
        <v>2553</v>
      </c>
      <c r="E23" s="39"/>
      <c r="F23" s="39">
        <v>1374</v>
      </c>
      <c r="G23" s="39"/>
      <c r="H23" s="39">
        <v>803</v>
      </c>
      <c r="I23" s="40"/>
      <c r="J23" s="81"/>
      <c r="K23" s="99">
        <f t="shared" si="1"/>
        <v>7.4443640026440869</v>
      </c>
      <c r="L23" s="99"/>
      <c r="M23" s="99">
        <f t="shared" si="2"/>
        <v>8.6765905383360522</v>
      </c>
      <c r="N23" s="99"/>
      <c r="O23" s="99">
        <f t="shared" si="3"/>
        <v>5.497539311007082</v>
      </c>
      <c r="P23" s="99"/>
      <c r="Q23" s="99">
        <f t="shared" si="4"/>
        <v>8.803859225962066</v>
      </c>
      <c r="R23" s="43"/>
    </row>
    <row r="24" spans="1:18" s="27" customFormat="1" ht="11.4">
      <c r="A24" s="12" t="s">
        <v>46</v>
      </c>
      <c r="B24" s="39">
        <f t="shared" si="0"/>
        <v>1303</v>
      </c>
      <c r="C24" s="40"/>
      <c r="D24" s="39">
        <v>665</v>
      </c>
      <c r="E24" s="39" t="s">
        <v>199</v>
      </c>
      <c r="F24" s="39">
        <v>397</v>
      </c>
      <c r="G24" s="39" t="s">
        <v>199</v>
      </c>
      <c r="H24" s="39">
        <v>241</v>
      </c>
      <c r="I24" s="40"/>
      <c r="J24" s="81"/>
      <c r="K24" s="99">
        <f t="shared" si="1"/>
        <v>2.0507412886776417</v>
      </c>
      <c r="L24" s="99"/>
      <c r="M24" s="99">
        <f t="shared" si="2"/>
        <v>2.2600598151169113</v>
      </c>
      <c r="N24" s="99"/>
      <c r="O24" s="99">
        <f t="shared" si="3"/>
        <v>1.5884447645340696</v>
      </c>
      <c r="P24" s="99"/>
      <c r="Q24" s="99">
        <f t="shared" si="4"/>
        <v>2.64225413880057</v>
      </c>
      <c r="R24" s="43"/>
    </row>
    <row r="25" spans="1:18" s="27" customFormat="1" ht="11.4">
      <c r="A25" s="12" t="s">
        <v>47</v>
      </c>
      <c r="B25" s="39">
        <f>SUM(D25,F25,H25)</f>
        <v>175</v>
      </c>
      <c r="C25" s="39" t="s">
        <v>199</v>
      </c>
      <c r="D25" s="39">
        <v>122</v>
      </c>
      <c r="E25" s="39" t="s">
        <v>199</v>
      </c>
      <c r="F25" s="39">
        <v>25</v>
      </c>
      <c r="G25" s="39" t="s">
        <v>199</v>
      </c>
      <c r="H25" s="39">
        <v>28</v>
      </c>
      <c r="I25" s="39" t="s">
        <v>199</v>
      </c>
      <c r="J25" s="81"/>
      <c r="K25" s="99">
        <f t="shared" si="1"/>
        <v>0.27542572948471783</v>
      </c>
      <c r="L25" s="99"/>
      <c r="M25" s="99">
        <f t="shared" si="2"/>
        <v>0.41462751495377925</v>
      </c>
      <c r="N25" s="99"/>
      <c r="O25" s="99">
        <f t="shared" si="3"/>
        <v>0.10002800784219582</v>
      </c>
      <c r="P25" s="99"/>
      <c r="Q25" s="99">
        <f t="shared" si="4"/>
        <v>0.30698388334612431</v>
      </c>
      <c r="R25" s="43"/>
    </row>
    <row r="26" spans="1:18" s="27" customFormat="1" ht="11.4">
      <c r="A26" s="183" t="s">
        <v>3</v>
      </c>
      <c r="B26" s="39">
        <f>SUM(D26,F26,H26)</f>
        <v>272</v>
      </c>
      <c r="C26" s="39" t="s">
        <v>199</v>
      </c>
      <c r="D26" s="39">
        <v>233</v>
      </c>
      <c r="E26" s="39" t="s">
        <v>199</v>
      </c>
      <c r="F26" s="39">
        <v>39</v>
      </c>
      <c r="G26" s="39" t="s">
        <v>199</v>
      </c>
      <c r="H26" s="39">
        <v>0</v>
      </c>
      <c r="I26" s="39"/>
      <c r="J26" s="81"/>
      <c r="K26" s="42" t="str">
        <f>IF(B26&gt;0,"NC",0)</f>
        <v>NC</v>
      </c>
      <c r="L26" s="42"/>
      <c r="M26" s="42" t="str">
        <f>IF(D26&gt;0,"NC",0)</f>
        <v>NC</v>
      </c>
      <c r="N26" s="42"/>
      <c r="O26" s="42" t="str">
        <f>IF(F26&gt;0,"NC",0)</f>
        <v>NC</v>
      </c>
      <c r="P26" s="42"/>
      <c r="Q26" s="42">
        <f>IF(H26&gt;0,"NC",0)</f>
        <v>0</v>
      </c>
      <c r="R26" s="43"/>
    </row>
    <row r="27" spans="1:18" s="27" customFormat="1" ht="6.6" customHeight="1">
      <c r="A27" s="58"/>
      <c r="B27" s="44"/>
      <c r="C27" s="40"/>
      <c r="D27" s="152"/>
      <c r="E27" s="40"/>
      <c r="F27" s="44"/>
      <c r="G27" s="64"/>
      <c r="H27" s="44"/>
      <c r="I27" s="64"/>
      <c r="J27" s="55"/>
      <c r="K27" s="99"/>
      <c r="L27" s="99"/>
      <c r="M27" s="99"/>
      <c r="N27" s="99"/>
      <c r="O27" s="99"/>
      <c r="P27" s="99"/>
      <c r="Q27" s="99"/>
      <c r="R27" s="43"/>
    </row>
    <row r="28" spans="1:18" s="30" customFormat="1" ht="12">
      <c r="A28" s="7" t="s">
        <v>49</v>
      </c>
      <c r="B28" s="95">
        <f>SUM(D28,F28,H28)</f>
        <v>63809</v>
      </c>
      <c r="C28" s="40"/>
      <c r="D28" s="95">
        <f>SUM(D29:D31)</f>
        <v>29657</v>
      </c>
      <c r="E28" s="17"/>
      <c r="F28" s="95">
        <f>SUM(F29:F31)</f>
        <v>25032</v>
      </c>
      <c r="G28" s="17"/>
      <c r="H28" s="95">
        <f>SUM(H29:H31)</f>
        <v>9120</v>
      </c>
      <c r="I28" s="17"/>
      <c r="J28" s="6"/>
      <c r="K28" s="96">
        <f>SUM(K29:K30)</f>
        <v>100</v>
      </c>
      <c r="L28" s="96"/>
      <c r="M28" s="96">
        <f>SUM(M29:M30)</f>
        <v>100</v>
      </c>
      <c r="N28" s="96"/>
      <c r="O28" s="96">
        <f>SUM(O29:O30)</f>
        <v>100</v>
      </c>
      <c r="P28" s="96"/>
      <c r="Q28" s="96">
        <f>SUM(Q29:Q30)</f>
        <v>100</v>
      </c>
      <c r="R28" s="37"/>
    </row>
    <row r="29" spans="1:18" s="27" customFormat="1" ht="11.4">
      <c r="A29" s="13" t="s">
        <v>20</v>
      </c>
      <c r="B29" s="39">
        <f>SUM(D29,F29,H29)</f>
        <v>57926</v>
      </c>
      <c r="C29" s="40"/>
      <c r="D29" s="39">
        <v>27595</v>
      </c>
      <c r="E29" s="39"/>
      <c r="F29" s="39">
        <v>21578</v>
      </c>
      <c r="G29" s="39"/>
      <c r="H29" s="39">
        <v>8753</v>
      </c>
      <c r="I29" s="18"/>
      <c r="J29" s="84"/>
      <c r="K29" s="99">
        <f>B29*100/SUM(B29:B30)</f>
        <v>90.780297450202951</v>
      </c>
      <c r="L29" s="99"/>
      <c r="M29" s="99">
        <f>D29*100/SUM(D29:D30)</f>
        <v>93.047172674242162</v>
      </c>
      <c r="N29" s="99"/>
      <c r="O29" s="99">
        <f>F29*100/SUM(F29:F30)</f>
        <v>86.201661872802816</v>
      </c>
      <c r="P29" s="99"/>
      <c r="Q29" s="99">
        <f>H29*100/SUM(H29:H30)</f>
        <v>95.975877192982452</v>
      </c>
      <c r="R29" s="43"/>
    </row>
    <row r="30" spans="1:18" s="27" customFormat="1" ht="11.4">
      <c r="A30" s="13" t="s">
        <v>21</v>
      </c>
      <c r="B30" s="39">
        <f>SUM(D30,F30,H30)</f>
        <v>5883</v>
      </c>
      <c r="C30" s="40"/>
      <c r="D30" s="39">
        <v>2062</v>
      </c>
      <c r="E30" s="39"/>
      <c r="F30" s="39">
        <v>3454</v>
      </c>
      <c r="G30" s="39"/>
      <c r="H30" s="39">
        <v>367</v>
      </c>
      <c r="I30" s="40"/>
      <c r="J30" s="84"/>
      <c r="K30" s="99">
        <f>B30*100/SUM(B29:B30)</f>
        <v>9.2197025497970504</v>
      </c>
      <c r="L30" s="99"/>
      <c r="M30" s="99">
        <f>D30*100/SUM(D29:D30)</f>
        <v>6.9528273257578315</v>
      </c>
      <c r="N30" s="99"/>
      <c r="O30" s="99">
        <f>F30*100/SUM(F29:F30)</f>
        <v>13.798338127197187</v>
      </c>
      <c r="P30" s="99"/>
      <c r="Q30" s="99">
        <f>H30*100/SUM(H29:H30)</f>
        <v>4.0241228070175437</v>
      </c>
      <c r="R30" s="43"/>
    </row>
    <row r="31" spans="1:18" s="27" customFormat="1" ht="11.4">
      <c r="A31" s="183" t="s">
        <v>3</v>
      </c>
      <c r="B31" s="39">
        <f>SUM(D31,F31,H31)</f>
        <v>0</v>
      </c>
      <c r="C31" s="39"/>
      <c r="D31" s="39">
        <v>0</v>
      </c>
      <c r="E31" s="39"/>
      <c r="F31" s="39">
        <v>0</v>
      </c>
      <c r="G31" s="39"/>
      <c r="H31" s="39">
        <v>0</v>
      </c>
      <c r="I31" s="40"/>
      <c r="J31" s="84"/>
      <c r="K31" s="42">
        <f>IF(B31&gt;0,"NC",0)</f>
        <v>0</v>
      </c>
      <c r="L31" s="42"/>
      <c r="M31" s="42">
        <f>IF(D31&gt;0,"NC",0)</f>
        <v>0</v>
      </c>
      <c r="N31" s="42"/>
      <c r="O31" s="42">
        <f>IF(F31&gt;0,"NC",0)</f>
        <v>0</v>
      </c>
      <c r="P31" s="42"/>
      <c r="Q31" s="42">
        <f>IF(H31&gt;0,"NC",0)</f>
        <v>0</v>
      </c>
      <c r="R31" s="43"/>
    </row>
    <row r="32" spans="1:18" s="27" customFormat="1" ht="6.6" customHeight="1">
      <c r="A32" s="8"/>
      <c r="B32" s="93"/>
      <c r="C32" s="40"/>
      <c r="D32" s="20"/>
      <c r="E32" s="17"/>
      <c r="F32" s="20"/>
      <c r="G32" s="17"/>
      <c r="H32" s="20"/>
      <c r="I32" s="18"/>
      <c r="J32" s="84"/>
      <c r="K32" s="99"/>
      <c r="L32" s="99"/>
      <c r="M32" s="99"/>
      <c r="N32" s="99"/>
      <c r="O32" s="99"/>
      <c r="P32" s="99"/>
      <c r="Q32" s="99"/>
      <c r="R32" s="43"/>
    </row>
    <row r="33" spans="1:21" s="30" customFormat="1" ht="12">
      <c r="A33" s="7" t="s">
        <v>145</v>
      </c>
      <c r="B33" s="95">
        <f t="shared" ref="B33:B40" si="5">SUM(D33,F33,H33)</f>
        <v>63810</v>
      </c>
      <c r="C33" s="40"/>
      <c r="D33" s="95">
        <f>SUM(D34:D40)</f>
        <v>29657</v>
      </c>
      <c r="E33" s="17"/>
      <c r="F33" s="95">
        <f>SUM(F34:F40)</f>
        <v>25033</v>
      </c>
      <c r="G33" s="40"/>
      <c r="H33" s="95">
        <f>SUM(H34:H40)</f>
        <v>9120</v>
      </c>
      <c r="I33" s="40"/>
      <c r="J33" s="6"/>
      <c r="K33" s="96">
        <f>SUM(K34:K39)</f>
        <v>100.00000000000001</v>
      </c>
      <c r="L33" s="96"/>
      <c r="M33" s="96">
        <f>SUM(M34:M39)</f>
        <v>100</v>
      </c>
      <c r="N33" s="96"/>
      <c r="O33" s="96">
        <f>SUM(O34:O39)</f>
        <v>100</v>
      </c>
      <c r="P33" s="96"/>
      <c r="Q33" s="96">
        <f>SUM(Q34:Q39)</f>
        <v>100</v>
      </c>
      <c r="R33" s="37"/>
    </row>
    <row r="34" spans="1:21" s="27" customFormat="1" ht="11.4">
      <c r="A34" s="182" t="s">
        <v>135</v>
      </c>
      <c r="B34" s="39">
        <f t="shared" si="5"/>
        <v>4822</v>
      </c>
      <c r="C34" s="40"/>
      <c r="D34" s="39">
        <v>2108</v>
      </c>
      <c r="E34" s="39"/>
      <c r="F34" s="39">
        <v>2358</v>
      </c>
      <c r="G34" s="39"/>
      <c r="H34" s="39">
        <v>356</v>
      </c>
      <c r="I34" s="40"/>
      <c r="J34" s="81"/>
      <c r="K34" s="99">
        <f t="shared" ref="K34:K39" si="6">B34*100/SUM($B$34:$B$39)</f>
        <v>7.5584676155244841</v>
      </c>
      <c r="L34" s="99"/>
      <c r="M34" s="99">
        <f t="shared" ref="M34:M39" si="7">D34*100/SUM($D$34:$D$39)</f>
        <v>7.1079340459250764</v>
      </c>
      <c r="N34" s="99"/>
      <c r="O34" s="99">
        <f t="shared" ref="O34:O39" si="8">F34*100/SUM($F$34:$F$39)</f>
        <v>9.4248371237859221</v>
      </c>
      <c r="P34" s="99"/>
      <c r="Q34" s="99">
        <f t="shared" ref="Q34:Q39" si="9">H34*100/SUM($H$34:$H$39)</f>
        <v>3.9035087719298245</v>
      </c>
      <c r="R34" s="43"/>
    </row>
    <row r="35" spans="1:21" s="27" customFormat="1" ht="11.4">
      <c r="A35" s="182" t="s">
        <v>136</v>
      </c>
      <c r="B35" s="39">
        <f t="shared" si="5"/>
        <v>11289</v>
      </c>
      <c r="C35" s="40"/>
      <c r="D35" s="39">
        <v>5206</v>
      </c>
      <c r="E35" s="39"/>
      <c r="F35" s="39">
        <v>4771</v>
      </c>
      <c r="G35" s="39"/>
      <c r="H35" s="39">
        <v>1312</v>
      </c>
      <c r="I35" s="40"/>
      <c r="J35" s="81"/>
      <c r="K35" s="99">
        <f t="shared" si="6"/>
        <v>17.69546680042636</v>
      </c>
      <c r="L35" s="99"/>
      <c r="M35" s="99">
        <f t="shared" si="7"/>
        <v>17.554034460666958</v>
      </c>
      <c r="N35" s="99"/>
      <c r="O35" s="99">
        <f t="shared" si="8"/>
        <v>19.069507174547343</v>
      </c>
      <c r="P35" s="99"/>
      <c r="Q35" s="99">
        <f t="shared" si="9"/>
        <v>14.385964912280702</v>
      </c>
      <c r="R35" s="43"/>
    </row>
    <row r="36" spans="1:21" s="27" customFormat="1" ht="11.4">
      <c r="A36" s="184" t="s">
        <v>137</v>
      </c>
      <c r="B36" s="39">
        <f t="shared" si="5"/>
        <v>21919</v>
      </c>
      <c r="C36" s="40"/>
      <c r="D36" s="39">
        <v>12299</v>
      </c>
      <c r="E36" s="39"/>
      <c r="F36" s="39">
        <v>8848</v>
      </c>
      <c r="G36" s="39"/>
      <c r="H36" s="39">
        <v>772</v>
      </c>
      <c r="I36" s="40"/>
      <c r="J36" s="81"/>
      <c r="K36" s="99">
        <f t="shared" si="6"/>
        <v>34.357953476707003</v>
      </c>
      <c r="L36" s="99"/>
      <c r="M36" s="99">
        <f t="shared" si="7"/>
        <v>41.47081633341201</v>
      </c>
      <c r="N36" s="99"/>
      <c r="O36" s="99">
        <f t="shared" si="8"/>
        <v>35.365122506894757</v>
      </c>
      <c r="P36" s="99"/>
      <c r="Q36" s="99">
        <f t="shared" si="9"/>
        <v>8.4649122807017552</v>
      </c>
      <c r="R36" s="43"/>
    </row>
    <row r="37" spans="1:21" s="27" customFormat="1" ht="11.4">
      <c r="A37" s="184" t="s">
        <v>138</v>
      </c>
      <c r="B37" s="39">
        <f t="shared" si="5"/>
        <v>4760</v>
      </c>
      <c r="C37" s="40"/>
      <c r="D37" s="39">
        <v>1642</v>
      </c>
      <c r="E37" s="39"/>
      <c r="F37" s="39">
        <v>1984</v>
      </c>
      <c r="G37" s="39"/>
      <c r="H37" s="39">
        <v>1134</v>
      </c>
      <c r="I37" s="40"/>
      <c r="J37" s="81"/>
      <c r="K37" s="99">
        <f t="shared" si="6"/>
        <v>7.4612828390494705</v>
      </c>
      <c r="L37" s="99"/>
      <c r="M37" s="99">
        <f t="shared" si="7"/>
        <v>5.5366355329264589</v>
      </c>
      <c r="N37" s="99"/>
      <c r="O37" s="99">
        <f t="shared" si="8"/>
        <v>7.9299732203525322</v>
      </c>
      <c r="P37" s="99"/>
      <c r="Q37" s="99">
        <f t="shared" si="9"/>
        <v>12.434210526315789</v>
      </c>
      <c r="R37" s="43"/>
    </row>
    <row r="38" spans="1:21" s="27" customFormat="1" ht="11.4">
      <c r="A38" s="182" t="s">
        <v>139</v>
      </c>
      <c r="B38" s="39">
        <f t="shared" si="5"/>
        <v>11083</v>
      </c>
      <c r="C38" s="40"/>
      <c r="D38" s="39">
        <v>4886</v>
      </c>
      <c r="E38" s="39"/>
      <c r="F38" s="39">
        <v>4415</v>
      </c>
      <c r="G38" s="39"/>
      <c r="H38" s="39">
        <v>1782</v>
      </c>
      <c r="I38" s="40"/>
      <c r="J38" s="81"/>
      <c r="K38" s="99">
        <f t="shared" si="6"/>
        <v>17.372562543106152</v>
      </c>
      <c r="L38" s="99"/>
      <c r="M38" s="99">
        <f t="shared" si="7"/>
        <v>16.475031189938296</v>
      </c>
      <c r="N38" s="99"/>
      <c r="O38" s="99">
        <f t="shared" si="8"/>
        <v>17.64658859266957</v>
      </c>
      <c r="P38" s="99"/>
      <c r="Q38" s="99">
        <f t="shared" si="9"/>
        <v>19.539473684210527</v>
      </c>
      <c r="R38" s="43"/>
    </row>
    <row r="39" spans="1:21" s="27" customFormat="1" ht="11.4">
      <c r="A39" s="183" t="s">
        <v>140</v>
      </c>
      <c r="B39" s="39">
        <f t="shared" si="5"/>
        <v>9923</v>
      </c>
      <c r="C39" s="40"/>
      <c r="D39" s="39">
        <v>3516</v>
      </c>
      <c r="E39" s="39"/>
      <c r="F39" s="39">
        <v>2643</v>
      </c>
      <c r="G39" s="39"/>
      <c r="H39" s="39">
        <v>3764</v>
      </c>
      <c r="I39" s="40"/>
      <c r="J39" s="81"/>
      <c r="K39" s="99">
        <f t="shared" si="6"/>
        <v>15.554266725186531</v>
      </c>
      <c r="L39" s="99"/>
      <c r="M39" s="99">
        <f t="shared" si="7"/>
        <v>11.855548437131199</v>
      </c>
      <c r="N39" s="99"/>
      <c r="O39" s="99">
        <f t="shared" si="8"/>
        <v>10.563971381749869</v>
      </c>
      <c r="P39" s="99"/>
      <c r="Q39" s="99">
        <f t="shared" si="9"/>
        <v>41.271929824561404</v>
      </c>
      <c r="R39" s="43"/>
    </row>
    <row r="40" spans="1:21" s="27" customFormat="1" ht="11.4">
      <c r="A40" s="183" t="s">
        <v>3</v>
      </c>
      <c r="B40" s="39">
        <f t="shared" si="5"/>
        <v>14</v>
      </c>
      <c r="C40" s="39" t="s">
        <v>199</v>
      </c>
      <c r="D40" s="39">
        <v>0</v>
      </c>
      <c r="E40" s="39"/>
      <c r="F40" s="39">
        <v>14</v>
      </c>
      <c r="G40" s="39" t="s">
        <v>199</v>
      </c>
      <c r="H40" s="39">
        <v>0</v>
      </c>
      <c r="I40" s="40"/>
      <c r="J40" s="81"/>
      <c r="K40" s="42" t="str">
        <f>IF(B40&gt;0,"NC",0)</f>
        <v>NC</v>
      </c>
      <c r="L40" s="99"/>
      <c r="M40" s="42">
        <f>IF(D40&gt;0,"NC",0)</f>
        <v>0</v>
      </c>
      <c r="N40" s="99"/>
      <c r="O40" s="42" t="str">
        <f>IF(F40&gt;0,"NC",0)</f>
        <v>NC</v>
      </c>
      <c r="P40" s="99"/>
      <c r="Q40" s="42">
        <f>IF(H40&gt;0,"NC",0)</f>
        <v>0</v>
      </c>
      <c r="R40" s="43"/>
      <c r="U40" s="268"/>
    </row>
    <row r="41" spans="1:21" s="27" customFormat="1" ht="6.6" customHeight="1">
      <c r="A41" s="2"/>
      <c r="B41" s="66"/>
      <c r="C41" s="64"/>
      <c r="D41" s="20"/>
      <c r="E41" s="17"/>
      <c r="F41" s="20"/>
      <c r="G41" s="17"/>
      <c r="H41" s="20"/>
      <c r="I41" s="18"/>
      <c r="J41" s="84"/>
      <c r="K41" s="99"/>
      <c r="L41" s="99"/>
      <c r="M41" s="99"/>
      <c r="N41" s="99"/>
      <c r="O41" s="99"/>
      <c r="P41" s="99"/>
      <c r="Q41" s="99"/>
      <c r="R41" s="43"/>
    </row>
    <row r="42" spans="1:21" s="30" customFormat="1" ht="12">
      <c r="A42" s="7" t="s">
        <v>41</v>
      </c>
      <c r="B42" s="65">
        <f>SUM(D42,F42,H42)</f>
        <v>63810</v>
      </c>
      <c r="C42" s="40"/>
      <c r="D42" s="65">
        <f>SUM(D43:D44)</f>
        <v>29657</v>
      </c>
      <c r="E42" s="17"/>
      <c r="F42" s="65">
        <f>SUM(F43:F44)</f>
        <v>25033</v>
      </c>
      <c r="G42" s="40"/>
      <c r="H42" s="65">
        <f>SUM(H43:H44)</f>
        <v>9120</v>
      </c>
      <c r="I42" s="40"/>
      <c r="J42" s="6"/>
      <c r="K42" s="96">
        <f>SUM(K43:K44)</f>
        <v>100</v>
      </c>
      <c r="L42" s="96"/>
      <c r="M42" s="96">
        <f>SUM(M43:M44)</f>
        <v>100</v>
      </c>
      <c r="N42" s="96"/>
      <c r="O42" s="96">
        <f>SUM(O43:O44)</f>
        <v>100</v>
      </c>
      <c r="P42" s="96"/>
      <c r="Q42" s="96">
        <f>SUM(Q43:Q44)</f>
        <v>100</v>
      </c>
      <c r="R42" s="37"/>
    </row>
    <row r="43" spans="1:21" s="27" customFormat="1">
      <c r="A43" s="201" t="s">
        <v>107</v>
      </c>
      <c r="B43" s="39">
        <f>SUM(D43,F43,H43)</f>
        <v>26223</v>
      </c>
      <c r="C43" s="64"/>
      <c r="D43" s="39">
        <v>13199</v>
      </c>
      <c r="E43" s="39"/>
      <c r="F43" s="39">
        <v>9684</v>
      </c>
      <c r="G43" s="39"/>
      <c r="H43" s="39">
        <v>3340</v>
      </c>
      <c r="I43" s="40"/>
      <c r="J43" s="83"/>
      <c r="K43" s="99">
        <f>B43*100/SUM(B43:B44)</f>
        <v>41.095439586271745</v>
      </c>
      <c r="L43" s="99"/>
      <c r="M43" s="99">
        <f>D43*100/SUM($D$43:$D$44)</f>
        <v>44.505513032336381</v>
      </c>
      <c r="N43" s="99"/>
      <c r="O43" s="99">
        <f>F43*100/SUM($F$43:$F$44)</f>
        <v>38.684935884632289</v>
      </c>
      <c r="P43" s="99"/>
      <c r="Q43" s="99">
        <f>H43*100/SUM($H$43:$H$44)</f>
        <v>36.622807017543863</v>
      </c>
      <c r="R43" s="43"/>
    </row>
    <row r="44" spans="1:21" s="27" customFormat="1">
      <c r="A44" s="201" t="s">
        <v>64</v>
      </c>
      <c r="B44" s="39">
        <f>SUM(D44,F44,H44)</f>
        <v>37587</v>
      </c>
      <c r="C44" s="64"/>
      <c r="D44" s="39">
        <v>16458</v>
      </c>
      <c r="E44" s="39"/>
      <c r="F44" s="39">
        <v>15349</v>
      </c>
      <c r="G44" s="39"/>
      <c r="H44" s="39">
        <v>5780</v>
      </c>
      <c r="I44" s="40"/>
      <c r="J44" s="81"/>
      <c r="K44" s="99">
        <f>B44*100/SUM(B43:B44)</f>
        <v>58.904560413728255</v>
      </c>
      <c r="L44" s="99"/>
      <c r="M44" s="99">
        <f>D44*100/SUM($D$43:$D$44)</f>
        <v>55.494486967663619</v>
      </c>
      <c r="N44" s="99"/>
      <c r="O44" s="99">
        <f>F44*100/SUM($F$43:$F$44)</f>
        <v>61.315064115367711</v>
      </c>
      <c r="P44" s="99"/>
      <c r="Q44" s="99">
        <f>H44*100/SUM($H$43:$H$44)</f>
        <v>63.377192982456137</v>
      </c>
      <c r="R44" s="43"/>
    </row>
    <row r="45" spans="1:21" s="27" customFormat="1" ht="6.6" customHeight="1">
      <c r="A45" s="82"/>
      <c r="B45" s="44"/>
      <c r="C45" s="40"/>
      <c r="D45" s="44"/>
      <c r="E45" s="40"/>
      <c r="F45" s="44"/>
      <c r="G45" s="64"/>
      <c r="H45" s="44"/>
      <c r="I45" s="64"/>
      <c r="J45" s="55"/>
      <c r="K45" s="99"/>
      <c r="L45" s="99"/>
      <c r="M45" s="99"/>
      <c r="N45" s="99"/>
      <c r="O45" s="99"/>
      <c r="P45" s="99"/>
      <c r="Q45" s="99"/>
      <c r="R45" s="43"/>
    </row>
    <row r="46" spans="1:21" s="30" customFormat="1" ht="12">
      <c r="A46" s="202" t="s">
        <v>48</v>
      </c>
      <c r="B46" s="95">
        <f t="shared" ref="B46:B51" si="10">SUM(D46,F46,H46)</f>
        <v>63808</v>
      </c>
      <c r="C46" s="40"/>
      <c r="D46" s="95">
        <f>SUM(D47:D51)</f>
        <v>29657</v>
      </c>
      <c r="E46" s="17"/>
      <c r="F46" s="95">
        <f>SUM(F47:F51)</f>
        <v>25032</v>
      </c>
      <c r="G46" s="64"/>
      <c r="H46" s="95">
        <f>SUM(H47:H51)</f>
        <v>9119</v>
      </c>
      <c r="I46" s="64"/>
      <c r="J46" s="6"/>
      <c r="K46" s="96">
        <f>SUM(K47:K50)</f>
        <v>100</v>
      </c>
      <c r="L46" s="96"/>
      <c r="M46" s="96">
        <f>SUM(M47:M50)</f>
        <v>100</v>
      </c>
      <c r="N46" s="96"/>
      <c r="O46" s="96">
        <f>SUM(O47:O50)</f>
        <v>100</v>
      </c>
      <c r="P46" s="96"/>
      <c r="Q46" s="96">
        <f>SUM(Q47:Q50)</f>
        <v>99.999999999999986</v>
      </c>
      <c r="R46" s="37"/>
    </row>
    <row r="47" spans="1:21" s="27" customFormat="1" ht="11.4">
      <c r="A47" s="13" t="s">
        <v>110</v>
      </c>
      <c r="B47" s="39">
        <f t="shared" si="10"/>
        <v>27046</v>
      </c>
      <c r="C47" s="40"/>
      <c r="D47" s="39">
        <v>11171</v>
      </c>
      <c r="E47" s="39"/>
      <c r="F47" s="39">
        <v>12396</v>
      </c>
      <c r="G47" s="39"/>
      <c r="H47" s="39">
        <v>3479</v>
      </c>
      <c r="I47" s="64"/>
      <c r="J47" s="81"/>
      <c r="K47" s="99">
        <f>B47*100/SUM($B$47:$B$50)</f>
        <v>42.386534603811434</v>
      </c>
      <c r="L47" s="99"/>
      <c r="M47" s="99">
        <f>D47*100/SUM($D$47:$D$50)</f>
        <v>37.66732980409347</v>
      </c>
      <c r="N47" s="99"/>
      <c r="O47" s="99">
        <f>F47*100/SUM($F$47:$F$50)</f>
        <v>49.52061361457335</v>
      </c>
      <c r="P47" s="99"/>
      <c r="Q47" s="99">
        <f>H47*100/SUM($H$47:$H$50)</f>
        <v>38.151113060642615</v>
      </c>
      <c r="R47" s="43"/>
    </row>
    <row r="48" spans="1:21" s="27" customFormat="1" ht="11.4">
      <c r="A48" s="13" t="s">
        <v>111</v>
      </c>
      <c r="B48" s="39">
        <f t="shared" si="10"/>
        <v>4780</v>
      </c>
      <c r="C48" s="40"/>
      <c r="D48" s="39">
        <v>2839</v>
      </c>
      <c r="E48" s="39"/>
      <c r="F48" s="39">
        <v>738</v>
      </c>
      <c r="G48" s="39" t="s">
        <v>199</v>
      </c>
      <c r="H48" s="39">
        <v>1203</v>
      </c>
      <c r="I48" s="40"/>
      <c r="J48" s="81"/>
      <c r="K48" s="99">
        <f>B48*100/SUM($B$47:$B$50)</f>
        <v>7.4912236710130395</v>
      </c>
      <c r="L48" s="99"/>
      <c r="M48" s="99">
        <f>D48*100/SUM($D$47:$D$50)</f>
        <v>9.5727821424958695</v>
      </c>
      <c r="N48" s="99"/>
      <c r="O48" s="99">
        <f>F48*100/SUM($F$47:$F$50)</f>
        <v>2.9482262703739215</v>
      </c>
      <c r="P48" s="99"/>
      <c r="Q48" s="99">
        <f>H48*100/SUM($H$47:$H$50)</f>
        <v>13.192235990788463</v>
      </c>
      <c r="R48" s="43"/>
    </row>
    <row r="49" spans="1:18" s="27" customFormat="1" ht="11.4">
      <c r="A49" s="13" t="s">
        <v>112</v>
      </c>
      <c r="B49" s="39">
        <f t="shared" si="10"/>
        <v>30564</v>
      </c>
      <c r="C49" s="40"/>
      <c r="D49" s="39">
        <v>15477</v>
      </c>
      <c r="E49" s="39"/>
      <c r="F49" s="39">
        <v>10950</v>
      </c>
      <c r="G49" s="39"/>
      <c r="H49" s="39">
        <v>4137</v>
      </c>
      <c r="I49" s="64"/>
      <c r="J49" s="81"/>
      <c r="K49" s="99">
        <f>B49*100/SUM($B$47:$B$50)</f>
        <v>47.899949849548648</v>
      </c>
      <c r="L49" s="99"/>
      <c r="M49" s="99">
        <f>D49*100/SUM($D$47:$D$50)</f>
        <v>52.186667565836061</v>
      </c>
      <c r="N49" s="99"/>
      <c r="O49" s="99">
        <f>F49*100/SUM($F$47:$F$50)</f>
        <v>43.744007670182164</v>
      </c>
      <c r="P49" s="99"/>
      <c r="Q49" s="99">
        <f>H49*100/SUM($H$47:$H$50)</f>
        <v>45.366816536900977</v>
      </c>
      <c r="R49" s="43"/>
    </row>
    <row r="50" spans="1:18" s="158" customFormat="1">
      <c r="A50" s="156" t="s">
        <v>104</v>
      </c>
      <c r="B50" s="44">
        <f t="shared" si="10"/>
        <v>1418</v>
      </c>
      <c r="C50" s="64"/>
      <c r="D50" s="39">
        <v>170</v>
      </c>
      <c r="E50" s="39" t="s">
        <v>199</v>
      </c>
      <c r="F50" s="39">
        <v>948</v>
      </c>
      <c r="G50" s="39"/>
      <c r="H50" s="39">
        <v>300</v>
      </c>
      <c r="I50" s="64"/>
      <c r="J50" s="92"/>
      <c r="K50" s="99">
        <f>B50*100/SUM($B$47:$B$50)</f>
        <v>2.2222918756268806</v>
      </c>
      <c r="L50" s="108"/>
      <c r="M50" s="99">
        <f>D50*100/SUM($D$47:$D$50)</f>
        <v>0.57322048757460298</v>
      </c>
      <c r="N50" s="108"/>
      <c r="O50" s="99">
        <f>F50*100/SUM($F$47:$F$50)</f>
        <v>3.7871524448705656</v>
      </c>
      <c r="P50" s="108"/>
      <c r="Q50" s="99">
        <f>H50*100/SUM($H$47:$H$50)</f>
        <v>3.2898344116679459</v>
      </c>
      <c r="R50" s="141"/>
    </row>
    <row r="51" spans="1:18" s="158" customFormat="1" ht="11.4">
      <c r="A51" s="183" t="s">
        <v>3</v>
      </c>
      <c r="B51" s="44">
        <f t="shared" si="10"/>
        <v>0</v>
      </c>
      <c r="C51" s="39"/>
      <c r="D51" s="39"/>
      <c r="E51" s="39"/>
      <c r="F51" s="39"/>
      <c r="G51" s="39"/>
      <c r="H51" s="39"/>
      <c r="I51" s="39"/>
      <c r="J51" s="92"/>
      <c r="K51" s="42">
        <f>IF(B51&gt;0,"NC",0)</f>
        <v>0</v>
      </c>
      <c r="L51" s="118"/>
      <c r="M51" s="42">
        <f>IF(D51&gt;0,"NC",0)</f>
        <v>0</v>
      </c>
      <c r="N51" s="118"/>
      <c r="O51" s="42">
        <f>IF(F51&gt;0,"NC",0)</f>
        <v>0</v>
      </c>
      <c r="P51" s="118"/>
      <c r="Q51" s="42">
        <f>IF(H51&gt;0,"NC",0)</f>
        <v>0</v>
      </c>
      <c r="R51" s="141"/>
    </row>
    <row r="52" spans="1:18" ht="6.6" customHeight="1" thickBot="1">
      <c r="A52" s="120"/>
      <c r="B52" s="121"/>
      <c r="C52" s="112"/>
      <c r="D52" s="121"/>
      <c r="E52" s="112"/>
      <c r="F52" s="120"/>
      <c r="G52" s="112"/>
      <c r="H52" s="120"/>
      <c r="I52" s="112"/>
      <c r="J52" s="121"/>
      <c r="K52" s="123"/>
      <c r="L52" s="123"/>
      <c r="M52" s="123"/>
      <c r="N52" s="123"/>
      <c r="O52" s="123"/>
      <c r="P52" s="123"/>
      <c r="Q52" s="123"/>
      <c r="R52" s="123"/>
    </row>
    <row r="53" spans="1:18" ht="6.6" customHeight="1">
      <c r="A53" s="29"/>
      <c r="B53" s="67"/>
      <c r="C53" s="40"/>
      <c r="D53" s="29"/>
      <c r="E53" s="64"/>
      <c r="F53" s="29"/>
      <c r="G53" s="40"/>
      <c r="H53" s="29"/>
      <c r="I53" s="40"/>
      <c r="J53" s="36"/>
    </row>
    <row r="54" spans="1:18" s="71" customFormat="1" ht="11.4">
      <c r="A54" s="70" t="s">
        <v>75</v>
      </c>
      <c r="B54" s="145"/>
      <c r="C54" s="77"/>
      <c r="D54" s="145"/>
      <c r="E54" s="77"/>
      <c r="F54" s="145"/>
      <c r="G54" s="77"/>
      <c r="H54" s="145"/>
      <c r="I54" s="77"/>
      <c r="J54" s="145"/>
    </row>
    <row r="55" spans="1:18" s="71" customFormat="1" ht="11.4">
      <c r="A55" s="70" t="s">
        <v>158</v>
      </c>
      <c r="B55" s="145"/>
      <c r="C55" s="77"/>
      <c r="D55" s="145"/>
      <c r="E55" s="77"/>
      <c r="F55" s="145"/>
      <c r="G55" s="77"/>
      <c r="H55" s="145"/>
      <c r="I55" s="77"/>
      <c r="J55" s="145"/>
    </row>
    <row r="56" spans="1:18" s="71" customFormat="1" ht="11.4">
      <c r="A56" s="79" t="s">
        <v>108</v>
      </c>
      <c r="B56" s="145"/>
      <c r="C56" s="77"/>
      <c r="D56" s="145"/>
      <c r="E56" s="77"/>
      <c r="F56" s="145"/>
      <c r="G56" s="77"/>
      <c r="H56" s="145"/>
      <c r="I56" s="77"/>
      <c r="J56" s="145"/>
    </row>
    <row r="57" spans="1:18" s="71" customFormat="1" ht="22.5" customHeight="1">
      <c r="A57" s="295" t="s">
        <v>168</v>
      </c>
      <c r="B57" s="295"/>
      <c r="C57" s="295"/>
      <c r="D57" s="295"/>
      <c r="E57" s="295"/>
      <c r="F57" s="295"/>
      <c r="G57" s="295"/>
      <c r="H57" s="295"/>
      <c r="I57" s="295"/>
      <c r="J57" s="295"/>
      <c r="K57" s="295"/>
      <c r="L57" s="295"/>
      <c r="M57" s="295"/>
      <c r="N57" s="295"/>
      <c r="O57" s="295"/>
      <c r="P57" s="295"/>
      <c r="Q57" s="295"/>
      <c r="R57" s="295"/>
    </row>
    <row r="58" spans="1:18" s="71" customFormat="1" ht="10.199999999999999">
      <c r="A58" s="198" t="s">
        <v>67</v>
      </c>
      <c r="C58" s="77"/>
      <c r="E58" s="77"/>
      <c r="G58" s="77"/>
      <c r="H58" s="143"/>
      <c r="I58" s="77"/>
    </row>
    <row r="59" spans="1:18" s="71" customFormat="1" ht="10.199999999999999">
      <c r="A59" s="199" t="s">
        <v>92</v>
      </c>
      <c r="B59" s="73"/>
      <c r="C59" s="74"/>
      <c r="D59" s="73"/>
      <c r="E59" s="74"/>
      <c r="F59" s="73"/>
      <c r="G59" s="74"/>
      <c r="H59" s="144"/>
      <c r="I59" s="74"/>
      <c r="J59" s="73"/>
      <c r="K59" s="73"/>
      <c r="L59" s="73"/>
      <c r="M59" s="73"/>
      <c r="N59" s="73"/>
      <c r="O59" s="73"/>
      <c r="P59" s="73"/>
      <c r="Q59" s="73"/>
    </row>
    <row r="60" spans="1:18" s="71" customFormat="1" ht="10.199999999999999">
      <c r="A60" s="4" t="s">
        <v>202</v>
      </c>
      <c r="B60" s="75"/>
      <c r="C60" s="77"/>
      <c r="E60" s="77"/>
      <c r="G60" s="77"/>
      <c r="H60" s="143"/>
      <c r="I60" s="77"/>
      <c r="R60" s="127"/>
    </row>
    <row r="61" spans="1:18">
      <c r="A61" s="71"/>
    </row>
  </sheetData>
  <mergeCells count="15">
    <mergeCell ref="A57:R57"/>
    <mergeCell ref="B4:I4"/>
    <mergeCell ref="A1:R1"/>
    <mergeCell ref="D10:E10"/>
    <mergeCell ref="K4:R4"/>
    <mergeCell ref="M10:N10"/>
    <mergeCell ref="A4:A10"/>
    <mergeCell ref="F10:G10"/>
    <mergeCell ref="H10:I10"/>
    <mergeCell ref="O10:P10"/>
    <mergeCell ref="Q10:R10"/>
    <mergeCell ref="B7:C10"/>
    <mergeCell ref="D7:I7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19" sqref="A19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90" customWidth="1"/>
    <col min="7" max="7" width="2.6640625" style="26" customWidth="1"/>
    <col min="8" max="8" width="8.6640625" style="72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9" width="13.5546875" style="90" customWidth="1"/>
    <col min="20" max="16384" width="11.44140625" style="90"/>
  </cols>
  <sheetData>
    <row r="1" spans="1:18" ht="25.5" customHeight="1">
      <c r="A1" s="300" t="s">
        <v>204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</row>
    <row r="2" spans="1:18" s="27" customFormat="1" ht="6.6" customHeight="1" thickBot="1">
      <c r="A2" s="158"/>
      <c r="B2" s="159"/>
      <c r="C2" s="161"/>
      <c r="D2" s="159"/>
      <c r="E2" s="161"/>
      <c r="F2" s="159"/>
      <c r="G2" s="161"/>
      <c r="H2" s="160"/>
      <c r="I2" s="161"/>
      <c r="J2" s="160"/>
      <c r="K2" s="159"/>
      <c r="L2" s="159"/>
      <c r="M2" s="159"/>
      <c r="N2" s="159"/>
      <c r="O2" s="159"/>
      <c r="P2" s="159"/>
      <c r="Q2" s="158"/>
      <c r="R2" s="158"/>
    </row>
    <row r="3" spans="1:18" s="132" customFormat="1" ht="6.6" customHeight="1">
      <c r="A3" s="228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4" t="s">
        <v>148</v>
      </c>
      <c r="B4" s="301" t="s">
        <v>81</v>
      </c>
      <c r="C4" s="301"/>
      <c r="D4" s="301"/>
      <c r="E4" s="301"/>
      <c r="F4" s="301"/>
      <c r="G4" s="301"/>
      <c r="H4" s="301"/>
      <c r="I4" s="301"/>
      <c r="J4" s="210"/>
      <c r="K4" s="301" t="s">
        <v>90</v>
      </c>
      <c r="L4" s="301"/>
      <c r="M4" s="301"/>
      <c r="N4" s="301"/>
      <c r="O4" s="301"/>
      <c r="P4" s="301"/>
      <c r="Q4" s="301"/>
      <c r="R4" s="301"/>
    </row>
    <row r="5" spans="1:18" s="132" customFormat="1" ht="6.6" customHeight="1">
      <c r="A5" s="304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4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4"/>
      <c r="B7" s="297" t="s">
        <v>85</v>
      </c>
      <c r="C7" s="297"/>
      <c r="D7" s="298" t="s">
        <v>152</v>
      </c>
      <c r="E7" s="298"/>
      <c r="F7" s="298"/>
      <c r="G7" s="298"/>
      <c r="H7" s="298"/>
      <c r="I7" s="298"/>
      <c r="J7" s="210"/>
      <c r="K7" s="297" t="s">
        <v>85</v>
      </c>
      <c r="L7" s="297"/>
      <c r="M7" s="298" t="s">
        <v>152</v>
      </c>
      <c r="N7" s="298"/>
      <c r="O7" s="298"/>
      <c r="P7" s="298"/>
      <c r="Q7" s="298"/>
      <c r="R7" s="298"/>
    </row>
    <row r="8" spans="1:18" s="132" customFormat="1" ht="6.6" customHeight="1">
      <c r="A8" s="304"/>
      <c r="B8" s="297"/>
      <c r="C8" s="297"/>
      <c r="D8" s="211"/>
      <c r="E8" s="211"/>
      <c r="F8" s="211"/>
      <c r="G8" s="211"/>
      <c r="H8" s="211"/>
      <c r="I8" s="211"/>
      <c r="J8" s="210"/>
      <c r="K8" s="297"/>
      <c r="L8" s="297"/>
      <c r="M8" s="211"/>
      <c r="N8" s="211"/>
      <c r="O8" s="211"/>
      <c r="P8" s="211"/>
      <c r="Q8" s="211"/>
      <c r="R8" s="211"/>
    </row>
    <row r="9" spans="1:18" s="132" customFormat="1" ht="6.6" customHeight="1">
      <c r="A9" s="304"/>
      <c r="B9" s="297"/>
      <c r="C9" s="297"/>
      <c r="D9" s="212"/>
      <c r="E9" s="212"/>
      <c r="F9" s="212"/>
      <c r="G9" s="212"/>
      <c r="H9" s="212"/>
      <c r="I9" s="212"/>
      <c r="J9" s="210"/>
      <c r="K9" s="297"/>
      <c r="L9" s="297"/>
      <c r="M9" s="212"/>
      <c r="N9" s="212"/>
      <c r="O9" s="212"/>
      <c r="P9" s="212"/>
      <c r="Q9" s="212"/>
      <c r="R9" s="212"/>
    </row>
    <row r="10" spans="1:18" s="132" customFormat="1" ht="11.4">
      <c r="A10" s="304"/>
      <c r="B10" s="297"/>
      <c r="C10" s="297"/>
      <c r="D10" s="299" t="s">
        <v>19</v>
      </c>
      <c r="E10" s="299"/>
      <c r="F10" s="299" t="s">
        <v>87</v>
      </c>
      <c r="G10" s="299"/>
      <c r="H10" s="299" t="s">
        <v>83</v>
      </c>
      <c r="I10" s="299"/>
      <c r="J10" s="213"/>
      <c r="K10" s="297"/>
      <c r="L10" s="297"/>
      <c r="M10" s="299" t="s">
        <v>19</v>
      </c>
      <c r="N10" s="299"/>
      <c r="O10" s="299" t="s">
        <v>87</v>
      </c>
      <c r="P10" s="299"/>
      <c r="Q10" s="299" t="s">
        <v>83</v>
      </c>
      <c r="R10" s="299"/>
    </row>
    <row r="11" spans="1:18" s="27" customFormat="1" ht="6.6" customHeight="1">
      <c r="A11" s="229"/>
      <c r="B11" s="230"/>
      <c r="C11" s="231"/>
      <c r="D11" s="230"/>
      <c r="E11" s="231"/>
      <c r="F11" s="230"/>
      <c r="G11" s="231"/>
      <c r="H11" s="230"/>
      <c r="I11" s="231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s="29" customFormat="1" ht="6.6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 ht="12">
      <c r="A13" s="226" t="s">
        <v>82</v>
      </c>
      <c r="B13" s="219">
        <f>SUM(D13,F13,H13)</f>
        <v>63807</v>
      </c>
      <c r="C13" s="220"/>
      <c r="D13" s="219">
        <f>D15</f>
        <v>29656</v>
      </c>
      <c r="E13" s="220"/>
      <c r="F13" s="219">
        <f>F15</f>
        <v>25032</v>
      </c>
      <c r="G13" s="220"/>
      <c r="H13" s="219">
        <f>H15</f>
        <v>9119</v>
      </c>
      <c r="I13" s="220"/>
      <c r="J13" s="222"/>
      <c r="K13" s="223">
        <f>SUM(M13,O13,Q13)</f>
        <v>100</v>
      </c>
      <c r="L13" s="224"/>
      <c r="M13" s="223">
        <f>D13*100/B13</f>
        <v>46.477659190997855</v>
      </c>
      <c r="N13" s="225"/>
      <c r="O13" s="223">
        <f>F13*100/B13</f>
        <v>39.230805397526915</v>
      </c>
      <c r="P13" s="224"/>
      <c r="Q13" s="223">
        <f>H13*100/B13</f>
        <v>14.29153541147523</v>
      </c>
      <c r="R13" s="227"/>
    </row>
    <row r="14" spans="1:18" s="35" customFormat="1" ht="6.6" customHeight="1">
      <c r="A14" s="31"/>
      <c r="B14" s="65"/>
      <c r="C14" s="64"/>
      <c r="D14" s="65"/>
      <c r="E14" s="64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24">
      <c r="A15" s="61" t="s">
        <v>89</v>
      </c>
      <c r="B15" s="95">
        <f>SUM(D15,F15,H15)</f>
        <v>63807</v>
      </c>
      <c r="C15" s="40"/>
      <c r="D15" s="95">
        <f>SUM(D16:D18)</f>
        <v>29656</v>
      </c>
      <c r="E15" s="40"/>
      <c r="F15" s="95">
        <f>SUM(F16:F18)</f>
        <v>25032</v>
      </c>
      <c r="G15" s="40"/>
      <c r="H15" s="95">
        <f>SUM(H16:H18)</f>
        <v>9119</v>
      </c>
      <c r="I15" s="40"/>
      <c r="J15" s="100"/>
      <c r="K15" s="96">
        <f>SUM(K16:K17)</f>
        <v>100</v>
      </c>
      <c r="L15" s="96"/>
      <c r="M15" s="96">
        <f>SUM(M16:M17)</f>
        <v>100</v>
      </c>
      <c r="N15" s="96"/>
      <c r="O15" s="96">
        <f>SUM(O16:O17)</f>
        <v>100</v>
      </c>
      <c r="P15" s="96"/>
      <c r="Q15" s="96">
        <f>SUM(Q16:Q17)</f>
        <v>100</v>
      </c>
      <c r="R15" s="37"/>
    </row>
    <row r="16" spans="1:18" s="27" customFormat="1" ht="11.4">
      <c r="A16" s="115" t="s">
        <v>169</v>
      </c>
      <c r="B16" s="39">
        <f>SUM(D16,F16,H16)</f>
        <v>2824</v>
      </c>
      <c r="C16" s="40"/>
      <c r="D16" s="39">
        <v>562</v>
      </c>
      <c r="E16" s="39" t="s">
        <v>199</v>
      </c>
      <c r="F16" s="39">
        <v>1982</v>
      </c>
      <c r="G16" s="39"/>
      <c r="H16" s="39">
        <v>280</v>
      </c>
      <c r="I16" s="283"/>
      <c r="J16" s="98"/>
      <c r="K16" s="99">
        <f>B16*100/SUM(B16:B17)</f>
        <v>4.7548491379310347</v>
      </c>
      <c r="L16" s="99"/>
      <c r="M16" s="99">
        <f>D16*100/SUM($D$16:$D$17)</f>
        <v>2.183117740745057</v>
      </c>
      <c r="N16" s="99"/>
      <c r="O16" s="99">
        <f>F16*100/SUM($F$16:$F$17)</f>
        <v>8.0700325732899021</v>
      </c>
      <c r="P16" s="99"/>
      <c r="Q16" s="99">
        <f>H16*100/SUM($H$16:$H$17)</f>
        <v>3.0806469358565298</v>
      </c>
      <c r="R16" s="43"/>
    </row>
    <row r="17" spans="1:18" s="27" customFormat="1" ht="11.4">
      <c r="A17" s="115" t="s">
        <v>4</v>
      </c>
      <c r="B17" s="39">
        <f>SUM(D17,F17,H17)</f>
        <v>56568</v>
      </c>
      <c r="C17" s="40"/>
      <c r="D17" s="39">
        <v>25181</v>
      </c>
      <c r="E17" s="39"/>
      <c r="F17" s="39">
        <v>22578</v>
      </c>
      <c r="G17" s="39"/>
      <c r="H17" s="39">
        <v>8809</v>
      </c>
      <c r="I17" s="284"/>
      <c r="J17" s="98"/>
      <c r="K17" s="99">
        <f>B17*100/SUM(B16:B17)</f>
        <v>95.245150862068968</v>
      </c>
      <c r="L17" s="99"/>
      <c r="M17" s="99">
        <f>D17*100/SUM($D$16:$D$17)</f>
        <v>97.816882259254939</v>
      </c>
      <c r="N17" s="99"/>
      <c r="O17" s="99">
        <f>F17*100/SUM($F$16:$F$17)</f>
        <v>91.929967426710093</v>
      </c>
      <c r="P17" s="99"/>
      <c r="Q17" s="99">
        <f>H17*100/SUM($H$16:$H$17)</f>
        <v>96.919353064143465</v>
      </c>
      <c r="R17" s="43"/>
    </row>
    <row r="18" spans="1:18" s="27" customFormat="1" ht="11.4">
      <c r="A18" s="115" t="s">
        <v>3</v>
      </c>
      <c r="B18" s="39">
        <f>SUM(D18,F18,H18)</f>
        <v>4415</v>
      </c>
      <c r="C18" s="40"/>
      <c r="D18" s="39">
        <v>3913</v>
      </c>
      <c r="E18" s="39"/>
      <c r="F18" s="39">
        <v>472</v>
      </c>
      <c r="G18" s="39" t="s">
        <v>199</v>
      </c>
      <c r="H18" s="39">
        <v>30</v>
      </c>
      <c r="I18" s="283" t="s">
        <v>199</v>
      </c>
      <c r="J18" s="98"/>
      <c r="K18" s="262" t="s">
        <v>198</v>
      </c>
      <c r="L18" s="262"/>
      <c r="M18" s="262" t="s">
        <v>198</v>
      </c>
      <c r="N18" s="262"/>
      <c r="O18" s="262" t="s">
        <v>198</v>
      </c>
      <c r="P18" s="262"/>
      <c r="Q18" s="262" t="s">
        <v>198</v>
      </c>
      <c r="R18" s="43"/>
    </row>
    <row r="19" spans="1:18" s="27" customFormat="1" ht="6.6" customHeight="1">
      <c r="A19" s="29"/>
      <c r="B19" s="39"/>
      <c r="C19" s="40"/>
      <c r="D19" s="39"/>
      <c r="E19" s="269"/>
      <c r="F19" s="39"/>
      <c r="G19" s="269"/>
      <c r="H19" s="39"/>
      <c r="I19" s="284"/>
      <c r="J19" s="98"/>
      <c r="K19" s="99"/>
      <c r="L19" s="99"/>
      <c r="M19" s="99"/>
      <c r="N19" s="99"/>
      <c r="O19" s="99"/>
      <c r="P19" s="99"/>
      <c r="Q19" s="99"/>
      <c r="R19" s="43"/>
    </row>
    <row r="20" spans="1:18" s="30" customFormat="1" ht="36">
      <c r="A20" s="61" t="s">
        <v>106</v>
      </c>
      <c r="B20" s="95">
        <f>SUM(D20,F20,H20)</f>
        <v>63810</v>
      </c>
      <c r="C20" s="40"/>
      <c r="D20" s="95">
        <f>SUM(D21:D22)</f>
        <v>29657</v>
      </c>
      <c r="E20" s="269"/>
      <c r="F20" s="95">
        <f>SUM(F21:F22)</f>
        <v>25033</v>
      </c>
      <c r="G20" s="269"/>
      <c r="H20" s="95">
        <f>SUM(H21:H22)</f>
        <v>9120</v>
      </c>
      <c r="I20" s="284"/>
      <c r="J20" s="100"/>
      <c r="K20" s="96">
        <f>SUM(K21:K22)</f>
        <v>100</v>
      </c>
      <c r="L20" s="96"/>
      <c r="M20" s="96">
        <f>SUM(M21:M22)</f>
        <v>100</v>
      </c>
      <c r="N20" s="96"/>
      <c r="O20" s="96">
        <f>SUM(O21:O22)</f>
        <v>100</v>
      </c>
      <c r="P20" s="96"/>
      <c r="Q20" s="96">
        <f>SUM(Q21:Q22)</f>
        <v>100</v>
      </c>
      <c r="R20" s="37"/>
    </row>
    <row r="21" spans="1:18" s="27" customFormat="1" ht="11.4">
      <c r="A21" s="115" t="s">
        <v>169</v>
      </c>
      <c r="B21" s="39">
        <f>SUM(D21,F21,H21)</f>
        <v>25397</v>
      </c>
      <c r="C21" s="40"/>
      <c r="D21" s="39">
        <v>4430</v>
      </c>
      <c r="E21" s="39"/>
      <c r="F21" s="39">
        <v>19103</v>
      </c>
      <c r="G21" s="39"/>
      <c r="H21" s="39">
        <v>1864</v>
      </c>
      <c r="I21" s="284"/>
      <c r="J21" s="98"/>
      <c r="K21" s="99">
        <f>B21*100/SUM(B21:B22)</f>
        <v>39.800971634540041</v>
      </c>
      <c r="L21" s="99"/>
      <c r="M21" s="99">
        <f>D21*100/SUM(D21:D22)</f>
        <v>14.937451529149948</v>
      </c>
      <c r="N21" s="99"/>
      <c r="O21" s="99">
        <f>F21*100/SUM(F21:F22)</f>
        <v>76.311269124755327</v>
      </c>
      <c r="P21" s="99"/>
      <c r="Q21" s="99">
        <f>H21*100/SUM(H21:H22)</f>
        <v>20.438596491228068</v>
      </c>
      <c r="R21" s="43"/>
    </row>
    <row r="22" spans="1:18" s="27" customFormat="1" ht="11.4">
      <c r="A22" s="115" t="s">
        <v>4</v>
      </c>
      <c r="B22" s="39">
        <f>SUM(D22,F22,H22)</f>
        <v>38413</v>
      </c>
      <c r="C22" s="40"/>
      <c r="D22" s="39">
        <v>25227</v>
      </c>
      <c r="E22" s="39"/>
      <c r="F22" s="39">
        <v>5930</v>
      </c>
      <c r="G22" s="39"/>
      <c r="H22" s="39">
        <v>7256</v>
      </c>
      <c r="I22" s="284"/>
      <c r="J22" s="98"/>
      <c r="K22" s="99">
        <f>B22*100/SUM(B21:B22)</f>
        <v>60.199028365459959</v>
      </c>
      <c r="L22" s="99"/>
      <c r="M22" s="99">
        <f>D22*100/SUM(D21:D22)</f>
        <v>85.062548470850047</v>
      </c>
      <c r="N22" s="99"/>
      <c r="O22" s="99">
        <f>F22*100/SUM(F21:F22)</f>
        <v>23.688730875244676</v>
      </c>
      <c r="P22" s="99"/>
      <c r="Q22" s="99">
        <f>H22*100/SUM(H21:H22)</f>
        <v>79.561403508771932</v>
      </c>
      <c r="R22" s="43"/>
    </row>
    <row r="23" spans="1:18" s="27" customFormat="1" ht="6.6" customHeight="1">
      <c r="A23" s="29"/>
      <c r="B23" s="39"/>
      <c r="C23" s="40"/>
      <c r="D23" s="39"/>
      <c r="E23" s="269"/>
      <c r="F23" s="39"/>
      <c r="G23" s="269"/>
      <c r="H23" s="39"/>
      <c r="I23" s="284"/>
      <c r="J23" s="98"/>
      <c r="K23" s="99"/>
      <c r="L23" s="99"/>
      <c r="M23" s="99"/>
      <c r="N23" s="99"/>
      <c r="O23" s="99"/>
      <c r="P23" s="99"/>
      <c r="Q23" s="99"/>
      <c r="R23" s="43"/>
    </row>
    <row r="24" spans="1:18" s="27" customFormat="1" ht="24">
      <c r="A24" s="232" t="s">
        <v>93</v>
      </c>
      <c r="B24" s="219">
        <f>SUM(D24,F24,H24)</f>
        <v>25397</v>
      </c>
      <c r="C24" s="220"/>
      <c r="D24" s="219">
        <f>D21</f>
        <v>4430</v>
      </c>
      <c r="E24" s="279"/>
      <c r="F24" s="219">
        <f>F21</f>
        <v>19103</v>
      </c>
      <c r="G24" s="279"/>
      <c r="H24" s="219">
        <f>H21</f>
        <v>1864</v>
      </c>
      <c r="I24" s="285"/>
      <c r="J24" s="224"/>
      <c r="K24" s="223">
        <f>SUM(M24,O24,Q24)</f>
        <v>100.00000000000001</v>
      </c>
      <c r="L24" s="224"/>
      <c r="M24" s="223">
        <f>D24*100/B24</f>
        <v>17.443005079340079</v>
      </c>
      <c r="N24" s="225"/>
      <c r="O24" s="223">
        <f>F24*100/B24</f>
        <v>75.217545379375522</v>
      </c>
      <c r="P24" s="224"/>
      <c r="Q24" s="223">
        <f>H24*100/B24</f>
        <v>7.3394495412844041</v>
      </c>
      <c r="R24" s="233"/>
    </row>
    <row r="25" spans="1:18" s="29" customFormat="1" ht="6.6" customHeight="1">
      <c r="A25" s="15"/>
      <c r="B25" s="65"/>
      <c r="C25" s="64"/>
      <c r="D25" s="65"/>
      <c r="E25" s="278"/>
      <c r="F25" s="65"/>
      <c r="G25" s="278"/>
      <c r="H25" s="65"/>
      <c r="I25" s="286"/>
      <c r="J25" s="34"/>
      <c r="K25" s="101"/>
      <c r="L25" s="48"/>
      <c r="M25" s="101"/>
      <c r="N25" s="48"/>
      <c r="O25" s="101"/>
      <c r="P25" s="48"/>
      <c r="Q25" s="101"/>
      <c r="R25" s="63"/>
    </row>
    <row r="26" spans="1:18" s="30" customFormat="1" ht="24">
      <c r="A26" s="61" t="s">
        <v>113</v>
      </c>
      <c r="B26" s="95">
        <f>SUM(D26,F26,H26)</f>
        <v>25396</v>
      </c>
      <c r="C26" s="40"/>
      <c r="D26" s="95">
        <f>SUM(D27:D35)</f>
        <v>4430</v>
      </c>
      <c r="E26" s="269"/>
      <c r="F26" s="95">
        <f>SUM(F27:F35)</f>
        <v>19102</v>
      </c>
      <c r="G26" s="269"/>
      <c r="H26" s="95">
        <f>SUM(H27:H35)</f>
        <v>1864</v>
      </c>
      <c r="I26" s="284"/>
      <c r="J26" s="100"/>
      <c r="K26" s="96">
        <f>SUM(K27:K34)</f>
        <v>100.00000000000001</v>
      </c>
      <c r="L26" s="96"/>
      <c r="M26" s="96">
        <f>SUM(M27:M34)</f>
        <v>100</v>
      </c>
      <c r="N26" s="96"/>
      <c r="O26" s="96">
        <f>SUM(O27:O34)</f>
        <v>100.00000000000001</v>
      </c>
      <c r="P26" s="96"/>
      <c r="Q26" s="96">
        <f>SUM(Q27:Q33)</f>
        <v>99.596309111880046</v>
      </c>
      <c r="R26" s="37"/>
    </row>
    <row r="27" spans="1:18" s="27" customFormat="1" ht="11.4">
      <c r="A27" s="115" t="s">
        <v>11</v>
      </c>
      <c r="B27" s="39">
        <f t="shared" ref="B27:B35" si="0">SUM(D27,F27,H27)</f>
        <v>11834</v>
      </c>
      <c r="C27" s="40"/>
      <c r="D27" s="39">
        <v>2060</v>
      </c>
      <c r="E27" s="39"/>
      <c r="F27" s="39">
        <v>9346</v>
      </c>
      <c r="G27" s="39"/>
      <c r="H27" s="39">
        <v>428</v>
      </c>
      <c r="I27" s="284"/>
      <c r="J27" s="98"/>
      <c r="K27" s="99">
        <f>B27*100/SUM($B$27:$B$34)</f>
        <v>47.910931174089072</v>
      </c>
      <c r="L27" s="99"/>
      <c r="M27" s="99">
        <f>D27*100/SUM($D$27:$D$34)</f>
        <v>46.807543740059074</v>
      </c>
      <c r="N27" s="99"/>
      <c r="O27" s="99">
        <f>F27*100/SUM($F$27:$F$34)</f>
        <v>50.342041475895499</v>
      </c>
      <c r="P27" s="99"/>
      <c r="Q27" s="99">
        <f>H27*100/SUM($H$27:$H$34)</f>
        <v>24.682814302191463</v>
      </c>
      <c r="R27" s="43"/>
    </row>
    <row r="28" spans="1:18" s="27" customFormat="1" ht="11.4">
      <c r="A28" s="115" t="s">
        <v>12</v>
      </c>
      <c r="B28" s="39">
        <f t="shared" si="0"/>
        <v>787</v>
      </c>
      <c r="C28" s="40"/>
      <c r="D28" s="39">
        <v>111</v>
      </c>
      <c r="E28" s="39" t="s">
        <v>199</v>
      </c>
      <c r="F28" s="39">
        <v>584</v>
      </c>
      <c r="G28" s="39"/>
      <c r="H28" s="39">
        <v>92</v>
      </c>
      <c r="I28" s="284" t="s">
        <v>199</v>
      </c>
      <c r="J28" s="98"/>
      <c r="K28" s="99">
        <f t="shared" ref="K28:K34" si="1">B28*100/SUM($B$27:$B$34)</f>
        <v>3.1862348178137654</v>
      </c>
      <c r="L28" s="99"/>
      <c r="M28" s="99">
        <f t="shared" ref="M28:M34" si="2">D28*100/SUM($D$27:$D$34)</f>
        <v>2.5221540558963871</v>
      </c>
      <c r="N28" s="99"/>
      <c r="O28" s="99">
        <f t="shared" ref="O28:O34" si="3">F28*100/SUM($F$27:$F$34)</f>
        <v>3.1457042822515486</v>
      </c>
      <c r="P28" s="99"/>
      <c r="Q28" s="99">
        <f t="shared" ref="Q28:Q34" si="4">H28*100/SUM($H$27:$H$34)</f>
        <v>5.3056516724336795</v>
      </c>
      <c r="R28" s="43"/>
    </row>
    <row r="29" spans="1:18" s="27" customFormat="1" ht="11.4">
      <c r="A29" s="115" t="s">
        <v>13</v>
      </c>
      <c r="B29" s="39">
        <f t="shared" si="0"/>
        <v>4399</v>
      </c>
      <c r="C29" s="40"/>
      <c r="D29" s="39">
        <v>554</v>
      </c>
      <c r="E29" s="39" t="s">
        <v>199</v>
      </c>
      <c r="F29" s="39">
        <v>3578</v>
      </c>
      <c r="G29" s="39"/>
      <c r="H29" s="39">
        <v>267</v>
      </c>
      <c r="I29" s="284"/>
      <c r="J29" s="98"/>
      <c r="K29" s="99">
        <f t="shared" si="1"/>
        <v>17.809716599190285</v>
      </c>
      <c r="L29" s="99"/>
      <c r="M29" s="99">
        <f t="shared" si="2"/>
        <v>12.588048170870257</v>
      </c>
      <c r="N29" s="99"/>
      <c r="O29" s="99">
        <f t="shared" si="3"/>
        <v>19.272825208726097</v>
      </c>
      <c r="P29" s="99"/>
      <c r="Q29" s="99">
        <f t="shared" si="4"/>
        <v>15.397923875432525</v>
      </c>
      <c r="R29" s="43"/>
    </row>
    <row r="30" spans="1:18" s="27" customFormat="1" ht="11.4">
      <c r="A30" s="115" t="s">
        <v>14</v>
      </c>
      <c r="B30" s="39">
        <f t="shared" si="0"/>
        <v>2127</v>
      </c>
      <c r="C30" s="40"/>
      <c r="D30" s="39">
        <v>695</v>
      </c>
      <c r="E30" s="39" t="s">
        <v>199</v>
      </c>
      <c r="F30" s="39">
        <v>1171</v>
      </c>
      <c r="G30" s="39"/>
      <c r="H30" s="39">
        <v>261</v>
      </c>
      <c r="I30" s="284"/>
      <c r="J30" s="98"/>
      <c r="K30" s="99">
        <f t="shared" si="1"/>
        <v>8.6113360323886639</v>
      </c>
      <c r="L30" s="99"/>
      <c r="M30" s="99">
        <f t="shared" si="2"/>
        <v>15.791865485117018</v>
      </c>
      <c r="N30" s="99"/>
      <c r="O30" s="99">
        <f t="shared" si="3"/>
        <v>6.307568004309184</v>
      </c>
      <c r="P30" s="99"/>
      <c r="Q30" s="99">
        <f t="shared" si="4"/>
        <v>15.051903114186851</v>
      </c>
      <c r="R30" s="43"/>
    </row>
    <row r="31" spans="1:18" s="27" customFormat="1" ht="11.4">
      <c r="A31" s="115" t="s">
        <v>15</v>
      </c>
      <c r="B31" s="39">
        <f t="shared" si="0"/>
        <v>1162</v>
      </c>
      <c r="C31" s="40"/>
      <c r="D31" s="39">
        <v>337</v>
      </c>
      <c r="E31" s="39" t="s">
        <v>199</v>
      </c>
      <c r="F31" s="39">
        <v>676</v>
      </c>
      <c r="G31" s="39"/>
      <c r="H31" s="39">
        <v>149</v>
      </c>
      <c r="I31" s="284"/>
      <c r="J31" s="98"/>
      <c r="K31" s="99">
        <f t="shared" si="1"/>
        <v>4.7044534412955468</v>
      </c>
      <c r="L31" s="99"/>
      <c r="M31" s="99">
        <f t="shared" si="2"/>
        <v>7.6573506021358781</v>
      </c>
      <c r="N31" s="99"/>
      <c r="O31" s="99">
        <f t="shared" si="3"/>
        <v>3.6412604363048748</v>
      </c>
      <c r="P31" s="99"/>
      <c r="Q31" s="99">
        <f t="shared" si="4"/>
        <v>8.5928489042675888</v>
      </c>
      <c r="R31" s="43"/>
    </row>
    <row r="32" spans="1:18" s="27" customFormat="1" ht="11.4">
      <c r="A32" s="115" t="s">
        <v>50</v>
      </c>
      <c r="B32" s="39">
        <f t="shared" si="0"/>
        <v>650</v>
      </c>
      <c r="C32" s="39" t="s">
        <v>199</v>
      </c>
      <c r="D32" s="39">
        <v>307</v>
      </c>
      <c r="E32" s="39" t="s">
        <v>199</v>
      </c>
      <c r="F32" s="39">
        <v>303</v>
      </c>
      <c r="G32" s="39" t="s">
        <v>199</v>
      </c>
      <c r="H32" s="39">
        <v>40</v>
      </c>
      <c r="I32" s="271" t="s">
        <v>199</v>
      </c>
      <c r="J32" s="98"/>
      <c r="K32" s="99">
        <f t="shared" si="1"/>
        <v>2.6315789473684212</v>
      </c>
      <c r="L32" s="99"/>
      <c r="M32" s="99">
        <f t="shared" si="2"/>
        <v>6.9756873437855029</v>
      </c>
      <c r="N32" s="99"/>
      <c r="O32" s="99">
        <f t="shared" si="3"/>
        <v>1.6321034204147589</v>
      </c>
      <c r="P32" s="99"/>
      <c r="Q32" s="99">
        <f t="shared" si="4"/>
        <v>2.306805074971165</v>
      </c>
      <c r="R32" s="43"/>
    </row>
    <row r="33" spans="1:18" s="27" customFormat="1" ht="11.4">
      <c r="A33" s="115" t="s">
        <v>51</v>
      </c>
      <c r="B33" s="39">
        <f t="shared" si="0"/>
        <v>3689</v>
      </c>
      <c r="C33" s="40"/>
      <c r="D33" s="39">
        <v>292</v>
      </c>
      <c r="E33" s="39" t="s">
        <v>199</v>
      </c>
      <c r="F33" s="39">
        <v>2907</v>
      </c>
      <c r="G33" s="39"/>
      <c r="H33" s="39">
        <v>490</v>
      </c>
      <c r="I33" s="269"/>
      <c r="J33" s="98"/>
      <c r="K33" s="99">
        <f t="shared" si="1"/>
        <v>14.935222672064777</v>
      </c>
      <c r="L33" s="99"/>
      <c r="M33" s="99">
        <f t="shared" si="2"/>
        <v>6.6348557146103158</v>
      </c>
      <c r="N33" s="99"/>
      <c r="O33" s="99">
        <f t="shared" si="3"/>
        <v>15.658497172098034</v>
      </c>
      <c r="P33" s="99"/>
      <c r="Q33" s="99">
        <f t="shared" si="4"/>
        <v>28.258362168396772</v>
      </c>
      <c r="R33" s="43"/>
    </row>
    <row r="34" spans="1:18" s="27" customFormat="1" ht="11.4">
      <c r="A34" s="115" t="s">
        <v>197</v>
      </c>
      <c r="B34" s="39">
        <f t="shared" si="0"/>
        <v>52</v>
      </c>
      <c r="C34" s="39" t="s">
        <v>199</v>
      </c>
      <c r="D34" s="39">
        <v>45</v>
      </c>
      <c r="E34" s="39" t="s">
        <v>199</v>
      </c>
      <c r="F34" s="39">
        <v>0</v>
      </c>
      <c r="G34" s="39"/>
      <c r="H34" s="39">
        <v>7</v>
      </c>
      <c r="I34" s="271" t="s">
        <v>199</v>
      </c>
      <c r="J34" s="98"/>
      <c r="K34" s="99">
        <f t="shared" si="1"/>
        <v>0.21052631578947367</v>
      </c>
      <c r="L34" s="99"/>
      <c r="M34" s="99">
        <f t="shared" si="2"/>
        <v>1.0224948875255624</v>
      </c>
      <c r="N34" s="99"/>
      <c r="O34" s="99">
        <f t="shared" si="3"/>
        <v>0</v>
      </c>
      <c r="P34" s="99"/>
      <c r="Q34" s="99">
        <f t="shared" si="4"/>
        <v>0.40369088811995385</v>
      </c>
      <c r="R34" s="43"/>
    </row>
    <row r="35" spans="1:18" s="27" customFormat="1" ht="11.4">
      <c r="A35" s="115" t="s">
        <v>3</v>
      </c>
      <c r="B35" s="39">
        <f t="shared" si="0"/>
        <v>696</v>
      </c>
      <c r="C35" s="40"/>
      <c r="D35" s="39">
        <v>29</v>
      </c>
      <c r="E35" s="39" t="s">
        <v>199</v>
      </c>
      <c r="F35" s="39">
        <v>537</v>
      </c>
      <c r="G35" s="39" t="s">
        <v>199</v>
      </c>
      <c r="H35" s="39">
        <v>130</v>
      </c>
      <c r="I35" s="271" t="s">
        <v>199</v>
      </c>
      <c r="J35" s="98"/>
      <c r="K35" s="42" t="str">
        <f>IF(B35&gt;0,"NC",0)</f>
        <v>NC</v>
      </c>
      <c r="L35" s="99"/>
      <c r="M35" s="42" t="str">
        <f>IF(D35&gt;0,"NC",0)</f>
        <v>NC</v>
      </c>
      <c r="N35" s="99"/>
      <c r="O35" s="42" t="str">
        <f>IF(F35&gt;0,"NC",0)</f>
        <v>NC</v>
      </c>
      <c r="P35" s="99"/>
      <c r="Q35" s="42" t="str">
        <f>IF(H35&gt;0,"NC",0)</f>
        <v>NC</v>
      </c>
      <c r="R35" s="43"/>
    </row>
    <row r="36" spans="1:18" s="27" customFormat="1" ht="6.6" customHeight="1">
      <c r="A36" s="88"/>
      <c r="B36" s="39"/>
      <c r="C36" s="40"/>
      <c r="D36" s="39"/>
      <c r="E36" s="269"/>
      <c r="F36" s="39"/>
      <c r="G36" s="269"/>
      <c r="H36" s="39"/>
      <c r="I36" s="269"/>
      <c r="J36" s="98"/>
      <c r="K36" s="99"/>
      <c r="L36" s="99"/>
      <c r="M36" s="99"/>
      <c r="N36" s="99"/>
      <c r="O36" s="99"/>
      <c r="P36" s="99"/>
      <c r="Q36" s="99"/>
      <c r="R36" s="43"/>
    </row>
    <row r="37" spans="1:18" s="30" customFormat="1" ht="24">
      <c r="A37" s="61" t="s">
        <v>217</v>
      </c>
      <c r="B37" s="65">
        <f t="shared" ref="B37:B46" si="5">SUM(D37,F37,H37)</f>
        <v>25396</v>
      </c>
      <c r="C37" s="64"/>
      <c r="D37" s="65">
        <f>SUM(D38:D46)</f>
        <v>4430</v>
      </c>
      <c r="E37" s="282"/>
      <c r="F37" s="65">
        <f>SUM(F38:F46)</f>
        <v>19103</v>
      </c>
      <c r="G37" s="278"/>
      <c r="H37" s="65">
        <f>SUM(H38:H46)</f>
        <v>1863</v>
      </c>
      <c r="I37" s="278"/>
      <c r="J37" s="94"/>
      <c r="K37" s="96">
        <f>SUM(K38:K45)</f>
        <v>100</v>
      </c>
      <c r="L37" s="48"/>
      <c r="M37" s="96">
        <f>SUM(M38:M45)</f>
        <v>100.00000000000001</v>
      </c>
      <c r="N37" s="19"/>
      <c r="O37" s="96">
        <f>SUM(O38:O45)</f>
        <v>100</v>
      </c>
      <c r="P37" s="48"/>
      <c r="Q37" s="96">
        <f>SUM(Q38:Q45)</f>
        <v>100</v>
      </c>
      <c r="R37" s="49"/>
    </row>
    <row r="38" spans="1:18" s="27" customFormat="1" ht="11.4">
      <c r="A38" s="115" t="s">
        <v>8</v>
      </c>
      <c r="B38" s="39">
        <f t="shared" si="5"/>
        <v>11767</v>
      </c>
      <c r="C38" s="40"/>
      <c r="D38" s="39">
        <v>2082</v>
      </c>
      <c r="E38" s="39"/>
      <c r="F38" s="39">
        <v>9251</v>
      </c>
      <c r="G38" s="39"/>
      <c r="H38" s="39">
        <v>434</v>
      </c>
      <c r="I38" s="269"/>
      <c r="J38" s="98"/>
      <c r="K38" s="99">
        <f>B38*100/SUM($B$38:$B$45)</f>
        <v>46.625985655981296</v>
      </c>
      <c r="L38" s="99"/>
      <c r="M38" s="99">
        <f>D38*100/SUM($D$38:$D$45)</f>
        <v>47.339699863574353</v>
      </c>
      <c r="N38" s="99"/>
      <c r="O38" s="99">
        <f>F38*100/SUM($F$38:$F$45)</f>
        <v>48.640832851359164</v>
      </c>
      <c r="P38" s="99"/>
      <c r="Q38" s="99">
        <f>H38*100/SUM($H$38:$H$45)</f>
        <v>23.846153846153847</v>
      </c>
      <c r="R38" s="43"/>
    </row>
    <row r="39" spans="1:18" s="27" customFormat="1" ht="11.4">
      <c r="A39" s="115" t="s">
        <v>9</v>
      </c>
      <c r="B39" s="39">
        <f t="shared" si="5"/>
        <v>1556</v>
      </c>
      <c r="C39" s="40"/>
      <c r="D39" s="39">
        <v>162</v>
      </c>
      <c r="E39" s="39" t="s">
        <v>199</v>
      </c>
      <c r="F39" s="39">
        <v>1237</v>
      </c>
      <c r="G39" s="39"/>
      <c r="H39" s="39">
        <v>157</v>
      </c>
      <c r="I39" s="269"/>
      <c r="J39" s="98"/>
      <c r="K39" s="99">
        <f t="shared" ref="K39:K45" si="6">B39*100/SUM($B$38:$B$45)</f>
        <v>6.1655505804968893</v>
      </c>
      <c r="L39" s="99"/>
      <c r="M39" s="99">
        <f t="shared" ref="M39:M45" si="7">D39*100/SUM($D$38:$D$45)</f>
        <v>3.6834924965893587</v>
      </c>
      <c r="N39" s="99"/>
      <c r="O39" s="99">
        <f t="shared" ref="O39:O45" si="8">F39*100/SUM($F$38:$F$45)</f>
        <v>6.5040222934959777</v>
      </c>
      <c r="P39" s="99"/>
      <c r="Q39" s="99">
        <f t="shared" ref="Q39:Q45" si="9">H39*100/SUM($H$38:$H$45)</f>
        <v>8.6263736263736259</v>
      </c>
      <c r="R39" s="43"/>
    </row>
    <row r="40" spans="1:18" s="27" customFormat="1" ht="11.4">
      <c r="A40" s="115" t="s">
        <v>10</v>
      </c>
      <c r="B40" s="39">
        <f t="shared" si="5"/>
        <v>4228</v>
      </c>
      <c r="C40" s="40"/>
      <c r="D40" s="39">
        <v>554</v>
      </c>
      <c r="E40" s="39" t="s">
        <v>199</v>
      </c>
      <c r="F40" s="39">
        <v>3473</v>
      </c>
      <c r="G40" s="39"/>
      <c r="H40" s="39">
        <v>201</v>
      </c>
      <c r="I40" s="269"/>
      <c r="J40" s="98"/>
      <c r="K40" s="99">
        <f t="shared" si="6"/>
        <v>16.753179854974839</v>
      </c>
      <c r="L40" s="99"/>
      <c r="M40" s="99">
        <f t="shared" si="7"/>
        <v>12.596634834015461</v>
      </c>
      <c r="N40" s="99"/>
      <c r="O40" s="99">
        <f t="shared" si="8"/>
        <v>18.260686681739312</v>
      </c>
      <c r="P40" s="99"/>
      <c r="Q40" s="99">
        <f t="shared" si="9"/>
        <v>11.043956043956044</v>
      </c>
      <c r="R40" s="43"/>
    </row>
    <row r="41" spans="1:18" s="27" customFormat="1" ht="11.4">
      <c r="A41" s="115" t="s">
        <v>5</v>
      </c>
      <c r="B41" s="39">
        <f t="shared" si="5"/>
        <v>1999</v>
      </c>
      <c r="C41" s="40"/>
      <c r="D41" s="39">
        <v>455</v>
      </c>
      <c r="E41" s="39" t="s">
        <v>199</v>
      </c>
      <c r="F41" s="39">
        <v>1351</v>
      </c>
      <c r="G41" s="39"/>
      <c r="H41" s="39">
        <v>193</v>
      </c>
      <c r="I41" s="269"/>
      <c r="J41" s="98"/>
      <c r="K41" s="99">
        <f t="shared" si="6"/>
        <v>7.9209097753298732</v>
      </c>
      <c r="L41" s="99"/>
      <c r="M41" s="99">
        <f t="shared" si="7"/>
        <v>10.345611641655298</v>
      </c>
      <c r="N41" s="99"/>
      <c r="O41" s="99">
        <f t="shared" si="8"/>
        <v>7.1034228928965772</v>
      </c>
      <c r="P41" s="99"/>
      <c r="Q41" s="99">
        <f t="shared" si="9"/>
        <v>10.604395604395604</v>
      </c>
      <c r="R41" s="43"/>
    </row>
    <row r="42" spans="1:18" s="27" customFormat="1" ht="11.4">
      <c r="A42" s="115" t="s">
        <v>6</v>
      </c>
      <c r="B42" s="39">
        <f t="shared" si="5"/>
        <v>379</v>
      </c>
      <c r="C42" s="40" t="s">
        <v>199</v>
      </c>
      <c r="D42" s="39">
        <v>251</v>
      </c>
      <c r="E42" s="39" t="s">
        <v>199</v>
      </c>
      <c r="F42" s="39">
        <v>59</v>
      </c>
      <c r="G42" s="39" t="s">
        <v>199</v>
      </c>
      <c r="H42" s="39">
        <v>69</v>
      </c>
      <c r="I42" s="271" t="s">
        <v>199</v>
      </c>
      <c r="J42" s="98"/>
      <c r="K42" s="99">
        <f t="shared" si="6"/>
        <v>1.5017632840670445</v>
      </c>
      <c r="L42" s="99"/>
      <c r="M42" s="99">
        <f t="shared" si="7"/>
        <v>5.7071396089131428</v>
      </c>
      <c r="N42" s="99"/>
      <c r="O42" s="99">
        <f t="shared" si="8"/>
        <v>0.31021609968978392</v>
      </c>
      <c r="P42" s="99"/>
      <c r="Q42" s="99">
        <f t="shared" si="9"/>
        <v>3.7912087912087911</v>
      </c>
      <c r="R42" s="43"/>
    </row>
    <row r="43" spans="1:18" s="27" customFormat="1" ht="11.4">
      <c r="A43" s="115" t="s">
        <v>7</v>
      </c>
      <c r="B43" s="39">
        <f t="shared" si="5"/>
        <v>437</v>
      </c>
      <c r="C43" s="40" t="s">
        <v>199</v>
      </c>
      <c r="D43" s="39">
        <v>110</v>
      </c>
      <c r="E43" s="39" t="s">
        <v>199</v>
      </c>
      <c r="F43" s="39">
        <v>286</v>
      </c>
      <c r="G43" s="39" t="s">
        <v>199</v>
      </c>
      <c r="H43" s="39">
        <v>41</v>
      </c>
      <c r="I43" s="271" t="s">
        <v>199</v>
      </c>
      <c r="J43" s="98"/>
      <c r="K43" s="99">
        <f t="shared" si="6"/>
        <v>1.7315845781986765</v>
      </c>
      <c r="L43" s="99"/>
      <c r="M43" s="99">
        <f t="shared" si="7"/>
        <v>2.5011368804001819</v>
      </c>
      <c r="N43" s="99"/>
      <c r="O43" s="99">
        <f t="shared" si="8"/>
        <v>1.5037593984962405</v>
      </c>
      <c r="P43" s="99"/>
      <c r="Q43" s="99">
        <f t="shared" si="9"/>
        <v>2.2527472527472527</v>
      </c>
      <c r="R43" s="43"/>
    </row>
    <row r="44" spans="1:18" s="27" customFormat="1" ht="11.4">
      <c r="A44" s="115" t="s">
        <v>80</v>
      </c>
      <c r="B44" s="39">
        <f t="shared" si="5"/>
        <v>3185</v>
      </c>
      <c r="C44" s="40"/>
      <c r="D44" s="39">
        <v>495</v>
      </c>
      <c r="E44" s="39" t="s">
        <v>199</v>
      </c>
      <c r="F44" s="39">
        <v>2223</v>
      </c>
      <c r="G44" s="39"/>
      <c r="H44" s="39">
        <v>467</v>
      </c>
      <c r="I44" s="271"/>
      <c r="J44" s="98"/>
      <c r="K44" s="99">
        <f t="shared" si="6"/>
        <v>12.620358996711179</v>
      </c>
      <c r="L44" s="99"/>
      <c r="M44" s="99">
        <f t="shared" si="7"/>
        <v>11.255115961800819</v>
      </c>
      <c r="N44" s="99"/>
      <c r="O44" s="99">
        <f t="shared" si="8"/>
        <v>11.688311688311689</v>
      </c>
      <c r="P44" s="99"/>
      <c r="Q44" s="99">
        <f t="shared" si="9"/>
        <v>25.659340659340661</v>
      </c>
      <c r="R44" s="43"/>
    </row>
    <row r="45" spans="1:18" s="27" customFormat="1" ht="22.8">
      <c r="A45" s="115" t="s">
        <v>78</v>
      </c>
      <c r="B45" s="39">
        <f t="shared" si="5"/>
        <v>1686</v>
      </c>
      <c r="C45" s="40"/>
      <c r="D45" s="39">
        <v>289</v>
      </c>
      <c r="E45" s="39" t="s">
        <v>199</v>
      </c>
      <c r="F45" s="39">
        <v>1139</v>
      </c>
      <c r="G45" s="39"/>
      <c r="H45" s="39">
        <v>258</v>
      </c>
      <c r="I45" s="269"/>
      <c r="J45" s="98"/>
      <c r="K45" s="99">
        <f t="shared" si="6"/>
        <v>6.6806672742402027</v>
      </c>
      <c r="L45" s="99"/>
      <c r="M45" s="99">
        <f t="shared" si="7"/>
        <v>6.5711687130513869</v>
      </c>
      <c r="N45" s="99"/>
      <c r="O45" s="99">
        <f t="shared" si="8"/>
        <v>5.9887480940112523</v>
      </c>
      <c r="P45" s="99"/>
      <c r="Q45" s="99">
        <f t="shared" si="9"/>
        <v>14.175824175824175</v>
      </c>
      <c r="R45" s="43"/>
    </row>
    <row r="46" spans="1:18" s="27" customFormat="1" ht="11.4">
      <c r="A46" s="115" t="s">
        <v>3</v>
      </c>
      <c r="B46" s="39">
        <f t="shared" si="5"/>
        <v>159</v>
      </c>
      <c r="C46" s="40" t="s">
        <v>199</v>
      </c>
      <c r="D46" s="39">
        <v>32</v>
      </c>
      <c r="E46" s="39" t="s">
        <v>199</v>
      </c>
      <c r="F46" s="39">
        <v>84</v>
      </c>
      <c r="G46" s="39" t="s">
        <v>199</v>
      </c>
      <c r="H46" s="39">
        <v>43</v>
      </c>
      <c r="I46" s="271" t="s">
        <v>199</v>
      </c>
      <c r="J46" s="98"/>
      <c r="K46" s="42" t="str">
        <f>IF(B46&gt;0,"NC",0)</f>
        <v>NC</v>
      </c>
      <c r="L46" s="99"/>
      <c r="M46" s="42" t="str">
        <f>IF(D46&gt;0,"NC",0)</f>
        <v>NC</v>
      </c>
      <c r="N46" s="99"/>
      <c r="O46" s="42" t="str">
        <f>IF(F46&gt;0,"NC",0)</f>
        <v>NC</v>
      </c>
      <c r="P46" s="99"/>
      <c r="Q46" s="42" t="str">
        <f>IF(H46&gt;0,"NC",0)</f>
        <v>NC</v>
      </c>
      <c r="R46" s="43"/>
    </row>
    <row r="47" spans="1:18" s="27" customFormat="1" ht="6" customHeight="1">
      <c r="A47" s="115"/>
      <c r="B47" s="39"/>
      <c r="C47" s="40"/>
      <c r="D47" s="41"/>
      <c r="E47" s="269"/>
      <c r="F47" s="93"/>
      <c r="G47" s="269"/>
      <c r="H47" s="93"/>
      <c r="I47" s="269"/>
      <c r="J47" s="98"/>
      <c r="K47" s="99"/>
      <c r="L47" s="99"/>
      <c r="M47" s="99"/>
      <c r="N47" s="99"/>
      <c r="O47" s="99"/>
      <c r="P47" s="99"/>
      <c r="Q47" s="99"/>
      <c r="R47" s="43"/>
    </row>
    <row r="48" spans="1:18" s="27" customFormat="1" ht="25.8">
      <c r="A48" s="61" t="s">
        <v>132</v>
      </c>
      <c r="B48" s="95">
        <f t="shared" ref="B48:B55" si="10">SUM(D48,F48,H48)</f>
        <v>25396</v>
      </c>
      <c r="C48" s="40"/>
      <c r="D48" s="95">
        <f>SUM(D49:D55)</f>
        <v>4430</v>
      </c>
      <c r="E48" s="269"/>
      <c r="F48" s="95">
        <f>SUM(F49:F55)</f>
        <v>19103</v>
      </c>
      <c r="G48" s="269"/>
      <c r="H48" s="95">
        <f>SUM(H49:H55)</f>
        <v>1863</v>
      </c>
      <c r="I48" s="269"/>
      <c r="J48" s="98"/>
      <c r="K48" s="96">
        <f>SUM(K49:K54)</f>
        <v>100.00000000000001</v>
      </c>
      <c r="L48" s="99"/>
      <c r="M48" s="96">
        <f>SUM(M49:M54)</f>
        <v>100</v>
      </c>
      <c r="N48" s="99"/>
      <c r="O48" s="96">
        <f>SUM(O49:O54)</f>
        <v>100</v>
      </c>
      <c r="P48" s="99"/>
      <c r="Q48" s="96">
        <f>SUM(Q49:Q54)</f>
        <v>100</v>
      </c>
      <c r="R48" s="43"/>
    </row>
    <row r="49" spans="1:26" s="27" customFormat="1" ht="12">
      <c r="A49" s="115" t="s">
        <v>131</v>
      </c>
      <c r="B49" s="39">
        <f>SUM(D49,F49,H49)</f>
        <v>276</v>
      </c>
      <c r="C49" s="40" t="s">
        <v>199</v>
      </c>
      <c r="D49" s="39">
        <v>217</v>
      </c>
      <c r="E49" s="39" t="s">
        <v>199</v>
      </c>
      <c r="F49" s="39">
        <v>0</v>
      </c>
      <c r="G49" s="39"/>
      <c r="H49" s="39">
        <v>59</v>
      </c>
      <c r="I49" s="269" t="s">
        <v>199</v>
      </c>
      <c r="J49" s="98"/>
      <c r="K49" s="99">
        <f t="shared" ref="K49:K54" si="11">B49*100/SUM($B$49:$B$54)</f>
        <v>1.1305452013271617</v>
      </c>
      <c r="L49" s="99"/>
      <c r="M49" s="99">
        <f t="shared" ref="M49:M54" si="12">D49*100/SUM($D$49:$D$54)</f>
        <v>5.4331497245868805</v>
      </c>
      <c r="N49" s="99"/>
      <c r="O49" s="99">
        <f t="shared" ref="O49:O54" si="13">F49*100/SUM($F$49:$F$54)</f>
        <v>0</v>
      </c>
      <c r="P49" s="99"/>
      <c r="Q49" s="99">
        <f t="shared" ref="Q49:Q54" si="14">H49*100/SUM($H$49:$H$54)</f>
        <v>3.3541785105173396</v>
      </c>
      <c r="R49" s="43"/>
      <c r="U49" s="311"/>
      <c r="W49" s="311"/>
      <c r="Y49" s="311"/>
      <c r="Z49" s="27">
        <v>59</v>
      </c>
    </row>
    <row r="50" spans="1:26" s="27" customFormat="1" ht="12">
      <c r="A50" s="157" t="s">
        <v>130</v>
      </c>
      <c r="B50" s="39">
        <f t="shared" si="10"/>
        <v>6593</v>
      </c>
      <c r="C50" s="40"/>
      <c r="D50" s="39">
        <v>360</v>
      </c>
      <c r="E50" s="39" t="s">
        <v>199</v>
      </c>
      <c r="F50" s="39">
        <v>6109</v>
      </c>
      <c r="G50" s="39"/>
      <c r="H50" s="39">
        <v>124</v>
      </c>
      <c r="I50" s="271" t="s">
        <v>199</v>
      </c>
      <c r="J50" s="98"/>
      <c r="K50" s="99">
        <f t="shared" si="11"/>
        <v>27.006103305615859</v>
      </c>
      <c r="L50" s="99"/>
      <c r="M50" s="99">
        <f t="shared" si="12"/>
        <v>9.0135202804206305</v>
      </c>
      <c r="N50" s="99"/>
      <c r="O50" s="99">
        <f t="shared" si="13"/>
        <v>32.738478027867096</v>
      </c>
      <c r="P50" s="99"/>
      <c r="Q50" s="99">
        <f t="shared" si="14"/>
        <v>7.0494599204093236</v>
      </c>
      <c r="R50" s="43"/>
      <c r="U50" s="311"/>
      <c r="W50" s="311"/>
      <c r="Y50" s="311"/>
      <c r="Z50" s="27">
        <v>124</v>
      </c>
    </row>
    <row r="51" spans="1:26" s="27" customFormat="1" ht="12">
      <c r="A51" s="157" t="s">
        <v>129</v>
      </c>
      <c r="B51" s="39">
        <f t="shared" si="10"/>
        <v>10412</v>
      </c>
      <c r="C51" s="40"/>
      <c r="D51" s="39">
        <v>1940</v>
      </c>
      <c r="E51" s="39"/>
      <c r="F51" s="39">
        <v>7908</v>
      </c>
      <c r="G51" s="39"/>
      <c r="H51" s="39">
        <v>564</v>
      </c>
      <c r="I51" s="269"/>
      <c r="J51" s="98"/>
      <c r="K51" s="99">
        <f t="shared" si="11"/>
        <v>42.649408102240606</v>
      </c>
      <c r="L51" s="99"/>
      <c r="M51" s="99">
        <f t="shared" si="12"/>
        <v>48.572859288933401</v>
      </c>
      <c r="N51" s="99"/>
      <c r="O51" s="99">
        <f t="shared" si="13"/>
        <v>42.379421221864952</v>
      </c>
      <c r="P51" s="99"/>
      <c r="Q51" s="99">
        <f t="shared" si="14"/>
        <v>32.063672541216597</v>
      </c>
      <c r="R51" s="43"/>
      <c r="U51" s="311"/>
      <c r="W51" s="311"/>
      <c r="Y51" s="311"/>
      <c r="Z51" s="27">
        <v>564</v>
      </c>
    </row>
    <row r="52" spans="1:26" s="27" customFormat="1" ht="12">
      <c r="A52" s="157" t="s">
        <v>128</v>
      </c>
      <c r="B52" s="39">
        <f t="shared" si="10"/>
        <v>4615</v>
      </c>
      <c r="C52" s="40"/>
      <c r="D52" s="39">
        <v>760</v>
      </c>
      <c r="E52" s="39"/>
      <c r="F52" s="39">
        <v>3274</v>
      </c>
      <c r="G52" s="39"/>
      <c r="H52" s="39">
        <v>581</v>
      </c>
      <c r="I52" s="269"/>
      <c r="J52" s="98"/>
      <c r="K52" s="99">
        <f t="shared" si="11"/>
        <v>18.903862696104536</v>
      </c>
      <c r="L52" s="99"/>
      <c r="M52" s="99">
        <f t="shared" si="12"/>
        <v>19.028542814221332</v>
      </c>
      <c r="N52" s="99"/>
      <c r="O52" s="99">
        <f t="shared" si="13"/>
        <v>17.54555198285102</v>
      </c>
      <c r="P52" s="99"/>
      <c r="Q52" s="99">
        <f t="shared" si="14"/>
        <v>33.030130756111426</v>
      </c>
      <c r="R52" s="43"/>
      <c r="U52" s="311"/>
      <c r="W52" s="311"/>
      <c r="Y52" s="311"/>
      <c r="Z52" s="27">
        <v>581</v>
      </c>
    </row>
    <row r="53" spans="1:26" s="27" customFormat="1" ht="12">
      <c r="A53" s="157" t="s">
        <v>127</v>
      </c>
      <c r="B53" s="39">
        <f t="shared" si="10"/>
        <v>1680</v>
      </c>
      <c r="C53" s="40"/>
      <c r="D53" s="39">
        <v>437</v>
      </c>
      <c r="E53" s="39" t="s">
        <v>199</v>
      </c>
      <c r="F53" s="39">
        <v>957</v>
      </c>
      <c r="G53" s="39"/>
      <c r="H53" s="39">
        <v>286</v>
      </c>
      <c r="I53" s="269"/>
      <c r="J53" s="98"/>
      <c r="K53" s="99">
        <f t="shared" si="11"/>
        <v>6.8815794863392457</v>
      </c>
      <c r="L53" s="99"/>
      <c r="M53" s="99">
        <f t="shared" si="12"/>
        <v>10.941412118177267</v>
      </c>
      <c r="N53" s="99"/>
      <c r="O53" s="99">
        <f t="shared" si="13"/>
        <v>5.128617363344051</v>
      </c>
      <c r="P53" s="99"/>
      <c r="Q53" s="99">
        <f t="shared" si="14"/>
        <v>16.259238203524731</v>
      </c>
      <c r="R53" s="43"/>
      <c r="U53" s="311"/>
      <c r="W53" s="311"/>
      <c r="Y53" s="311"/>
      <c r="Z53" s="27">
        <v>286</v>
      </c>
    </row>
    <row r="54" spans="1:26" s="27" customFormat="1" ht="12">
      <c r="A54" s="157" t="s">
        <v>126</v>
      </c>
      <c r="B54" s="39">
        <f t="shared" si="10"/>
        <v>837</v>
      </c>
      <c r="C54" s="40"/>
      <c r="D54" s="39">
        <v>280</v>
      </c>
      <c r="E54" s="39" t="s">
        <v>199</v>
      </c>
      <c r="F54" s="39">
        <v>412</v>
      </c>
      <c r="G54" s="39" t="s">
        <v>199</v>
      </c>
      <c r="H54" s="39">
        <v>145</v>
      </c>
      <c r="I54" s="271"/>
      <c r="J54" s="98"/>
      <c r="K54" s="99">
        <f t="shared" si="11"/>
        <v>3.4285012083725883</v>
      </c>
      <c r="L54" s="99"/>
      <c r="M54" s="99">
        <f t="shared" si="12"/>
        <v>7.0105157736604911</v>
      </c>
      <c r="N54" s="99"/>
      <c r="O54" s="99">
        <f t="shared" si="13"/>
        <v>2.207931404072883</v>
      </c>
      <c r="P54" s="99"/>
      <c r="Q54" s="99">
        <f t="shared" si="14"/>
        <v>8.2433200682205801</v>
      </c>
      <c r="R54" s="43"/>
      <c r="U54" s="311"/>
      <c r="W54" s="311"/>
      <c r="Y54" s="311"/>
      <c r="Z54" s="27">
        <v>145</v>
      </c>
    </row>
    <row r="55" spans="1:26" s="27" customFormat="1" ht="12">
      <c r="A55" s="115" t="s">
        <v>3</v>
      </c>
      <c r="B55" s="39">
        <f t="shared" si="10"/>
        <v>983</v>
      </c>
      <c r="C55" s="40"/>
      <c r="D55" s="39">
        <v>436</v>
      </c>
      <c r="E55" s="39" t="s">
        <v>199</v>
      </c>
      <c r="F55" s="39">
        <v>443</v>
      </c>
      <c r="G55" s="39" t="s">
        <v>199</v>
      </c>
      <c r="H55" s="39">
        <v>104</v>
      </c>
      <c r="I55" s="271" t="s">
        <v>199</v>
      </c>
      <c r="J55" s="98"/>
      <c r="K55" s="42" t="str">
        <f>IF(B55&gt;0,"NC",0)</f>
        <v>NC</v>
      </c>
      <c r="L55" s="99"/>
      <c r="M55" s="42" t="str">
        <f>IF(D55&gt;0,"NC",0)</f>
        <v>NC</v>
      </c>
      <c r="N55" s="99"/>
      <c r="O55" s="42" t="str">
        <f>IF(F55&gt;0,"NC",0)</f>
        <v>NC</v>
      </c>
      <c r="P55" s="99"/>
      <c r="Q55" s="42" t="str">
        <f>IF(H55&gt;0,"NC",0)</f>
        <v>NC</v>
      </c>
      <c r="R55" s="43"/>
      <c r="U55" s="311"/>
      <c r="W55" s="311"/>
      <c r="Y55" s="311"/>
      <c r="Z55" s="27">
        <v>104</v>
      </c>
    </row>
    <row r="56" spans="1:26" s="27" customFormat="1" ht="6" customHeight="1">
      <c r="A56" s="115"/>
      <c r="B56" s="39"/>
      <c r="C56" s="40"/>
      <c r="D56" s="41"/>
      <c r="E56" s="275"/>
      <c r="F56" s="93"/>
      <c r="G56" s="269"/>
      <c r="H56" s="93"/>
      <c r="I56" s="269"/>
      <c r="J56" s="98"/>
      <c r="K56" s="99"/>
      <c r="L56" s="99"/>
      <c r="M56" s="99"/>
      <c r="N56" s="99"/>
      <c r="O56" s="99"/>
      <c r="P56" s="99"/>
      <c r="Q56" s="99"/>
      <c r="R56" s="43"/>
    </row>
    <row r="57" spans="1:26" s="27" customFormat="1" ht="24">
      <c r="A57" s="61" t="s">
        <v>218</v>
      </c>
      <c r="B57" s="95">
        <f t="shared" ref="B57:B62" si="15">SUM(D57,F57,H57)</f>
        <v>25397</v>
      </c>
      <c r="C57" s="40"/>
      <c r="D57" s="95">
        <f>SUM(D58:D62)</f>
        <v>4430</v>
      </c>
      <c r="E57" s="275"/>
      <c r="F57" s="95">
        <f>SUM(F58:F62)</f>
        <v>19103</v>
      </c>
      <c r="G57" s="269"/>
      <c r="H57" s="95">
        <f>SUM(H58:H62)</f>
        <v>1864</v>
      </c>
      <c r="I57" s="269"/>
      <c r="J57" s="98"/>
      <c r="K57" s="96">
        <f>SUM(K58:K61)</f>
        <v>99.999999999999986</v>
      </c>
      <c r="L57" s="96"/>
      <c r="M57" s="96">
        <f>SUM(M58:M61)</f>
        <v>100</v>
      </c>
      <c r="N57" s="96"/>
      <c r="O57" s="96">
        <f>SUM(O58:O61)</f>
        <v>100</v>
      </c>
      <c r="P57" s="96"/>
      <c r="Q57" s="96">
        <f>SUM(Q58:Q61)</f>
        <v>100</v>
      </c>
      <c r="R57" s="43"/>
    </row>
    <row r="58" spans="1:26" s="27" customFormat="1" ht="11.4">
      <c r="A58" s="156" t="s">
        <v>124</v>
      </c>
      <c r="B58" s="39">
        <f t="shared" si="15"/>
        <v>19706</v>
      </c>
      <c r="C58" s="40"/>
      <c r="D58" s="39">
        <v>1737</v>
      </c>
      <c r="E58" s="39"/>
      <c r="F58" s="39">
        <v>17738</v>
      </c>
      <c r="G58" s="39"/>
      <c r="H58" s="39">
        <v>231</v>
      </c>
      <c r="I58" s="269"/>
      <c r="J58" s="98"/>
      <c r="K58" s="99">
        <f>B58*100/SUM($B$58:$B$61)</f>
        <v>77.628520779988179</v>
      </c>
      <c r="L58" s="99"/>
      <c r="M58" s="99">
        <f>D58*100/SUM($D$58:$D$61)</f>
        <v>39.316432775011315</v>
      </c>
      <c r="N58" s="99"/>
      <c r="O58" s="99">
        <f>F58*100/SUM($F$58:$F$61)</f>
        <v>92.854525467204098</v>
      </c>
      <c r="P58" s="99"/>
      <c r="Q58" s="99">
        <f>H58*100/SUM($H$58:$H$61)</f>
        <v>12.392703862660944</v>
      </c>
      <c r="R58" s="43"/>
    </row>
    <row r="59" spans="1:26" s="27" customFormat="1" ht="11.4">
      <c r="A59" s="156" t="s">
        <v>122</v>
      </c>
      <c r="B59" s="39">
        <f t="shared" si="15"/>
        <v>2325</v>
      </c>
      <c r="C59" s="40"/>
      <c r="D59" s="39">
        <v>912</v>
      </c>
      <c r="E59" s="39"/>
      <c r="F59" s="39">
        <v>618</v>
      </c>
      <c r="G59" s="39"/>
      <c r="H59" s="39">
        <v>795</v>
      </c>
      <c r="I59" s="269"/>
      <c r="J59" s="98"/>
      <c r="K59" s="99">
        <f>B59*100/SUM($B$58:$B$61)</f>
        <v>9.158952137088832</v>
      </c>
      <c r="L59" s="99"/>
      <c r="M59" s="99">
        <f>D59*100/SUM($D$58:$D$61)</f>
        <v>20.642824807605251</v>
      </c>
      <c r="N59" s="99"/>
      <c r="O59" s="99">
        <f>F59*100/SUM($F$58:$F$61)</f>
        <v>3.2350939642988013</v>
      </c>
      <c r="P59" s="99"/>
      <c r="Q59" s="99">
        <f>H59*100/SUM($H$58:$H$61)</f>
        <v>42.650214592274679</v>
      </c>
      <c r="R59" s="43"/>
    </row>
    <row r="60" spans="1:26" s="27" customFormat="1" ht="11.4">
      <c r="A60" s="156" t="s">
        <v>123</v>
      </c>
      <c r="B60" s="39">
        <f t="shared" si="15"/>
        <v>3044</v>
      </c>
      <c r="C60" s="40"/>
      <c r="D60" s="39">
        <v>1610</v>
      </c>
      <c r="E60" s="39"/>
      <c r="F60" s="39">
        <v>663</v>
      </c>
      <c r="G60" s="39"/>
      <c r="H60" s="39">
        <v>771</v>
      </c>
      <c r="I60" s="269"/>
      <c r="J60" s="98"/>
      <c r="K60" s="99">
        <f>B60*100/SUM($B$58:$B$61)</f>
        <v>11.991333464644475</v>
      </c>
      <c r="L60" s="99"/>
      <c r="M60" s="99">
        <f>D60*100/SUM($D$58:$D$61)</f>
        <v>36.441828881846988</v>
      </c>
      <c r="N60" s="99"/>
      <c r="O60" s="99">
        <f>F60*100/SUM($F$58:$F$61)</f>
        <v>3.4706590587865782</v>
      </c>
      <c r="P60" s="99"/>
      <c r="Q60" s="99">
        <f>H60*100/SUM($H$58:$H$61)</f>
        <v>41.362660944206006</v>
      </c>
      <c r="R60" s="43"/>
    </row>
    <row r="61" spans="1:26" s="27" customFormat="1">
      <c r="A61" s="156" t="s">
        <v>121</v>
      </c>
      <c r="B61" s="39">
        <f t="shared" si="15"/>
        <v>310</v>
      </c>
      <c r="C61" s="40" t="s">
        <v>199</v>
      </c>
      <c r="D61" s="39">
        <v>159</v>
      </c>
      <c r="E61" s="39" t="s">
        <v>199</v>
      </c>
      <c r="F61" s="39">
        <v>84</v>
      </c>
      <c r="G61" s="39" t="s">
        <v>199</v>
      </c>
      <c r="H61" s="39">
        <v>67</v>
      </c>
      <c r="I61" s="269" t="s">
        <v>199</v>
      </c>
      <c r="J61" s="98"/>
      <c r="K61" s="99">
        <f>B61*100/SUM($B$58:$B$61)</f>
        <v>1.221193618278511</v>
      </c>
      <c r="L61" s="99"/>
      <c r="M61" s="99">
        <f>D61*100/SUM($D$58:$D$61)</f>
        <v>3.5989135355364419</v>
      </c>
      <c r="N61" s="99"/>
      <c r="O61" s="99">
        <f>F61*100/SUM($F$58:$F$61)</f>
        <v>0.43972150971051666</v>
      </c>
      <c r="P61" s="99"/>
      <c r="Q61" s="99">
        <f>H61*100/SUM($H$58:$H$61)</f>
        <v>3.5944206008583692</v>
      </c>
      <c r="R61" s="43"/>
    </row>
    <row r="62" spans="1:26" s="27" customFormat="1" ht="11.4">
      <c r="A62" s="115" t="s">
        <v>3</v>
      </c>
      <c r="B62" s="39">
        <f t="shared" si="15"/>
        <v>12</v>
      </c>
      <c r="C62" s="277" t="s">
        <v>199</v>
      </c>
      <c r="D62" s="39">
        <v>12</v>
      </c>
      <c r="E62" s="39" t="s">
        <v>199</v>
      </c>
      <c r="F62" s="39">
        <v>0</v>
      </c>
      <c r="G62" s="39"/>
      <c r="H62" s="39">
        <v>0</v>
      </c>
      <c r="I62" s="271"/>
      <c r="J62" s="98"/>
      <c r="K62" s="42" t="s">
        <v>198</v>
      </c>
      <c r="L62" s="42"/>
      <c r="M62" s="42">
        <v>0</v>
      </c>
      <c r="N62" s="42"/>
      <c r="O62" s="42" t="s">
        <v>198</v>
      </c>
      <c r="P62" s="42"/>
      <c r="Q62" s="42" t="s">
        <v>198</v>
      </c>
      <c r="R62" s="43"/>
    </row>
    <row r="63" spans="1:26" ht="6.6" customHeight="1" thickBot="1">
      <c r="A63" s="123"/>
      <c r="B63" s="123"/>
      <c r="C63" s="122"/>
      <c r="D63" s="294"/>
      <c r="E63" s="294"/>
      <c r="F63" s="294"/>
      <c r="G63" s="294"/>
      <c r="H63" s="294"/>
      <c r="I63" s="287"/>
      <c r="J63" s="123"/>
      <c r="K63" s="261"/>
      <c r="L63" s="261"/>
      <c r="M63" s="261"/>
      <c r="N63" s="261"/>
      <c r="O63" s="261"/>
      <c r="P63" s="261"/>
      <c r="Q63" s="261"/>
      <c r="R63" s="123"/>
    </row>
    <row r="64" spans="1:26" ht="6.6" customHeight="1">
      <c r="D64" s="46"/>
    </row>
    <row r="65" spans="1:18" s="71" customFormat="1" ht="27" customHeight="1">
      <c r="A65" s="303" t="s">
        <v>205</v>
      </c>
      <c r="B65" s="303"/>
      <c r="C65" s="303"/>
      <c r="D65" s="303"/>
      <c r="E65" s="303"/>
      <c r="F65" s="303"/>
      <c r="G65" s="303"/>
      <c r="H65" s="303"/>
      <c r="I65" s="303"/>
      <c r="J65" s="303"/>
      <c r="K65" s="303"/>
      <c r="L65" s="303"/>
      <c r="M65" s="303"/>
      <c r="N65" s="303"/>
      <c r="O65" s="303"/>
      <c r="P65" s="303"/>
      <c r="Q65" s="303"/>
      <c r="R65" s="303"/>
    </row>
    <row r="66" spans="1:18" ht="12.75" customHeight="1">
      <c r="A66" s="188" t="s">
        <v>120</v>
      </c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9"/>
    </row>
    <row r="67" spans="1:18" ht="24" customHeight="1">
      <c r="A67" s="295" t="s">
        <v>168</v>
      </c>
      <c r="B67" s="295"/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5"/>
      <c r="N67" s="295"/>
      <c r="O67" s="295"/>
      <c r="P67" s="295"/>
      <c r="Q67" s="295"/>
      <c r="R67" s="295"/>
    </row>
    <row r="68" spans="1:18">
      <c r="A68" s="198" t="s">
        <v>67</v>
      </c>
      <c r="B68" s="71"/>
      <c r="C68" s="77"/>
      <c r="D68" s="71"/>
      <c r="E68" s="77"/>
      <c r="F68" s="71"/>
      <c r="G68" s="77"/>
      <c r="H68" s="143"/>
      <c r="I68" s="77"/>
      <c r="J68" s="71"/>
      <c r="K68" s="71"/>
      <c r="L68" s="71"/>
      <c r="M68" s="71"/>
      <c r="N68" s="71"/>
      <c r="O68" s="71"/>
      <c r="P68" s="71"/>
      <c r="Q68" s="71"/>
      <c r="R68" s="71"/>
    </row>
    <row r="69" spans="1:18" s="71" customFormat="1" ht="10.199999999999999">
      <c r="A69" s="199" t="s">
        <v>92</v>
      </c>
      <c r="B69" s="73"/>
      <c r="C69" s="74"/>
      <c r="D69" s="73"/>
      <c r="E69" s="74"/>
      <c r="F69" s="73"/>
      <c r="G69" s="74"/>
      <c r="H69" s="144"/>
      <c r="I69" s="74"/>
      <c r="J69" s="73"/>
      <c r="K69" s="73"/>
      <c r="L69" s="73"/>
      <c r="M69" s="73"/>
      <c r="N69" s="73"/>
      <c r="O69" s="73"/>
      <c r="P69" s="73"/>
      <c r="Q69" s="73"/>
    </row>
    <row r="70" spans="1:18">
      <c r="A70" s="4" t="s">
        <v>202</v>
      </c>
      <c r="B70" s="75"/>
      <c r="C70" s="77"/>
      <c r="D70" s="71"/>
      <c r="E70" s="77"/>
      <c r="F70" s="71"/>
      <c r="G70" s="77"/>
      <c r="H70" s="143"/>
      <c r="I70" s="77"/>
      <c r="J70" s="71"/>
      <c r="K70" s="71"/>
      <c r="L70" s="71"/>
      <c r="M70" s="71"/>
      <c r="N70" s="71"/>
      <c r="O70" s="71"/>
      <c r="P70" s="71"/>
      <c r="Q70" s="71"/>
      <c r="R70" s="127"/>
    </row>
    <row r="71" spans="1:18">
      <c r="A71" s="54"/>
      <c r="B71" s="87"/>
      <c r="C71" s="111"/>
      <c r="D71" s="87"/>
      <c r="E71" s="62"/>
    </row>
    <row r="72" spans="1:18">
      <c r="A72" s="54"/>
      <c r="B72" s="87"/>
      <c r="C72" s="111"/>
      <c r="D72" s="87"/>
      <c r="E72" s="62"/>
    </row>
    <row r="73" spans="1:18">
      <c r="A73" s="54"/>
      <c r="B73" s="87"/>
      <c r="C73" s="111"/>
      <c r="D73" s="87"/>
      <c r="E73" s="62"/>
    </row>
    <row r="74" spans="1:18">
      <c r="A74" s="54"/>
      <c r="B74" s="87"/>
      <c r="C74" s="111"/>
      <c r="D74" s="87"/>
      <c r="E74" s="62"/>
    </row>
    <row r="75" spans="1:18">
      <c r="A75" s="54"/>
      <c r="B75" s="87"/>
      <c r="C75" s="111"/>
      <c r="D75" s="87"/>
      <c r="E75" s="62"/>
    </row>
    <row r="76" spans="1:18">
      <c r="A76" s="54"/>
      <c r="B76" s="87"/>
      <c r="C76" s="111"/>
      <c r="D76" s="87"/>
      <c r="E76" s="62"/>
    </row>
    <row r="77" spans="1:18">
      <c r="A77" s="86"/>
      <c r="B77" s="86"/>
      <c r="C77" s="62"/>
      <c r="D77" s="86"/>
      <c r="E77" s="62"/>
    </row>
  </sheetData>
  <mergeCells count="16">
    <mergeCell ref="A67:R67"/>
    <mergeCell ref="A65:R65"/>
    <mergeCell ref="B4:I4"/>
    <mergeCell ref="A1:R1"/>
    <mergeCell ref="D10:E10"/>
    <mergeCell ref="K4:R4"/>
    <mergeCell ref="M10:N10"/>
    <mergeCell ref="A4:A10"/>
    <mergeCell ref="F10:G10"/>
    <mergeCell ref="H10:I10"/>
    <mergeCell ref="O10:P10"/>
    <mergeCell ref="Q10:R10"/>
    <mergeCell ref="B7:C10"/>
    <mergeCell ref="D7:I7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" sqref="A2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300" t="s">
        <v>207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2" t="s">
        <v>149</v>
      </c>
      <c r="B4" s="301" t="s">
        <v>81</v>
      </c>
      <c r="C4" s="301"/>
      <c r="D4" s="301"/>
      <c r="E4" s="301"/>
      <c r="F4" s="301"/>
      <c r="G4" s="301"/>
      <c r="H4" s="301"/>
      <c r="I4" s="301"/>
      <c r="J4" s="210"/>
      <c r="K4" s="301" t="s">
        <v>90</v>
      </c>
      <c r="L4" s="301"/>
      <c r="M4" s="301"/>
      <c r="N4" s="301"/>
      <c r="O4" s="301"/>
      <c r="P4" s="301"/>
      <c r="Q4" s="301"/>
      <c r="R4" s="301"/>
    </row>
    <row r="5" spans="1:18" s="132" customFormat="1" ht="6.6" customHeight="1">
      <c r="A5" s="302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2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2"/>
      <c r="B7" s="297" t="s">
        <v>85</v>
      </c>
      <c r="C7" s="297"/>
      <c r="D7" s="298" t="s">
        <v>152</v>
      </c>
      <c r="E7" s="298"/>
      <c r="F7" s="298"/>
      <c r="G7" s="298"/>
      <c r="H7" s="298"/>
      <c r="I7" s="298"/>
      <c r="J7" s="210"/>
      <c r="K7" s="297" t="s">
        <v>85</v>
      </c>
      <c r="L7" s="297"/>
      <c r="M7" s="298" t="s">
        <v>152</v>
      </c>
      <c r="N7" s="298"/>
      <c r="O7" s="298"/>
      <c r="P7" s="298"/>
      <c r="Q7" s="298"/>
      <c r="R7" s="298"/>
    </row>
    <row r="8" spans="1:18" s="132" customFormat="1" ht="6.6" customHeight="1">
      <c r="A8" s="302"/>
      <c r="B8" s="297"/>
      <c r="C8" s="297"/>
      <c r="D8" s="211"/>
      <c r="E8" s="211"/>
      <c r="F8" s="211"/>
      <c r="G8" s="211"/>
      <c r="H8" s="211"/>
      <c r="I8" s="211"/>
      <c r="J8" s="210"/>
      <c r="K8" s="297"/>
      <c r="L8" s="297"/>
      <c r="M8" s="211"/>
      <c r="N8" s="211"/>
      <c r="O8" s="211"/>
      <c r="P8" s="211"/>
      <c r="Q8" s="211"/>
      <c r="R8" s="211"/>
    </row>
    <row r="9" spans="1:18" s="132" customFormat="1" ht="6.6" customHeight="1">
      <c r="A9" s="302"/>
      <c r="B9" s="297"/>
      <c r="C9" s="297"/>
      <c r="D9" s="212"/>
      <c r="E9" s="212"/>
      <c r="F9" s="212"/>
      <c r="G9" s="212"/>
      <c r="H9" s="212"/>
      <c r="I9" s="212"/>
      <c r="J9" s="210"/>
      <c r="K9" s="297"/>
      <c r="L9" s="297"/>
      <c r="M9" s="212"/>
      <c r="N9" s="212"/>
      <c r="O9" s="212"/>
      <c r="P9" s="212"/>
      <c r="Q9" s="212"/>
      <c r="R9" s="212"/>
    </row>
    <row r="10" spans="1:18" s="132" customFormat="1" ht="11.4">
      <c r="A10" s="302"/>
      <c r="B10" s="297"/>
      <c r="C10" s="297"/>
      <c r="D10" s="299" t="s">
        <v>19</v>
      </c>
      <c r="E10" s="299"/>
      <c r="F10" s="299" t="s">
        <v>87</v>
      </c>
      <c r="G10" s="299"/>
      <c r="H10" s="299" t="s">
        <v>83</v>
      </c>
      <c r="I10" s="299"/>
      <c r="J10" s="213"/>
      <c r="K10" s="297"/>
      <c r="L10" s="297"/>
      <c r="M10" s="299" t="s">
        <v>19</v>
      </c>
      <c r="N10" s="299"/>
      <c r="O10" s="299" t="s">
        <v>87</v>
      </c>
      <c r="P10" s="299"/>
      <c r="Q10" s="299" t="s">
        <v>83</v>
      </c>
      <c r="R10" s="299"/>
    </row>
    <row r="11" spans="1:18" s="124" customFormat="1" ht="6.6" customHeight="1">
      <c r="A11" s="214"/>
      <c r="B11" s="230"/>
      <c r="C11" s="231"/>
      <c r="D11" s="230"/>
      <c r="E11" s="231"/>
      <c r="F11" s="230"/>
      <c r="G11" s="231"/>
      <c r="H11" s="230"/>
      <c r="I11" s="231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s="29" customFormat="1" ht="6.6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 ht="12">
      <c r="A13" s="226" t="s">
        <v>82</v>
      </c>
      <c r="B13" s="219">
        <f>SUM(D13,F13,H13)</f>
        <v>63809</v>
      </c>
      <c r="C13" s="220"/>
      <c r="D13" s="219">
        <f>D15</f>
        <v>29657</v>
      </c>
      <c r="E13" s="221"/>
      <c r="F13" s="219">
        <f>F15</f>
        <v>25032</v>
      </c>
      <c r="G13" s="220"/>
      <c r="H13" s="219">
        <f>H15</f>
        <v>9120</v>
      </c>
      <c r="I13" s="220"/>
      <c r="J13" s="222"/>
      <c r="K13" s="223">
        <f>SUM(M13,O13,Q13)</f>
        <v>100</v>
      </c>
      <c r="L13" s="224"/>
      <c r="M13" s="223">
        <f>D13*100/B13</f>
        <v>46.477769593630995</v>
      </c>
      <c r="N13" s="225"/>
      <c r="O13" s="223">
        <f>F13*100/B13</f>
        <v>39.229575765174189</v>
      </c>
      <c r="P13" s="224"/>
      <c r="Q13" s="223">
        <f>H13*100/B13</f>
        <v>14.292654641194815</v>
      </c>
      <c r="R13" s="227"/>
    </row>
    <row r="14" spans="1:18" s="35" customFormat="1" ht="6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24">
      <c r="A15" s="9" t="s">
        <v>114</v>
      </c>
      <c r="B15" s="95">
        <f t="shared" ref="B15:B21" si="0">SUM(D15,F15,H15)</f>
        <v>63809</v>
      </c>
      <c r="C15" s="40"/>
      <c r="D15" s="95">
        <f>D16+D20+D21</f>
        <v>29657</v>
      </c>
      <c r="E15" s="40"/>
      <c r="F15" s="95">
        <f>F16+F20+F21</f>
        <v>25032</v>
      </c>
      <c r="G15" s="64"/>
      <c r="H15" s="95">
        <f>H16+H20+H21</f>
        <v>9120</v>
      </c>
      <c r="I15" s="40"/>
      <c r="J15" s="100"/>
      <c r="K15" s="96">
        <f>SUM(K16,K20)</f>
        <v>100</v>
      </c>
      <c r="L15" s="96"/>
      <c r="M15" s="96">
        <f>SUM(M16,M20)</f>
        <v>100</v>
      </c>
      <c r="N15" s="96"/>
      <c r="O15" s="96">
        <f>SUM(O16,O20)</f>
        <v>100</v>
      </c>
      <c r="P15" s="96"/>
      <c r="Q15" s="96">
        <f>SUM(Q16,Q20)</f>
        <v>100</v>
      </c>
      <c r="R15" s="37"/>
    </row>
    <row r="16" spans="1:18" s="57" customFormat="1" ht="11.4">
      <c r="A16" s="146" t="s">
        <v>61</v>
      </c>
      <c r="B16" s="39">
        <f>SUM(D16,F16,H16)</f>
        <v>1860</v>
      </c>
      <c r="C16" s="40"/>
      <c r="D16" s="39">
        <f>D17+D18+D19</f>
        <v>1357</v>
      </c>
      <c r="E16" s="39"/>
      <c r="F16" s="39">
        <f>F17+F18+F19</f>
        <v>446</v>
      </c>
      <c r="G16" s="271" t="s">
        <v>199</v>
      </c>
      <c r="H16" s="39">
        <f>H17+H18+H19</f>
        <v>57</v>
      </c>
      <c r="I16" s="271" t="s">
        <v>199</v>
      </c>
      <c r="J16" s="98"/>
      <c r="K16" s="99">
        <f>B16*100/(B15-B21)</f>
        <v>3.2068965517241379</v>
      </c>
      <c r="L16" s="99"/>
      <c r="M16" s="99">
        <f>D16*100/(D15-D21)</f>
        <v>5.4517697159615928</v>
      </c>
      <c r="N16" s="99"/>
      <c r="O16" s="99">
        <f>F16*100/(F15-F21)</f>
        <v>1.8526210849879539</v>
      </c>
      <c r="P16" s="99"/>
      <c r="Q16" s="99">
        <f>H16*100/(H15-H21)</f>
        <v>0.63087991145545097</v>
      </c>
      <c r="R16" s="56"/>
    </row>
    <row r="17" spans="1:18" s="57" customFormat="1" ht="11.4">
      <c r="A17" s="147" t="s">
        <v>159</v>
      </c>
      <c r="B17" s="39">
        <f t="shared" si="0"/>
        <v>81</v>
      </c>
      <c r="C17" s="40" t="s">
        <v>199</v>
      </c>
      <c r="D17" s="39">
        <v>81</v>
      </c>
      <c r="E17" s="39" t="s">
        <v>199</v>
      </c>
      <c r="F17" s="39">
        <v>0</v>
      </c>
      <c r="G17" s="39"/>
      <c r="H17" s="39">
        <v>0</v>
      </c>
      <c r="I17" s="271"/>
      <c r="J17" s="98"/>
      <c r="K17" s="99">
        <f>B17*100/(B15-B21)</f>
        <v>0.1396551724137931</v>
      </c>
      <c r="L17" s="99"/>
      <c r="M17" s="99">
        <f>D17*100/(D15-D21)</f>
        <v>0.32541882608171629</v>
      </c>
      <c r="N17" s="99"/>
      <c r="O17" s="99">
        <f>F17*100/(F15-F21)</f>
        <v>0</v>
      </c>
      <c r="P17" s="99"/>
      <c r="Q17" s="99">
        <f>H17*100/(H15-H21)</f>
        <v>0</v>
      </c>
      <c r="R17" s="56"/>
    </row>
    <row r="18" spans="1:18" s="27" customFormat="1" ht="11.4">
      <c r="A18" s="147" t="s">
        <v>16</v>
      </c>
      <c r="B18" s="39">
        <f t="shared" si="0"/>
        <v>755</v>
      </c>
      <c r="C18" s="40"/>
      <c r="D18" s="39">
        <v>367</v>
      </c>
      <c r="E18" s="39" t="s">
        <v>199</v>
      </c>
      <c r="F18" s="39">
        <v>347</v>
      </c>
      <c r="G18" s="39" t="s">
        <v>199</v>
      </c>
      <c r="H18" s="39">
        <v>41</v>
      </c>
      <c r="I18" s="271" t="s">
        <v>199</v>
      </c>
      <c r="J18" s="98"/>
      <c r="K18" s="99">
        <f>B18*100/(B15-B21)</f>
        <v>1.3017241379310345</v>
      </c>
      <c r="L18" s="99"/>
      <c r="M18" s="99">
        <f>D18*100/(D15-D21)</f>
        <v>1.4744285082961712</v>
      </c>
      <c r="N18" s="99"/>
      <c r="O18" s="99">
        <f>F18*100/(F15-F21)</f>
        <v>1.4413890504278475</v>
      </c>
      <c r="P18" s="99"/>
      <c r="Q18" s="99">
        <f>H18*100/(H15-H21)</f>
        <v>0.45379081350304373</v>
      </c>
      <c r="R18" s="43"/>
    </row>
    <row r="19" spans="1:18" s="27" customFormat="1" ht="11.4">
      <c r="A19" s="147" t="s">
        <v>17</v>
      </c>
      <c r="B19" s="39">
        <f t="shared" si="0"/>
        <v>1024</v>
      </c>
      <c r="C19" s="40"/>
      <c r="D19" s="39">
        <v>909</v>
      </c>
      <c r="E19" s="39" t="s">
        <v>199</v>
      </c>
      <c r="F19" s="39">
        <v>99</v>
      </c>
      <c r="G19" s="39" t="s">
        <v>199</v>
      </c>
      <c r="H19" s="39">
        <v>16</v>
      </c>
      <c r="I19" s="271" t="s">
        <v>199</v>
      </c>
      <c r="J19" s="98"/>
      <c r="K19" s="99">
        <f>B19*100/(B15-B21)</f>
        <v>1.7655172413793103</v>
      </c>
      <c r="L19" s="99"/>
      <c r="M19" s="99">
        <f>D19*100/(D15-D21)</f>
        <v>3.651922381583705</v>
      </c>
      <c r="N19" s="99"/>
      <c r="O19" s="99">
        <f>F19*100/(F15-F21)</f>
        <v>0.41123203456010632</v>
      </c>
      <c r="P19" s="99"/>
      <c r="Q19" s="99">
        <f>H19*100/(H15-H21)</f>
        <v>0.17708909795240729</v>
      </c>
      <c r="R19" s="43"/>
    </row>
    <row r="20" spans="1:18" s="57" customFormat="1" ht="11.4">
      <c r="A20" s="146" t="s">
        <v>60</v>
      </c>
      <c r="B20" s="39">
        <f t="shared" si="0"/>
        <v>56140</v>
      </c>
      <c r="C20" s="40"/>
      <c r="D20" s="39">
        <v>23534</v>
      </c>
      <c r="E20" s="39"/>
      <c r="F20" s="39">
        <v>23628</v>
      </c>
      <c r="G20" s="39"/>
      <c r="H20" s="39">
        <v>8978</v>
      </c>
      <c r="I20" s="271"/>
      <c r="J20" s="98"/>
      <c r="K20" s="99">
        <f>B20*100/(B15-B21)</f>
        <v>96.793103448275858</v>
      </c>
      <c r="L20" s="99"/>
      <c r="M20" s="99">
        <f>D20*100/(D15-D21)</f>
        <v>94.548230284038411</v>
      </c>
      <c r="N20" s="99"/>
      <c r="O20" s="99">
        <f>F20*100/(F15-F21)</f>
        <v>98.147378915012041</v>
      </c>
      <c r="P20" s="99"/>
      <c r="Q20" s="99">
        <f>H20*100/(H15-H21)</f>
        <v>99.369120088544548</v>
      </c>
      <c r="R20" s="56"/>
    </row>
    <row r="21" spans="1:18" s="27" customFormat="1" ht="11.4">
      <c r="A21" s="146" t="s">
        <v>3</v>
      </c>
      <c r="B21" s="44">
        <f t="shared" si="0"/>
        <v>5809</v>
      </c>
      <c r="C21" s="40"/>
      <c r="D21" s="39">
        <v>4766</v>
      </c>
      <c r="E21" s="39"/>
      <c r="F21" s="39">
        <v>958</v>
      </c>
      <c r="G21" s="39"/>
      <c r="H21" s="39">
        <v>85</v>
      </c>
      <c r="I21" s="271" t="s">
        <v>199</v>
      </c>
      <c r="J21" s="205"/>
      <c r="K21" s="118" t="str">
        <f>IF(B21&gt;0,"NC",0)</f>
        <v>NC</v>
      </c>
      <c r="L21" s="108"/>
      <c r="M21" s="118" t="str">
        <f>IF(D21&gt;0,"NC",0)</f>
        <v>NC</v>
      </c>
      <c r="N21" s="108"/>
      <c r="O21" s="118" t="str">
        <f>IF(F21&gt;0,"NC",0)</f>
        <v>NC</v>
      </c>
      <c r="P21" s="63"/>
      <c r="Q21" s="118" t="str">
        <f>IF(H21&gt;0,"NC",0)</f>
        <v>NC</v>
      </c>
      <c r="R21" s="141"/>
    </row>
    <row r="22" spans="1:18" s="35" customFormat="1" ht="6" customHeight="1">
      <c r="A22" s="31"/>
      <c r="B22" s="65"/>
      <c r="C22" s="64"/>
      <c r="D22" s="65"/>
      <c r="E22" s="282"/>
      <c r="F22" s="65"/>
      <c r="G22" s="278"/>
      <c r="H22" s="65"/>
      <c r="I22" s="278"/>
      <c r="J22" s="94"/>
      <c r="K22" s="34"/>
      <c r="L22" s="34"/>
      <c r="M22" s="34"/>
      <c r="N22" s="6"/>
      <c r="O22" s="34"/>
      <c r="P22" s="34"/>
      <c r="Q22" s="34"/>
      <c r="R22" s="33"/>
    </row>
    <row r="23" spans="1:18" s="30" customFormat="1" ht="49.8">
      <c r="A23" s="9" t="s">
        <v>116</v>
      </c>
      <c r="B23" s="95">
        <f>SUM(D23,F23,H23)</f>
        <v>63810</v>
      </c>
      <c r="C23" s="40"/>
      <c r="D23" s="95">
        <f>SUM(D24:D27)</f>
        <v>29657</v>
      </c>
      <c r="E23" s="269"/>
      <c r="F23" s="95">
        <f>SUM(F24:F27)</f>
        <v>25033</v>
      </c>
      <c r="G23" s="278"/>
      <c r="H23" s="95">
        <f>SUM(H24:H27)</f>
        <v>9120</v>
      </c>
      <c r="I23" s="269"/>
      <c r="J23" s="100"/>
      <c r="K23" s="96">
        <f>SUM(K24:K26)</f>
        <v>100</v>
      </c>
      <c r="L23" s="96"/>
      <c r="M23" s="96">
        <f>SUM(M24:M26)</f>
        <v>99.999999999999986</v>
      </c>
      <c r="N23" s="96"/>
      <c r="O23" s="96">
        <f>SUM(O24:O26)</f>
        <v>100.00000000000001</v>
      </c>
      <c r="P23" s="96"/>
      <c r="Q23" s="96">
        <f>SUM(Q24:Q26)</f>
        <v>100.00000000000001</v>
      </c>
      <c r="R23" s="37"/>
    </row>
    <row r="24" spans="1:18" s="27" customFormat="1" ht="11.4">
      <c r="A24" s="146" t="s">
        <v>36</v>
      </c>
      <c r="B24" s="39">
        <f>SUM(D24,F24,H24)</f>
        <v>53764</v>
      </c>
      <c r="C24" s="40"/>
      <c r="D24" s="39">
        <v>24937</v>
      </c>
      <c r="E24" s="39"/>
      <c r="F24" s="39">
        <v>20555</v>
      </c>
      <c r="G24" s="39"/>
      <c r="H24" s="39">
        <v>8272</v>
      </c>
      <c r="I24" s="269"/>
      <c r="J24" s="98"/>
      <c r="K24" s="99">
        <f>B24*100/SUM($B$24:$B$26)</f>
        <v>90.730209089221532</v>
      </c>
      <c r="L24" s="99"/>
      <c r="M24" s="99">
        <f>D24*100/SUM($D$24:$D$26)</f>
        <v>97.13695855406668</v>
      </c>
      <c r="N24" s="99"/>
      <c r="O24" s="99">
        <f>F24*100/SUM(F$24:F$26)</f>
        <v>83.870572874163543</v>
      </c>
      <c r="P24" s="99"/>
      <c r="Q24" s="99">
        <f>H24*100/SUM($H$24:$H$26)</f>
        <v>91.131431089567045</v>
      </c>
      <c r="R24" s="43"/>
    </row>
    <row r="25" spans="1:18" s="27" customFormat="1" ht="11.4">
      <c r="A25" s="146" t="s">
        <v>37</v>
      </c>
      <c r="B25" s="39">
        <f>SUM(D25,F25,H25)</f>
        <v>3835</v>
      </c>
      <c r="C25" s="40"/>
      <c r="D25" s="39">
        <v>480</v>
      </c>
      <c r="E25" s="39" t="s">
        <v>199</v>
      </c>
      <c r="F25" s="39">
        <v>2693</v>
      </c>
      <c r="G25" s="39"/>
      <c r="H25" s="39">
        <v>662</v>
      </c>
      <c r="I25" s="271"/>
      <c r="J25" s="98"/>
      <c r="K25" s="99">
        <f>B25*100/SUM($B$24:$B$26)</f>
        <v>6.4718092377271885</v>
      </c>
      <c r="L25" s="99"/>
      <c r="M25" s="99">
        <f>D25*100/SUM($D$24:$D$26)</f>
        <v>1.869741352446245</v>
      </c>
      <c r="N25" s="99"/>
      <c r="O25" s="99">
        <f>F25*100/SUM(F$24:F$26)</f>
        <v>10.988248735106904</v>
      </c>
      <c r="P25" s="99"/>
      <c r="Q25" s="99">
        <f>H25*100/SUM($H$24:$H$26)</f>
        <v>7.2931585325548092</v>
      </c>
      <c r="R25" s="43"/>
    </row>
    <row r="26" spans="1:18" s="27" customFormat="1" ht="11.4">
      <c r="A26" s="146" t="s">
        <v>69</v>
      </c>
      <c r="B26" s="39">
        <f>SUM(D26,F26,H26)</f>
        <v>1658</v>
      </c>
      <c r="C26" s="40"/>
      <c r="D26" s="39">
        <v>255</v>
      </c>
      <c r="E26" s="39" t="s">
        <v>199</v>
      </c>
      <c r="F26" s="39">
        <v>1260</v>
      </c>
      <c r="G26" s="39"/>
      <c r="H26" s="39">
        <v>143</v>
      </c>
      <c r="I26" s="271"/>
      <c r="J26" s="98"/>
      <c r="K26" s="99">
        <f>B26*100/SUM($B$24:$B$26)</f>
        <v>2.797981673051285</v>
      </c>
      <c r="L26" s="99"/>
      <c r="M26" s="99">
        <f>D26*100/SUM($D$24:$D$26)</f>
        <v>0.9933000934870676</v>
      </c>
      <c r="N26" s="99"/>
      <c r="O26" s="99">
        <f>F26*100/SUM(F$24:F$26)</f>
        <v>5.1411783907295581</v>
      </c>
      <c r="P26" s="99"/>
      <c r="Q26" s="99">
        <f>H26*100/SUM($H$24:$H$26)</f>
        <v>1.5754103778781536</v>
      </c>
      <c r="R26" s="43"/>
    </row>
    <row r="27" spans="1:18" s="27" customFormat="1" ht="11.4">
      <c r="A27" s="146" t="s">
        <v>3</v>
      </c>
      <c r="B27" s="44">
        <f>SUM(D27,F27,H27)</f>
        <v>4553</v>
      </c>
      <c r="C27" s="40"/>
      <c r="D27" s="39">
        <v>3985</v>
      </c>
      <c r="E27" s="39"/>
      <c r="F27" s="39">
        <v>525</v>
      </c>
      <c r="G27" s="39" t="s">
        <v>199</v>
      </c>
      <c r="H27" s="39">
        <v>43</v>
      </c>
      <c r="I27" s="271" t="s">
        <v>199</v>
      </c>
      <c r="J27" s="205"/>
      <c r="K27" s="118" t="str">
        <f>IF(B27&gt;0,"NC",0)</f>
        <v>NC</v>
      </c>
      <c r="L27" s="108"/>
      <c r="M27" s="118" t="str">
        <f>IF(D27&gt;0,"NC",0)</f>
        <v>NC</v>
      </c>
      <c r="N27" s="108"/>
      <c r="O27" s="118" t="str">
        <f>IF(F27&gt;0,"NC",0)</f>
        <v>NC</v>
      </c>
      <c r="P27" s="63"/>
      <c r="Q27" s="118" t="str">
        <f>IF(H27&gt;0,"NC",0)</f>
        <v>NC</v>
      </c>
      <c r="R27" s="141"/>
    </row>
    <row r="28" spans="1:18" s="27" customFormat="1" ht="6" customHeight="1">
      <c r="A28" s="29"/>
      <c r="B28" s="39"/>
      <c r="C28" s="40"/>
      <c r="D28" s="39"/>
      <c r="E28" s="39"/>
      <c r="F28" s="39"/>
      <c r="G28" s="39"/>
      <c r="H28" s="39"/>
      <c r="I28" s="271"/>
      <c r="J28" s="98"/>
      <c r="K28" s="99"/>
      <c r="L28" s="99"/>
      <c r="M28" s="99"/>
      <c r="N28" s="99"/>
      <c r="O28" s="99"/>
      <c r="P28" s="99"/>
      <c r="Q28" s="99"/>
      <c r="R28" s="43"/>
    </row>
    <row r="29" spans="1:18" s="30" customFormat="1" ht="24">
      <c r="A29" s="9" t="s">
        <v>38</v>
      </c>
      <c r="B29" s="95">
        <f>SUM(D29,F29,H29)</f>
        <v>63808</v>
      </c>
      <c r="C29" s="40"/>
      <c r="D29" s="95">
        <f>SUM(D30:D32)</f>
        <v>29656</v>
      </c>
      <c r="E29" s="271"/>
      <c r="F29" s="95">
        <f>SUM(F30:F32)</f>
        <v>25032</v>
      </c>
      <c r="G29" s="271"/>
      <c r="H29" s="95">
        <f>SUM(H30:H32)</f>
        <v>9120</v>
      </c>
      <c r="I29" s="271"/>
      <c r="J29" s="100"/>
      <c r="K29" s="96">
        <f>SUM(K30:K31)</f>
        <v>100</v>
      </c>
      <c r="L29" s="96"/>
      <c r="M29" s="96">
        <f>SUM(M30:M31)</f>
        <v>100</v>
      </c>
      <c r="N29" s="96"/>
      <c r="O29" s="96">
        <f>SUM(O30:O31)</f>
        <v>100</v>
      </c>
      <c r="P29" s="96"/>
      <c r="Q29" s="96">
        <f>SUM(Q30:Q31)</f>
        <v>100</v>
      </c>
      <c r="R29" s="37"/>
    </row>
    <row r="30" spans="1:18" s="27" customFormat="1" ht="11.4">
      <c r="A30" s="146" t="s">
        <v>39</v>
      </c>
      <c r="B30" s="39">
        <f>SUM(D30,F30,H30)</f>
        <v>45810</v>
      </c>
      <c r="C30" s="40"/>
      <c r="D30" s="39">
        <v>20207</v>
      </c>
      <c r="E30" s="39"/>
      <c r="F30" s="39">
        <v>17306</v>
      </c>
      <c r="G30" s="39"/>
      <c r="H30" s="39">
        <v>8297</v>
      </c>
      <c r="I30" s="271"/>
      <c r="J30" s="98"/>
      <c r="K30" s="99">
        <f>B30*100/SUM($B$30:$B$31)</f>
        <v>78.329115655563911</v>
      </c>
      <c r="L30" s="99"/>
      <c r="M30" s="99">
        <f>D30*100/SUM($D$30:$D$31)</f>
        <v>80.211972054620517</v>
      </c>
      <c r="N30" s="99"/>
      <c r="O30" s="99">
        <f>F30*100/SUM($F$30:$F$31)</f>
        <v>71.373778199364864</v>
      </c>
      <c r="P30" s="99"/>
      <c r="Q30" s="99">
        <f>H30*100/SUM($H$30:$H$31)</f>
        <v>91.730237700386951</v>
      </c>
      <c r="R30" s="43"/>
    </row>
    <row r="31" spans="1:18" s="27" customFormat="1" ht="11.4">
      <c r="A31" s="146" t="s">
        <v>105</v>
      </c>
      <c r="B31" s="39">
        <f>SUM(D31,F31,H31)</f>
        <v>12674</v>
      </c>
      <c r="C31" s="40"/>
      <c r="D31" s="39">
        <v>4985</v>
      </c>
      <c r="E31" s="39"/>
      <c r="F31" s="39">
        <v>6941</v>
      </c>
      <c r="G31" s="39"/>
      <c r="H31" s="39">
        <v>748</v>
      </c>
      <c r="I31" s="271"/>
      <c r="J31" s="98"/>
      <c r="K31" s="99">
        <f>B31*100/SUM($B$30:$B$31)</f>
        <v>21.670884344436086</v>
      </c>
      <c r="L31" s="99"/>
      <c r="M31" s="99">
        <f>D31*100/SUM($D$30:$D$31)</f>
        <v>19.788027945379486</v>
      </c>
      <c r="N31" s="99"/>
      <c r="O31" s="99">
        <f>F31*100/SUM($F$30:$F$31)</f>
        <v>28.626221800635129</v>
      </c>
      <c r="P31" s="99"/>
      <c r="Q31" s="99">
        <f>H31*100/SUM($H$30:$H$31)</f>
        <v>8.2697622996130455</v>
      </c>
      <c r="R31" s="43"/>
    </row>
    <row r="32" spans="1:18" s="27" customFormat="1" ht="11.4">
      <c r="A32" s="146" t="s">
        <v>3</v>
      </c>
      <c r="B32" s="44">
        <f>SUM(D32,F32,H32)</f>
        <v>5324</v>
      </c>
      <c r="C32" s="40"/>
      <c r="D32" s="39">
        <v>4464</v>
      </c>
      <c r="E32" s="39"/>
      <c r="F32" s="39">
        <v>785</v>
      </c>
      <c r="G32" s="39"/>
      <c r="H32" s="39">
        <v>75</v>
      </c>
      <c r="I32" s="271" t="s">
        <v>199</v>
      </c>
      <c r="J32" s="205"/>
      <c r="K32" s="118" t="str">
        <f>IF(B32&gt;0,"NC",0)</f>
        <v>NC</v>
      </c>
      <c r="L32" s="108"/>
      <c r="M32" s="118" t="str">
        <f>IF(D32&gt;0,"NC",0)</f>
        <v>NC</v>
      </c>
      <c r="N32" s="108"/>
      <c r="O32" s="118" t="str">
        <f>IF(F32&gt;0,"NC",0)</f>
        <v>NC</v>
      </c>
      <c r="P32" s="63"/>
      <c r="Q32" s="118" t="str">
        <f>IF(H32&gt;0,"NC",0)</f>
        <v>NC</v>
      </c>
      <c r="R32" s="141"/>
    </row>
    <row r="33" spans="1:18" s="27" customFormat="1" ht="6" customHeight="1">
      <c r="A33" s="58"/>
      <c r="B33" s="44"/>
      <c r="C33" s="40"/>
      <c r="D33" s="44"/>
      <c r="E33" s="271"/>
      <c r="F33" s="44"/>
      <c r="G33" s="271"/>
      <c r="H33" s="44"/>
      <c r="I33" s="269"/>
      <c r="J33" s="98"/>
      <c r="K33" s="99"/>
      <c r="L33" s="99"/>
      <c r="M33" s="99"/>
      <c r="N33" s="99"/>
      <c r="O33" s="99"/>
      <c r="P33" s="99"/>
      <c r="Q33" s="99"/>
      <c r="R33" s="43"/>
    </row>
    <row r="34" spans="1:18" s="27" customFormat="1" ht="24">
      <c r="A34" s="9" t="s">
        <v>156</v>
      </c>
      <c r="B34" s="95">
        <f>SUM(D34,F34,H34)</f>
        <v>63810</v>
      </c>
      <c r="C34" s="40"/>
      <c r="D34" s="95">
        <f>SUM(D35:D37)</f>
        <v>29657</v>
      </c>
      <c r="E34" s="271"/>
      <c r="F34" s="95">
        <f>SUM(F35:F37)</f>
        <v>25033</v>
      </c>
      <c r="G34" s="271"/>
      <c r="H34" s="95">
        <f>SUM(H35:H37)</f>
        <v>9120</v>
      </c>
      <c r="I34" s="269"/>
      <c r="J34" s="100"/>
      <c r="K34" s="96">
        <f>SUM(K35:K36)</f>
        <v>100</v>
      </c>
      <c r="L34" s="96"/>
      <c r="M34" s="96">
        <f>SUM(M35:M36)</f>
        <v>100</v>
      </c>
      <c r="N34" s="96"/>
      <c r="O34" s="96">
        <f>SUM(O35:O36)</f>
        <v>100</v>
      </c>
      <c r="P34" s="96"/>
      <c r="Q34" s="96">
        <f>SUM(Q35:Q36)</f>
        <v>100</v>
      </c>
      <c r="R34" s="43"/>
    </row>
    <row r="35" spans="1:18" s="27" customFormat="1" ht="12" customHeight="1">
      <c r="A35" s="146" t="s">
        <v>193</v>
      </c>
      <c r="B35" s="39">
        <f>SUM(D35,F35,H35)</f>
        <v>2760</v>
      </c>
      <c r="C35" s="40"/>
      <c r="D35" s="39">
        <v>825</v>
      </c>
      <c r="E35" s="39"/>
      <c r="F35" s="39">
        <v>611</v>
      </c>
      <c r="G35" s="39" t="s">
        <v>199</v>
      </c>
      <c r="H35" s="39">
        <v>1324</v>
      </c>
      <c r="I35" s="269"/>
      <c r="J35" s="98"/>
      <c r="K35" s="99">
        <f>B35*100/SUM(B35:B36)</f>
        <v>4.4242822563839503</v>
      </c>
      <c r="L35" s="99"/>
      <c r="M35" s="99">
        <f>D35*100/SUM(D35:D36)</f>
        <v>2.9090267983074751</v>
      </c>
      <c r="N35" s="99"/>
      <c r="O35" s="99">
        <f>F35*100/SUM(F35:F36)</f>
        <v>2.4535196562663133</v>
      </c>
      <c r="P35" s="99"/>
      <c r="Q35" s="99">
        <f>H35*100/SUM(H35:H36)</f>
        <v>14.517543859649123</v>
      </c>
      <c r="R35" s="43"/>
    </row>
    <row r="36" spans="1:18" s="27" customFormat="1" ht="12" customHeight="1">
      <c r="A36" s="146" t="s">
        <v>194</v>
      </c>
      <c r="B36" s="39">
        <f>SUM(D36,F36,H36)</f>
        <v>59623</v>
      </c>
      <c r="C36" s="40"/>
      <c r="D36" s="39">
        <v>27535</v>
      </c>
      <c r="E36" s="39"/>
      <c r="F36" s="39">
        <v>24292</v>
      </c>
      <c r="G36" s="39"/>
      <c r="H36" s="39">
        <v>7796</v>
      </c>
      <c r="I36" s="269"/>
      <c r="J36" s="98"/>
      <c r="K36" s="99">
        <f>B36*100/SUM(B35:B36)</f>
        <v>95.575717743616053</v>
      </c>
      <c r="L36" s="99"/>
      <c r="M36" s="99">
        <f>D36*100/SUM(D35:D36)</f>
        <v>97.09097320169252</v>
      </c>
      <c r="N36" s="99"/>
      <c r="O36" s="99">
        <f>F36*100/SUM(F35:F36)</f>
        <v>97.546480343733691</v>
      </c>
      <c r="P36" s="99"/>
      <c r="Q36" s="99">
        <f>H36*100/SUM(H35:H36)</f>
        <v>85.482456140350877</v>
      </c>
      <c r="R36" s="43"/>
    </row>
    <row r="37" spans="1:18" s="27" customFormat="1" ht="12" customHeight="1">
      <c r="A37" s="146" t="s">
        <v>3</v>
      </c>
      <c r="B37" s="39">
        <f>SUM(D37,F37,H37)</f>
        <v>1427</v>
      </c>
      <c r="C37" s="40"/>
      <c r="D37" s="39">
        <v>1297</v>
      </c>
      <c r="E37" s="39"/>
      <c r="F37" s="39">
        <v>130</v>
      </c>
      <c r="G37" s="39" t="s">
        <v>199</v>
      </c>
      <c r="H37" s="39">
        <v>0</v>
      </c>
      <c r="I37" s="269"/>
      <c r="J37" s="98"/>
      <c r="K37" s="118" t="str">
        <f>IF(B37&gt;0,"NC",0)</f>
        <v>NC</v>
      </c>
      <c r="L37" s="108"/>
      <c r="M37" s="118" t="str">
        <f>IF(D37&gt;0,"NC",0)</f>
        <v>NC</v>
      </c>
      <c r="N37" s="108"/>
      <c r="O37" s="118" t="str">
        <f>IF(F37&gt;0,"NC",0)</f>
        <v>NC</v>
      </c>
      <c r="P37" s="99"/>
      <c r="Q37" s="99">
        <v>0</v>
      </c>
      <c r="R37" s="43"/>
    </row>
    <row r="38" spans="1:18" s="27" customFormat="1" ht="6" customHeight="1">
      <c r="A38" s="58"/>
      <c r="B38" s="44"/>
      <c r="C38" s="40"/>
      <c r="D38" s="44"/>
      <c r="E38" s="269"/>
      <c r="F38" s="44"/>
      <c r="G38" s="278"/>
      <c r="H38" s="44"/>
      <c r="I38" s="269"/>
      <c r="J38" s="98"/>
      <c r="K38" s="99"/>
      <c r="L38" s="99"/>
      <c r="M38" s="99"/>
      <c r="N38" s="99"/>
      <c r="O38" s="99"/>
      <c r="P38" s="99"/>
      <c r="Q38" s="99"/>
      <c r="R38" s="43"/>
    </row>
    <row r="39" spans="1:18" s="30" customFormat="1" ht="25.8">
      <c r="A39" s="9" t="s">
        <v>144</v>
      </c>
      <c r="B39" s="95">
        <f t="shared" ref="B39:B44" si="1">SUM(D39,F39,H39)</f>
        <v>63807</v>
      </c>
      <c r="C39" s="40"/>
      <c r="D39" s="95">
        <f>SUM(D40,D43,D44)</f>
        <v>29656</v>
      </c>
      <c r="E39" s="269"/>
      <c r="F39" s="95">
        <f>SUM(F40,F43,F44)</f>
        <v>25032</v>
      </c>
      <c r="G39" s="278"/>
      <c r="H39" s="95">
        <f>SUM(H40,H43,H44)</f>
        <v>9119</v>
      </c>
      <c r="I39" s="269"/>
      <c r="J39" s="203"/>
      <c r="K39" s="96">
        <f>SUM(K40,K43)</f>
        <v>100</v>
      </c>
      <c r="L39" s="96"/>
      <c r="M39" s="96">
        <f>SUM(M40,M43)</f>
        <v>100</v>
      </c>
      <c r="N39" s="96"/>
      <c r="O39" s="96">
        <f>SUM(O40,O43)</f>
        <v>100</v>
      </c>
      <c r="P39" s="96"/>
      <c r="Q39" s="96">
        <f>SUM(Q40,Q43)</f>
        <v>100</v>
      </c>
      <c r="R39" s="37"/>
    </row>
    <row r="40" spans="1:18" s="57" customFormat="1" ht="11.4">
      <c r="A40" s="146" t="s">
        <v>117</v>
      </c>
      <c r="B40" s="39">
        <f t="shared" si="1"/>
        <v>43568</v>
      </c>
      <c r="C40" s="40"/>
      <c r="D40" s="39">
        <f>SUM(D41:D42)</f>
        <v>18964</v>
      </c>
      <c r="E40" s="269"/>
      <c r="F40" s="39">
        <f>SUM(F41:F42)</f>
        <v>18124</v>
      </c>
      <c r="G40" s="278"/>
      <c r="H40" s="39">
        <f>SUM(H41:H42)</f>
        <v>6480</v>
      </c>
      <c r="I40" s="269"/>
      <c r="J40" s="204"/>
      <c r="K40" s="99">
        <f>B40*100/(B39-B44)</f>
        <v>75.377162629757791</v>
      </c>
      <c r="L40" s="99"/>
      <c r="M40" s="99">
        <f>D40*100/(D39-D44)</f>
        <v>76.37227658974669</v>
      </c>
      <c r="N40" s="99"/>
      <c r="O40" s="99">
        <f>F40*100/(F39-F44)</f>
        <v>75.409836065573771</v>
      </c>
      <c r="P40" s="99"/>
      <c r="Q40" s="99">
        <f>H40*100/(H39-H44)</f>
        <v>72.523782876329037</v>
      </c>
      <c r="R40" s="56"/>
    </row>
    <row r="41" spans="1:18" s="27" customFormat="1" ht="11.4">
      <c r="A41" s="148" t="s">
        <v>62</v>
      </c>
      <c r="B41" s="39">
        <f t="shared" si="1"/>
        <v>12784</v>
      </c>
      <c r="C41" s="40"/>
      <c r="D41" s="39">
        <v>7068</v>
      </c>
      <c r="E41" s="39"/>
      <c r="F41" s="39">
        <v>3895</v>
      </c>
      <c r="G41" s="39"/>
      <c r="H41" s="39">
        <v>1821</v>
      </c>
      <c r="I41" s="269"/>
      <c r="J41" s="204"/>
      <c r="K41" s="99">
        <f>B41*100/(B39-B44)</f>
        <v>22.117647058823529</v>
      </c>
      <c r="L41" s="99"/>
      <c r="M41" s="99">
        <f>D41*100/(D39-D44)</f>
        <v>28.464419475655429</v>
      </c>
      <c r="N41" s="99"/>
      <c r="O41" s="99">
        <f>F41*100/(F39-F44)</f>
        <v>16.206207872181078</v>
      </c>
      <c r="P41" s="99"/>
      <c r="Q41" s="99">
        <f>H41*100/(H39-H44)</f>
        <v>20.380526021264689</v>
      </c>
      <c r="R41" s="43"/>
    </row>
    <row r="42" spans="1:18" s="27" customFormat="1" ht="11.4">
      <c r="A42" s="148" t="s">
        <v>63</v>
      </c>
      <c r="B42" s="39">
        <f t="shared" si="1"/>
        <v>30784</v>
      </c>
      <c r="C42" s="40"/>
      <c r="D42" s="39">
        <v>11896</v>
      </c>
      <c r="E42" s="39"/>
      <c r="F42" s="39">
        <v>14229</v>
      </c>
      <c r="G42" s="39"/>
      <c r="H42" s="39">
        <v>4659</v>
      </c>
      <c r="I42" s="269"/>
      <c r="J42" s="98"/>
      <c r="K42" s="99">
        <f>B42*100/(B39-B44)</f>
        <v>53.259515570934255</v>
      </c>
      <c r="L42" s="99"/>
      <c r="M42" s="99">
        <f>D42*100/(D39-D44)</f>
        <v>47.907857114091257</v>
      </c>
      <c r="N42" s="99"/>
      <c r="O42" s="99">
        <f>F42*100/(F39-F44)</f>
        <v>59.203628193392696</v>
      </c>
      <c r="P42" s="99"/>
      <c r="Q42" s="99">
        <f>H42*100/(H39-H44)</f>
        <v>52.143256855064351</v>
      </c>
      <c r="R42" s="43"/>
    </row>
    <row r="43" spans="1:18" s="57" customFormat="1" ht="11.4">
      <c r="A43" s="146" t="s">
        <v>118</v>
      </c>
      <c r="B43" s="39">
        <f t="shared" si="1"/>
        <v>14232</v>
      </c>
      <c r="C43" s="40"/>
      <c r="D43" s="39">
        <v>5867</v>
      </c>
      <c r="E43" s="39"/>
      <c r="F43" s="39">
        <v>5910</v>
      </c>
      <c r="G43" s="39"/>
      <c r="H43" s="39">
        <v>2455</v>
      </c>
      <c r="I43" s="269"/>
      <c r="J43" s="98"/>
      <c r="K43" s="99">
        <f>B43*100/(B39-B44)</f>
        <v>24.622837370242216</v>
      </c>
      <c r="L43" s="99"/>
      <c r="M43" s="108">
        <f>D43*100/(D39-D44)</f>
        <v>23.627723410253314</v>
      </c>
      <c r="N43" s="99"/>
      <c r="O43" s="108">
        <f>F43*100/(F39-F44)</f>
        <v>24.590163934426229</v>
      </c>
      <c r="P43" s="99"/>
      <c r="Q43" s="99">
        <f>H43*100/(H39-H44)</f>
        <v>27.476217123670956</v>
      </c>
      <c r="R43" s="56"/>
    </row>
    <row r="44" spans="1:18" s="158" customFormat="1" ht="11.4">
      <c r="A44" s="146" t="s">
        <v>3</v>
      </c>
      <c r="B44" s="44">
        <f t="shared" si="1"/>
        <v>6007</v>
      </c>
      <c r="C44" s="40"/>
      <c r="D44" s="39">
        <v>4825</v>
      </c>
      <c r="E44" s="39"/>
      <c r="F44" s="39">
        <v>998</v>
      </c>
      <c r="G44" s="39"/>
      <c r="H44" s="39">
        <v>184</v>
      </c>
      <c r="I44" s="271"/>
      <c r="J44" s="205"/>
      <c r="K44" s="42" t="str">
        <f>IF(B44&gt;0,"NC",0)</f>
        <v>NC</v>
      </c>
      <c r="L44" s="108"/>
      <c r="M44" s="118" t="str">
        <f>IF(D44&gt;0,"NC",0)</f>
        <v>NC</v>
      </c>
      <c r="N44" s="108"/>
      <c r="O44" s="118" t="str">
        <f>IF(F44&gt;0,"NC",0)</f>
        <v>NC</v>
      </c>
      <c r="P44" s="63"/>
      <c r="Q44" s="118" t="str">
        <f>IF(H44&gt;0,"NC",0)</f>
        <v>NC</v>
      </c>
      <c r="R44" s="141"/>
    </row>
    <row r="45" spans="1:18" s="27" customFormat="1" ht="6" customHeight="1">
      <c r="A45" s="29"/>
      <c r="B45" s="39"/>
      <c r="C45" s="40"/>
      <c r="D45" s="39"/>
      <c r="E45" s="269"/>
      <c r="F45" s="39"/>
      <c r="G45" s="278"/>
      <c r="H45" s="39"/>
      <c r="I45" s="271"/>
      <c r="J45" s="98"/>
      <c r="K45" s="99"/>
      <c r="L45" s="99"/>
      <c r="M45" s="99"/>
      <c r="N45" s="99"/>
      <c r="O45" s="99"/>
      <c r="P45" s="99"/>
      <c r="Q45" s="99"/>
      <c r="R45" s="43"/>
    </row>
    <row r="46" spans="1:18" s="30" customFormat="1" ht="36">
      <c r="A46" s="9" t="s">
        <v>115</v>
      </c>
      <c r="B46" s="95">
        <f t="shared" ref="B46:B51" si="2">SUM(D46,F46,H46)</f>
        <v>63810</v>
      </c>
      <c r="C46" s="40"/>
      <c r="D46" s="95">
        <f>SUM(D47,D50,D51)</f>
        <v>29658</v>
      </c>
      <c r="E46" s="269"/>
      <c r="F46" s="95">
        <f>SUM(F47,F50,F51)</f>
        <v>25032</v>
      </c>
      <c r="G46" s="278"/>
      <c r="H46" s="95">
        <f>SUM(H47,H50,H51)</f>
        <v>9120</v>
      </c>
      <c r="I46" s="271"/>
      <c r="J46" s="100"/>
      <c r="K46" s="96">
        <f>SUM(K48:K50)</f>
        <v>100</v>
      </c>
      <c r="L46" s="96"/>
      <c r="M46" s="96">
        <f>SUM(M48:M50)</f>
        <v>100</v>
      </c>
      <c r="N46" s="96"/>
      <c r="O46" s="96">
        <f>SUM(O48:O50)</f>
        <v>100</v>
      </c>
      <c r="P46" s="96"/>
      <c r="Q46" s="96">
        <f>SUM(Q48:Q50)</f>
        <v>100</v>
      </c>
      <c r="R46" s="37"/>
    </row>
    <row r="47" spans="1:18" s="57" customFormat="1" ht="11.4">
      <c r="A47" s="146" t="s">
        <v>61</v>
      </c>
      <c r="B47" s="39">
        <f t="shared" si="2"/>
        <v>4042</v>
      </c>
      <c r="C47" s="40"/>
      <c r="D47" s="39">
        <f>SUM(D48:D49)</f>
        <v>512</v>
      </c>
      <c r="E47" s="271" t="s">
        <v>199</v>
      </c>
      <c r="F47" s="39">
        <f>SUM(F48:F49)</f>
        <v>2928</v>
      </c>
      <c r="G47" s="278"/>
      <c r="H47" s="39">
        <f>SUM(H48:H49)</f>
        <v>602</v>
      </c>
      <c r="I47" s="271"/>
      <c r="J47" s="98"/>
      <c r="K47" s="99">
        <f>B47*100/(B46-B51)</f>
        <v>6.966083000137874</v>
      </c>
      <c r="L47" s="99"/>
      <c r="M47" s="99">
        <f>D47*100/(D46-D51)</f>
        <v>2.0549869556492073</v>
      </c>
      <c r="N47" s="99"/>
      <c r="O47" s="99">
        <f>F47*100/(F46-F51)</f>
        <v>12.162498961535267</v>
      </c>
      <c r="P47" s="99"/>
      <c r="Q47" s="99">
        <f>H47*100/(H46-H51)</f>
        <v>6.6629773104593246</v>
      </c>
      <c r="R47" s="56"/>
    </row>
    <row r="48" spans="1:18" s="27" customFormat="1" ht="11.4">
      <c r="A48" s="147" t="s">
        <v>16</v>
      </c>
      <c r="B48" s="39">
        <f t="shared" si="2"/>
        <v>3407</v>
      </c>
      <c r="C48" s="40"/>
      <c r="D48" s="39">
        <v>438</v>
      </c>
      <c r="E48" s="39" t="s">
        <v>199</v>
      </c>
      <c r="F48" s="39">
        <v>2396</v>
      </c>
      <c r="G48" s="39"/>
      <c r="H48" s="39">
        <v>573</v>
      </c>
      <c r="I48" s="271"/>
      <c r="J48" s="98"/>
      <c r="K48" s="99">
        <f>B48*100/(B46-B51)</f>
        <v>5.8717082586515925</v>
      </c>
      <c r="L48" s="99"/>
      <c r="M48" s="99">
        <f>D48*100/(D46-D51)</f>
        <v>1.7579771222155327</v>
      </c>
      <c r="N48" s="99"/>
      <c r="O48" s="99">
        <f>F48*100/(F46-F51)</f>
        <v>9.9526460081415635</v>
      </c>
      <c r="P48" s="99"/>
      <c r="Q48" s="99">
        <f>H48*100/(H46-H51)</f>
        <v>6.342003320420587</v>
      </c>
      <c r="R48" s="43"/>
    </row>
    <row r="49" spans="1:18" s="27" customFormat="1" ht="11.4">
      <c r="A49" s="147" t="s">
        <v>17</v>
      </c>
      <c r="B49" s="39">
        <f t="shared" si="2"/>
        <v>635</v>
      </c>
      <c r="C49" s="40"/>
      <c r="D49" s="39">
        <v>74</v>
      </c>
      <c r="E49" s="39" t="s">
        <v>199</v>
      </c>
      <c r="F49" s="39">
        <v>532</v>
      </c>
      <c r="G49" s="39"/>
      <c r="H49" s="39">
        <v>29</v>
      </c>
      <c r="I49" s="271" t="s">
        <v>199</v>
      </c>
      <c r="J49" s="98"/>
      <c r="K49" s="99">
        <f>B49*100/(B46-B51)</f>
        <v>1.0943747414862814</v>
      </c>
      <c r="L49" s="99"/>
      <c r="M49" s="99">
        <f>D49*100/(D46-D51)</f>
        <v>0.29700983343367449</v>
      </c>
      <c r="N49" s="99"/>
      <c r="O49" s="99">
        <f>F49*100/(F46-F51)</f>
        <v>2.2098529533937028</v>
      </c>
      <c r="P49" s="99"/>
      <c r="Q49" s="99">
        <f>H49*100/(H46-H51)</f>
        <v>0.32097399003873822</v>
      </c>
      <c r="R49" s="43"/>
    </row>
    <row r="50" spans="1:18" s="57" customFormat="1" ht="11.4">
      <c r="A50" s="146" t="s">
        <v>60</v>
      </c>
      <c r="B50" s="39">
        <f t="shared" si="2"/>
        <v>53982</v>
      </c>
      <c r="C50" s="40"/>
      <c r="D50" s="39">
        <v>24403</v>
      </c>
      <c r="E50" s="39"/>
      <c r="F50" s="39">
        <v>21146</v>
      </c>
      <c r="G50" s="39"/>
      <c r="H50" s="39">
        <v>8433</v>
      </c>
      <c r="I50" s="271"/>
      <c r="J50" s="98"/>
      <c r="K50" s="99">
        <f>B50*100/(B46-B51)</f>
        <v>93.033916999862129</v>
      </c>
      <c r="L50" s="99"/>
      <c r="M50" s="99">
        <f>D50*100/(D46-D51)</f>
        <v>97.945013044350787</v>
      </c>
      <c r="N50" s="99"/>
      <c r="O50" s="99">
        <f>F50*100/(F46-F51)</f>
        <v>87.837501038464737</v>
      </c>
      <c r="P50" s="99"/>
      <c r="Q50" s="99">
        <f>H50*100/(H46-H51)</f>
        <v>93.337022689540674</v>
      </c>
      <c r="R50" s="56"/>
    </row>
    <row r="51" spans="1:18" s="158" customFormat="1" ht="11.4">
      <c r="A51" s="146" t="s">
        <v>3</v>
      </c>
      <c r="B51" s="44">
        <f t="shared" si="2"/>
        <v>5786</v>
      </c>
      <c r="C51" s="40"/>
      <c r="D51" s="39">
        <v>4743</v>
      </c>
      <c r="E51" s="39"/>
      <c r="F51" s="39">
        <v>958</v>
      </c>
      <c r="G51" s="39"/>
      <c r="H51" s="39">
        <v>85</v>
      </c>
      <c r="I51" s="271" t="s">
        <v>199</v>
      </c>
      <c r="J51" s="205"/>
      <c r="K51" s="42" t="str">
        <f>IF(B51&gt;0,"NC",0)</f>
        <v>NC</v>
      </c>
      <c r="L51" s="108"/>
      <c r="M51" s="118" t="str">
        <f>IF(D51&gt;0,"NC",0)</f>
        <v>NC</v>
      </c>
      <c r="N51" s="108"/>
      <c r="O51" s="118" t="str">
        <f>IF(F51&gt;0,"NC",0)</f>
        <v>NC</v>
      </c>
      <c r="P51" s="63"/>
      <c r="Q51" s="118" t="str">
        <f>IF(H51&gt;0,"NC",0)</f>
        <v>NC</v>
      </c>
      <c r="R51" s="141"/>
    </row>
    <row r="52" spans="1:18" s="27" customFormat="1" ht="7.5" customHeight="1">
      <c r="A52" s="29"/>
      <c r="B52" s="39"/>
      <c r="C52" s="40"/>
      <c r="D52" s="39"/>
      <c r="E52" s="271"/>
      <c r="F52" s="39"/>
      <c r="G52" s="278"/>
      <c r="H52" s="39"/>
      <c r="I52" s="271"/>
      <c r="J52" s="98"/>
      <c r="K52" s="99"/>
      <c r="L52" s="99"/>
      <c r="M52" s="99"/>
      <c r="N52" s="99"/>
      <c r="O52" s="99"/>
      <c r="P52" s="99"/>
      <c r="Q52" s="99"/>
      <c r="R52" s="43"/>
    </row>
    <row r="53" spans="1:18" s="30" customFormat="1" ht="24">
      <c r="A53" s="9" t="s">
        <v>66</v>
      </c>
      <c r="B53" s="95">
        <f>SUM(D53,F53,H53)</f>
        <v>63809</v>
      </c>
      <c r="C53" s="40"/>
      <c r="D53" s="95">
        <f>SUM(D54:D56)</f>
        <v>29657</v>
      </c>
      <c r="E53" s="271"/>
      <c r="F53" s="95">
        <f>SUM(F54:F56)</f>
        <v>25032</v>
      </c>
      <c r="G53" s="278"/>
      <c r="H53" s="95">
        <f>SUM(H54:H56)</f>
        <v>9120</v>
      </c>
      <c r="I53" s="271"/>
      <c r="J53" s="100"/>
      <c r="K53" s="96">
        <f>SUM(K54:K55)</f>
        <v>100</v>
      </c>
      <c r="L53" s="96"/>
      <c r="M53" s="96">
        <f>SUM(M54:M55)</f>
        <v>100</v>
      </c>
      <c r="N53" s="96"/>
      <c r="O53" s="96">
        <f>SUM(O54:O55)</f>
        <v>100</v>
      </c>
      <c r="P53" s="96"/>
      <c r="Q53" s="96">
        <f>SUM(Q54:Q55)</f>
        <v>100</v>
      </c>
      <c r="R53" s="37"/>
    </row>
    <row r="54" spans="1:18" s="57" customFormat="1" ht="11.4">
      <c r="A54" s="146" t="s">
        <v>61</v>
      </c>
      <c r="B54" s="39">
        <f>SUM(D54,F54,H54)</f>
        <v>1860</v>
      </c>
      <c r="C54" s="40"/>
      <c r="D54" s="39">
        <v>237</v>
      </c>
      <c r="E54" s="39" t="s">
        <v>199</v>
      </c>
      <c r="F54" s="39">
        <v>1507</v>
      </c>
      <c r="G54" s="39"/>
      <c r="H54" s="39">
        <v>116</v>
      </c>
      <c r="I54" s="271" t="s">
        <v>199</v>
      </c>
      <c r="J54" s="98"/>
      <c r="K54" s="99">
        <f>B54*100/SUM(B54:B55)</f>
        <v>3.2063437338389931</v>
      </c>
      <c r="L54" s="99"/>
      <c r="M54" s="99">
        <f>D54*100/SUM(D54:D55)</f>
        <v>0.95127237697680023</v>
      </c>
      <c r="N54" s="99"/>
      <c r="O54" s="99">
        <f>F54*100/SUM(F54:F55)</f>
        <v>6.2598654149705073</v>
      </c>
      <c r="P54" s="99"/>
      <c r="Q54" s="99">
        <f>H54*100/SUM(H54:H55)</f>
        <v>1.2857459543338505</v>
      </c>
      <c r="R54" s="56"/>
    </row>
    <row r="55" spans="1:18" s="57" customFormat="1" ht="11.4">
      <c r="A55" s="146" t="s">
        <v>60</v>
      </c>
      <c r="B55" s="39">
        <f>SUM(D55,F55,H55)</f>
        <v>56150</v>
      </c>
      <c r="C55" s="40"/>
      <c r="D55" s="39">
        <v>24677</v>
      </c>
      <c r="E55" s="39"/>
      <c r="F55" s="39">
        <v>22567</v>
      </c>
      <c r="G55" s="39"/>
      <c r="H55" s="39">
        <v>8906</v>
      </c>
      <c r="I55" s="271"/>
      <c r="J55" s="98"/>
      <c r="K55" s="99">
        <f>B55*100/SUM(B54:B55)</f>
        <v>96.793656266161008</v>
      </c>
      <c r="L55" s="99"/>
      <c r="M55" s="99">
        <f>D55*100/SUM(D54:D55)</f>
        <v>99.048727623023197</v>
      </c>
      <c r="N55" s="99"/>
      <c r="O55" s="99">
        <f>F55*100/SUM(F54:F55)</f>
        <v>93.740134585029494</v>
      </c>
      <c r="P55" s="99"/>
      <c r="Q55" s="99">
        <f>H55*100/SUM(H54:H55)</f>
        <v>98.714254045666152</v>
      </c>
      <c r="R55" s="56"/>
    </row>
    <row r="56" spans="1:18" s="158" customFormat="1" ht="11.4">
      <c r="A56" s="146" t="s">
        <v>3</v>
      </c>
      <c r="B56" s="44">
        <f>SUM(D56,F56,H56)</f>
        <v>5799</v>
      </c>
      <c r="C56" s="40"/>
      <c r="D56" s="39">
        <v>4743</v>
      </c>
      <c r="E56" s="39"/>
      <c r="F56" s="39">
        <v>958</v>
      </c>
      <c r="G56" s="39"/>
      <c r="H56" s="39">
        <v>98</v>
      </c>
      <c r="I56" s="271" t="s">
        <v>199</v>
      </c>
      <c r="J56" s="205"/>
      <c r="K56" s="118" t="str">
        <f>IF(B56&gt;0,"NC",0)</f>
        <v>NC</v>
      </c>
      <c r="L56" s="118"/>
      <c r="M56" s="118" t="str">
        <f>IF(D56&gt;0,"NC",0)</f>
        <v>NC</v>
      </c>
      <c r="N56" s="118"/>
      <c r="O56" s="118" t="str">
        <f>IF(F56&gt;0,"NC",0)</f>
        <v>NC</v>
      </c>
      <c r="P56" s="206"/>
      <c r="Q56" s="118" t="str">
        <f>IF(H56&gt;0,"NC",0)</f>
        <v>NC</v>
      </c>
      <c r="R56" s="141"/>
    </row>
    <row r="57" spans="1:18" ht="6" customHeight="1" thickBot="1">
      <c r="A57" s="149"/>
      <c r="B57" s="149"/>
      <c r="C57" s="150"/>
      <c r="D57" s="149"/>
      <c r="E57" s="288"/>
      <c r="F57" s="149"/>
      <c r="G57" s="150"/>
      <c r="H57" s="149"/>
      <c r="I57" s="150"/>
      <c r="J57" s="123"/>
      <c r="K57" s="123"/>
      <c r="L57" s="123"/>
      <c r="M57" s="123"/>
      <c r="N57" s="123"/>
      <c r="O57" s="123"/>
      <c r="P57" s="123"/>
      <c r="Q57" s="123"/>
      <c r="R57" s="123"/>
    </row>
    <row r="58" spans="1:18" ht="6" customHeight="1">
      <c r="A58" s="68"/>
      <c r="B58" s="68"/>
      <c r="C58" s="69"/>
      <c r="D58" s="68"/>
      <c r="E58" s="69"/>
      <c r="F58" s="68"/>
      <c r="G58" s="69"/>
      <c r="H58" s="68"/>
      <c r="I58" s="69"/>
    </row>
    <row r="59" spans="1:18" s="71" customFormat="1" ht="11.4">
      <c r="A59" s="70" t="s">
        <v>170</v>
      </c>
      <c r="B59" s="76"/>
      <c r="C59" s="126"/>
      <c r="D59" s="76"/>
      <c r="E59" s="126"/>
      <c r="F59" s="76"/>
      <c r="G59" s="126"/>
      <c r="H59" s="76"/>
      <c r="I59" s="126"/>
    </row>
    <row r="60" spans="1:18" s="71" customFormat="1" ht="22.5" customHeight="1">
      <c r="A60" s="295" t="s">
        <v>168</v>
      </c>
      <c r="B60" s="295"/>
      <c r="C60" s="295"/>
      <c r="D60" s="295"/>
      <c r="E60" s="295"/>
      <c r="F60" s="295"/>
      <c r="G60" s="295"/>
      <c r="H60" s="295"/>
      <c r="I60" s="295"/>
      <c r="J60" s="295"/>
      <c r="K60" s="295"/>
      <c r="L60" s="295"/>
      <c r="M60" s="295"/>
      <c r="N60" s="295"/>
      <c r="O60" s="295"/>
      <c r="P60" s="295"/>
      <c r="Q60" s="295"/>
      <c r="R60" s="295"/>
    </row>
    <row r="61" spans="1:18" s="71" customFormat="1" ht="10.199999999999999">
      <c r="A61" s="198" t="s">
        <v>67</v>
      </c>
      <c r="C61" s="77"/>
      <c r="E61" s="77"/>
      <c r="G61" s="77"/>
      <c r="H61" s="143"/>
      <c r="I61" s="77"/>
    </row>
    <row r="62" spans="1:18" s="71" customFormat="1" ht="10.199999999999999">
      <c r="A62" s="199" t="s">
        <v>92</v>
      </c>
      <c r="B62" s="73"/>
      <c r="C62" s="74"/>
      <c r="D62" s="73"/>
      <c r="E62" s="74"/>
      <c r="F62" s="73"/>
      <c r="G62" s="74"/>
      <c r="H62" s="144"/>
      <c r="I62" s="74"/>
      <c r="J62" s="73"/>
      <c r="K62" s="73"/>
      <c r="L62" s="73"/>
      <c r="M62" s="73"/>
      <c r="N62" s="73"/>
      <c r="O62" s="73"/>
      <c r="P62" s="73"/>
      <c r="Q62" s="73"/>
    </row>
    <row r="63" spans="1:18" s="71" customFormat="1" ht="10.199999999999999">
      <c r="A63" s="4" t="s">
        <v>202</v>
      </c>
      <c r="B63" s="75"/>
      <c r="C63" s="77"/>
      <c r="E63" s="77"/>
      <c r="G63" s="77"/>
      <c r="H63" s="143"/>
      <c r="I63" s="77"/>
      <c r="R63" s="127"/>
    </row>
    <row r="66" spans="1:4">
      <c r="A66" s="53"/>
    </row>
    <row r="67" spans="1:4">
      <c r="A67" s="59"/>
      <c r="B67" s="113"/>
      <c r="D67" s="113"/>
    </row>
    <row r="68" spans="1:4">
      <c r="A68" s="59"/>
      <c r="B68" s="113"/>
      <c r="D68" s="113"/>
    </row>
    <row r="69" spans="1:4">
      <c r="A69" s="59"/>
      <c r="B69" s="113"/>
      <c r="D69" s="113"/>
    </row>
    <row r="70" spans="1:4">
      <c r="A70" s="53"/>
      <c r="B70" s="113"/>
      <c r="D70" s="113"/>
    </row>
    <row r="71" spans="1:4">
      <c r="A71" s="60"/>
    </row>
  </sheetData>
  <mergeCells count="15">
    <mergeCell ref="A60:R60"/>
    <mergeCell ref="B4:I4"/>
    <mergeCell ref="A1:R1"/>
    <mergeCell ref="D10:E10"/>
    <mergeCell ref="K4:R4"/>
    <mergeCell ref="M10:N10"/>
    <mergeCell ref="A4:A10"/>
    <mergeCell ref="F10:G10"/>
    <mergeCell ref="H10:I10"/>
    <mergeCell ref="O10:P10"/>
    <mergeCell ref="Q10:R10"/>
    <mergeCell ref="B7:C10"/>
    <mergeCell ref="D7:I7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A2" sqref="A2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68" customWidth="1"/>
    <col min="7" max="7" width="2.6640625" style="80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44140625" style="90"/>
  </cols>
  <sheetData>
    <row r="1" spans="1:14" ht="25.5" customHeight="1">
      <c r="A1" s="300" t="s">
        <v>208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</row>
    <row r="2" spans="1:14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29"/>
      <c r="J2" s="129"/>
      <c r="K2" s="129"/>
      <c r="L2" s="129"/>
      <c r="M2" s="129"/>
      <c r="N2" s="129"/>
    </row>
    <row r="3" spans="1:14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2" t="s">
        <v>146</v>
      </c>
      <c r="B4" s="301" t="s">
        <v>81</v>
      </c>
      <c r="C4" s="301"/>
      <c r="D4" s="301"/>
      <c r="E4" s="301"/>
      <c r="F4" s="301"/>
      <c r="G4" s="301"/>
      <c r="H4" s="210"/>
      <c r="I4" s="301" t="s">
        <v>90</v>
      </c>
      <c r="J4" s="301"/>
      <c r="K4" s="301"/>
      <c r="L4" s="301"/>
      <c r="M4" s="301"/>
      <c r="N4" s="301"/>
    </row>
    <row r="5" spans="1:14" s="132" customFormat="1" ht="6.6" customHeight="1">
      <c r="A5" s="302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6" customHeight="1">
      <c r="A6" s="302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2"/>
      <c r="B7" s="306" t="s">
        <v>85</v>
      </c>
      <c r="C7" s="306"/>
      <c r="D7" s="297" t="s">
        <v>155</v>
      </c>
      <c r="E7" s="297"/>
      <c r="F7" s="297"/>
      <c r="G7" s="297"/>
      <c r="H7" s="236"/>
      <c r="I7" s="306" t="s">
        <v>85</v>
      </c>
      <c r="J7" s="306"/>
      <c r="K7" s="297" t="s">
        <v>155</v>
      </c>
      <c r="L7" s="297"/>
      <c r="M7" s="297"/>
      <c r="N7" s="297"/>
    </row>
    <row r="8" spans="1:14" s="132" customFormat="1" ht="6.6" customHeight="1">
      <c r="A8" s="302"/>
      <c r="B8" s="306"/>
      <c r="C8" s="306"/>
      <c r="D8" s="211"/>
      <c r="E8" s="211"/>
      <c r="F8" s="211"/>
      <c r="G8" s="211"/>
      <c r="H8" s="210"/>
      <c r="I8" s="306"/>
      <c r="J8" s="306"/>
      <c r="K8" s="211"/>
      <c r="L8" s="211"/>
      <c r="M8" s="211"/>
      <c r="N8" s="211"/>
    </row>
    <row r="9" spans="1:14" s="132" customFormat="1" ht="6.6" customHeight="1">
      <c r="A9" s="302"/>
      <c r="B9" s="306"/>
      <c r="C9" s="306"/>
      <c r="D9" s="212"/>
      <c r="E9" s="212"/>
      <c r="F9" s="212"/>
      <c r="G9" s="212"/>
      <c r="H9" s="210"/>
      <c r="I9" s="306"/>
      <c r="J9" s="306"/>
      <c r="K9" s="212"/>
      <c r="L9" s="212"/>
      <c r="M9" s="212"/>
      <c r="N9" s="212"/>
    </row>
    <row r="10" spans="1:14" s="132" customFormat="1" ht="24" customHeight="1">
      <c r="A10" s="302"/>
      <c r="B10" s="306"/>
      <c r="C10" s="306"/>
      <c r="D10" s="306" t="s">
        <v>150</v>
      </c>
      <c r="E10" s="306"/>
      <c r="F10" s="307" t="s">
        <v>151</v>
      </c>
      <c r="G10" s="307"/>
      <c r="H10" s="213"/>
      <c r="I10" s="306"/>
      <c r="J10" s="306"/>
      <c r="K10" s="306" t="s">
        <v>150</v>
      </c>
      <c r="L10" s="306"/>
      <c r="M10" s="307" t="s">
        <v>151</v>
      </c>
      <c r="N10" s="307"/>
    </row>
    <row r="11" spans="1:14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5"/>
      <c r="J11" s="216"/>
      <c r="K11" s="215"/>
      <c r="L11" s="216"/>
      <c r="M11" s="215"/>
      <c r="N11" s="216"/>
    </row>
    <row r="12" spans="1:14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6"/>
      <c r="J12" s="136"/>
      <c r="K12" s="136"/>
      <c r="L12" s="136"/>
      <c r="M12" s="136"/>
      <c r="N12" s="136"/>
    </row>
    <row r="13" spans="1:14" s="30" customFormat="1" ht="12">
      <c r="A13" s="226" t="s">
        <v>82</v>
      </c>
      <c r="B13" s="219">
        <f>SUM(D13,F13)</f>
        <v>63808</v>
      </c>
      <c r="C13" s="280"/>
      <c r="D13" s="219">
        <f>D21</f>
        <v>25618</v>
      </c>
      <c r="E13" s="221"/>
      <c r="F13" s="219">
        <f>F21</f>
        <v>38190</v>
      </c>
      <c r="G13" s="220"/>
      <c r="H13" s="222"/>
      <c r="I13" s="223">
        <f>SUM(K13,M13)</f>
        <v>100</v>
      </c>
      <c r="J13" s="224"/>
      <c r="K13" s="223">
        <f>D13*100/B13</f>
        <v>40.148570712136411</v>
      </c>
      <c r="L13" s="225"/>
      <c r="M13" s="223">
        <f>F13*100/B13</f>
        <v>59.851429287863589</v>
      </c>
      <c r="N13" s="224"/>
    </row>
    <row r="14" spans="1:14" s="35" customFormat="1" ht="6.6" customHeight="1">
      <c r="A14" s="31"/>
      <c r="B14" s="65"/>
      <c r="C14" s="281"/>
      <c r="D14" s="65"/>
      <c r="E14" s="282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12">
      <c r="A15" s="195" t="s">
        <v>65</v>
      </c>
      <c r="B15" s="95">
        <f>SUM(D15,F15)</f>
        <v>63809</v>
      </c>
      <c r="C15" s="275"/>
      <c r="D15" s="95">
        <f>SUM(D16:D19)</f>
        <v>25619</v>
      </c>
      <c r="E15" s="269"/>
      <c r="F15" s="95">
        <f>SUM(F16:F19)</f>
        <v>38190</v>
      </c>
      <c r="G15" s="40"/>
      <c r="H15" s="92"/>
      <c r="I15" s="96">
        <f>SUM(I16:I19)</f>
        <v>100</v>
      </c>
      <c r="J15" s="97"/>
      <c r="K15" s="96">
        <f>SUM(K16:K19)</f>
        <v>100</v>
      </c>
      <c r="L15" s="97"/>
      <c r="M15" s="96">
        <f>SUM(M16:M19)</f>
        <v>100</v>
      </c>
      <c r="N15" s="96"/>
    </row>
    <row r="16" spans="1:14" s="30" customFormat="1" ht="12">
      <c r="A16" s="196" t="s">
        <v>161</v>
      </c>
      <c r="B16" s="39">
        <f>SUM(D16,F16)</f>
        <v>14790</v>
      </c>
      <c r="C16" s="275"/>
      <c r="D16" s="39">
        <v>6221</v>
      </c>
      <c r="E16" s="39"/>
      <c r="F16" s="39">
        <v>8569</v>
      </c>
      <c r="G16" s="40"/>
      <c r="H16" s="92"/>
      <c r="I16" s="99">
        <f>B16*100/B15</f>
        <v>23.178548480621856</v>
      </c>
      <c r="J16" s="99"/>
      <c r="K16" s="99">
        <f>D16*100/D15</f>
        <v>24.282758889886413</v>
      </c>
      <c r="L16" s="99"/>
      <c r="M16" s="99">
        <f>F16*100/F15</f>
        <v>22.437810945273633</v>
      </c>
      <c r="N16" s="99"/>
    </row>
    <row r="17" spans="1:14" s="30" customFormat="1" ht="12">
      <c r="A17" s="196" t="s">
        <v>162</v>
      </c>
      <c r="B17" s="39">
        <f>SUM(D17,F17)</f>
        <v>14542</v>
      </c>
      <c r="C17" s="275"/>
      <c r="D17" s="39">
        <v>7086</v>
      </c>
      <c r="E17" s="39"/>
      <c r="F17" s="39">
        <v>7456</v>
      </c>
      <c r="G17" s="40"/>
      <c r="H17" s="92"/>
      <c r="I17" s="99">
        <f>B17*100/B15</f>
        <v>22.789888573712172</v>
      </c>
      <c r="J17" s="99"/>
      <c r="K17" s="99">
        <f>D17*100/D15</f>
        <v>27.659159217768064</v>
      </c>
      <c r="L17" s="99"/>
      <c r="M17" s="99">
        <f>F17*100/F15</f>
        <v>19.52343545430741</v>
      </c>
      <c r="N17" s="99"/>
    </row>
    <row r="18" spans="1:14" s="27" customFormat="1" ht="11.4">
      <c r="A18" s="196" t="s">
        <v>76</v>
      </c>
      <c r="B18" s="39">
        <f>SUM(D18,F18)</f>
        <v>17135</v>
      </c>
      <c r="C18" s="275"/>
      <c r="D18" s="39">
        <v>6313</v>
      </c>
      <c r="E18" s="39"/>
      <c r="F18" s="39">
        <v>10822</v>
      </c>
      <c r="G18" s="40"/>
      <c r="H18" s="98"/>
      <c r="I18" s="99">
        <f>B18*100/B15</f>
        <v>26.853578648779951</v>
      </c>
      <c r="J18" s="99"/>
      <c r="K18" s="99">
        <f>D18*100/D15</f>
        <v>24.641867364065732</v>
      </c>
      <c r="L18" s="99"/>
      <c r="M18" s="99">
        <f>F18*100/F15</f>
        <v>28.337261063105526</v>
      </c>
      <c r="N18" s="99"/>
    </row>
    <row r="19" spans="1:14" s="27" customFormat="1" ht="11.4">
      <c r="A19" s="196" t="s">
        <v>77</v>
      </c>
      <c r="B19" s="39">
        <f>SUM(D19,F19)</f>
        <v>17342</v>
      </c>
      <c r="C19" s="275"/>
      <c r="D19" s="39">
        <v>5999</v>
      </c>
      <c r="E19" s="39"/>
      <c r="F19" s="39">
        <v>11343</v>
      </c>
      <c r="G19" s="40"/>
      <c r="H19" s="98"/>
      <c r="I19" s="99">
        <f>B19*100/B15</f>
        <v>27.17798429688602</v>
      </c>
      <c r="J19" s="99"/>
      <c r="K19" s="99">
        <f>D19*100/D15</f>
        <v>23.416214528279792</v>
      </c>
      <c r="L19" s="99"/>
      <c r="M19" s="99">
        <f>F19*100/F15</f>
        <v>29.701492537313431</v>
      </c>
      <c r="N19" s="99"/>
    </row>
    <row r="20" spans="1:14" s="27" customFormat="1" ht="6.6" customHeight="1">
      <c r="A20" s="1"/>
      <c r="B20" s="44"/>
      <c r="C20" s="275"/>
      <c r="D20" s="44"/>
      <c r="E20" s="269"/>
      <c r="F20" s="44"/>
      <c r="G20" s="40"/>
      <c r="H20" s="98"/>
      <c r="I20" s="99"/>
      <c r="J20" s="99"/>
      <c r="K20" s="99"/>
      <c r="L20" s="99"/>
      <c r="M20" s="99"/>
      <c r="N20" s="99"/>
    </row>
    <row r="21" spans="1:14" s="30" customFormat="1" ht="24">
      <c r="A21" s="61" t="s">
        <v>18</v>
      </c>
      <c r="B21" s="95">
        <f t="shared" ref="B21:B30" si="0">SUM(D21,F21)</f>
        <v>63808</v>
      </c>
      <c r="C21" s="276"/>
      <c r="D21" s="95">
        <f>SUM(D22:D30)</f>
        <v>25618</v>
      </c>
      <c r="E21" s="270"/>
      <c r="F21" s="95">
        <f>SUM(F22:F30)</f>
        <v>38190</v>
      </c>
      <c r="G21" s="162"/>
      <c r="H21" s="100"/>
      <c r="I21" s="96">
        <f>SUM(I22:I28)</f>
        <v>99.961062980628839</v>
      </c>
      <c r="J21" s="96"/>
      <c r="K21" s="96">
        <f>SUM(K22:K28)</f>
        <v>99.902152641878672</v>
      </c>
      <c r="L21" s="96"/>
      <c r="M21" s="96">
        <f>SUM(M22:M28)</f>
        <v>100.00000000000001</v>
      </c>
      <c r="N21" s="96"/>
    </row>
    <row r="22" spans="1:14" s="27" customFormat="1" ht="11.4">
      <c r="A22" s="197" t="s">
        <v>95</v>
      </c>
      <c r="B22" s="39">
        <f t="shared" si="0"/>
        <v>20296</v>
      </c>
      <c r="C22" s="275"/>
      <c r="D22" s="39">
        <v>8317</v>
      </c>
      <c r="E22" s="39"/>
      <c r="F22" s="39">
        <v>11979</v>
      </c>
      <c r="G22" s="269"/>
      <c r="H22" s="98"/>
      <c r="I22" s="99">
        <f>B22*100/(B21-B30)</f>
        <v>32.927739381550346</v>
      </c>
      <c r="J22" s="99"/>
      <c r="K22" s="99">
        <f>D22*100/(D21-D30)</f>
        <v>33.908186562296152</v>
      </c>
      <c r="L22" s="99"/>
      <c r="M22" s="99">
        <f>F22*100/(F21-F30)</f>
        <v>32.279708973322556</v>
      </c>
      <c r="N22" s="99"/>
    </row>
    <row r="23" spans="1:14" s="27" customFormat="1" ht="11.4">
      <c r="A23" s="197" t="s">
        <v>96</v>
      </c>
      <c r="B23" s="39">
        <f t="shared" si="0"/>
        <v>5532</v>
      </c>
      <c r="C23" s="275"/>
      <c r="D23" s="39">
        <v>4299</v>
      </c>
      <c r="E23" s="39"/>
      <c r="F23" s="39">
        <v>1233</v>
      </c>
      <c r="G23" s="278"/>
      <c r="H23" s="98"/>
      <c r="I23" s="99">
        <f>B23*100/(B21-B30)</f>
        <v>8.9749829650540249</v>
      </c>
      <c r="J23" s="99"/>
      <c r="K23" s="99">
        <f>D23*100/(D21-D30)</f>
        <v>17.526908023483365</v>
      </c>
      <c r="L23" s="99"/>
      <c r="M23" s="99">
        <f>F23*100/(F21-F30)</f>
        <v>3.3225545675020212</v>
      </c>
      <c r="N23" s="99"/>
    </row>
    <row r="24" spans="1:14" s="27" customFormat="1" ht="11.4">
      <c r="A24" s="197" t="s">
        <v>97</v>
      </c>
      <c r="B24" s="39">
        <f t="shared" si="0"/>
        <v>12568</v>
      </c>
      <c r="C24" s="275"/>
      <c r="D24" s="39">
        <v>5724</v>
      </c>
      <c r="E24" s="39"/>
      <c r="F24" s="39">
        <v>6844</v>
      </c>
      <c r="G24" s="269"/>
      <c r="H24" s="98"/>
      <c r="I24" s="99">
        <f>B24*100/(B21-B30)</f>
        <v>20.390019144034525</v>
      </c>
      <c r="J24" s="99"/>
      <c r="K24" s="99">
        <f>D24*100/(D21-D30)</f>
        <v>23.336594911937379</v>
      </c>
      <c r="L24" s="99"/>
      <c r="M24" s="99">
        <f>F24*100/(F21-F30)</f>
        <v>18.44246833737537</v>
      </c>
      <c r="N24" s="99"/>
    </row>
    <row r="25" spans="1:14" s="27" customFormat="1" ht="11.4">
      <c r="A25" s="197" t="s">
        <v>98</v>
      </c>
      <c r="B25" s="39">
        <f t="shared" si="0"/>
        <v>3627</v>
      </c>
      <c r="C25" s="275"/>
      <c r="D25" s="39">
        <v>1371</v>
      </c>
      <c r="E25" s="39"/>
      <c r="F25" s="39">
        <v>2256</v>
      </c>
      <c r="G25" s="278"/>
      <c r="H25" s="98"/>
      <c r="I25" s="99">
        <f>B25*100/(B21-B30)</f>
        <v>5.8843570524676334</v>
      </c>
      <c r="J25" s="99"/>
      <c r="K25" s="99">
        <f>D25*100/(D21-D30)</f>
        <v>5.5895303326810177</v>
      </c>
      <c r="L25" s="99"/>
      <c r="M25" s="99">
        <f>F25*100/(F21-F30)</f>
        <v>6.079223928860146</v>
      </c>
      <c r="N25" s="99"/>
    </row>
    <row r="26" spans="1:14" s="27" customFormat="1" ht="11.4">
      <c r="A26" s="197" t="s">
        <v>99</v>
      </c>
      <c r="B26" s="39">
        <f t="shared" si="0"/>
        <v>70</v>
      </c>
      <c r="C26" s="273" t="s">
        <v>199</v>
      </c>
      <c r="D26" s="39">
        <v>0</v>
      </c>
      <c r="E26" s="39"/>
      <c r="F26" s="39">
        <v>70</v>
      </c>
      <c r="G26" s="271" t="s">
        <v>199</v>
      </c>
      <c r="H26" s="98"/>
      <c r="I26" s="99">
        <f>B26*100/(B21-B30)</f>
        <v>0.11356630649923748</v>
      </c>
      <c r="J26" s="99"/>
      <c r="K26" s="99">
        <f>D26*100/(D21-D30)</f>
        <v>0</v>
      </c>
      <c r="L26" s="99"/>
      <c r="M26" s="99">
        <f>F26*100/(F21-F30)</f>
        <v>0.18862840204796552</v>
      </c>
      <c r="N26" s="99"/>
    </row>
    <row r="27" spans="1:14" s="27" customFormat="1" ht="11.4">
      <c r="A27" s="197" t="s">
        <v>100</v>
      </c>
      <c r="B27" s="39">
        <f t="shared" si="0"/>
        <v>5867</v>
      </c>
      <c r="C27" s="275"/>
      <c r="D27" s="39">
        <v>1672</v>
      </c>
      <c r="E27" s="39"/>
      <c r="F27" s="39">
        <v>4195</v>
      </c>
      <c r="G27" s="269"/>
      <c r="H27" s="98"/>
      <c r="I27" s="99">
        <f>B27*100/(B21-B30)</f>
        <v>9.5184788604432331</v>
      </c>
      <c r="J27" s="99"/>
      <c r="K27" s="99">
        <f>D27*100/(D21-D30)</f>
        <v>6.8166992824527073</v>
      </c>
      <c r="L27" s="99"/>
      <c r="M27" s="99">
        <f>F27*100/(F21-F30)</f>
        <v>11.30423066558879</v>
      </c>
      <c r="N27" s="99"/>
    </row>
    <row r="28" spans="1:14" s="27" customFormat="1" ht="11.4">
      <c r="A28" s="197" t="s">
        <v>101</v>
      </c>
      <c r="B28" s="39">
        <f>SUM(D28,F28)</f>
        <v>13654</v>
      </c>
      <c r="C28" s="275"/>
      <c r="D28" s="39">
        <v>3121</v>
      </c>
      <c r="E28" s="39"/>
      <c r="F28" s="39">
        <v>10533</v>
      </c>
      <c r="G28" s="269"/>
      <c r="H28" s="98"/>
      <c r="I28" s="99">
        <f>B28*100/(B21-B30)</f>
        <v>22.151919270579835</v>
      </c>
      <c r="J28" s="99"/>
      <c r="K28" s="99">
        <f>D28*100/(D21-D30)</f>
        <v>12.72423352902805</v>
      </c>
      <c r="L28" s="99"/>
      <c r="M28" s="99">
        <f>F28*100/(F21-F30)</f>
        <v>28.383185125303154</v>
      </c>
      <c r="N28" s="99"/>
    </row>
    <row r="29" spans="1:14" s="27" customFormat="1" ht="11.4">
      <c r="A29" s="197" t="s">
        <v>203</v>
      </c>
      <c r="B29" s="39">
        <f>SUM(D29,F29)</f>
        <v>24</v>
      </c>
      <c r="C29" s="275" t="s">
        <v>199</v>
      </c>
      <c r="D29" s="39">
        <v>24</v>
      </c>
      <c r="E29" s="39" t="s">
        <v>199</v>
      </c>
      <c r="F29" s="39">
        <v>0</v>
      </c>
      <c r="G29" s="269"/>
      <c r="H29" s="98"/>
      <c r="I29" s="99"/>
      <c r="J29" s="99"/>
      <c r="K29" s="99"/>
      <c r="L29" s="99"/>
      <c r="M29" s="99"/>
      <c r="N29" s="99"/>
    </row>
    <row r="30" spans="1:14" s="27" customFormat="1" ht="11.4">
      <c r="A30" s="115" t="s">
        <v>3</v>
      </c>
      <c r="B30" s="39">
        <f t="shared" si="0"/>
        <v>2170</v>
      </c>
      <c r="C30" s="275"/>
      <c r="D30" s="39">
        <v>1090</v>
      </c>
      <c r="E30" s="39"/>
      <c r="F30" s="39">
        <v>1080</v>
      </c>
      <c r="G30" s="269"/>
      <c r="H30" s="98"/>
      <c r="I30" s="42" t="str">
        <f>IF(B30&gt;0,"NC",0)</f>
        <v>NC</v>
      </c>
      <c r="J30" s="99"/>
      <c r="K30" s="42" t="str">
        <f>IF(D30&gt;0,"NC",0)</f>
        <v>NC</v>
      </c>
      <c r="L30" s="99"/>
      <c r="M30" s="42" t="str">
        <f>IF(F30&gt;0,"NC",0)</f>
        <v>NC</v>
      </c>
      <c r="N30" s="99"/>
    </row>
    <row r="31" spans="1:14" s="29" customFormat="1" ht="6.6" customHeight="1">
      <c r="A31" s="115"/>
      <c r="B31" s="39"/>
      <c r="C31" s="275"/>
      <c r="D31" s="44"/>
      <c r="E31" s="269"/>
      <c r="F31" s="44"/>
      <c r="G31" s="269"/>
      <c r="H31" s="55"/>
      <c r="I31" s="191"/>
      <c r="J31" s="101"/>
      <c r="K31" s="191"/>
      <c r="L31" s="101"/>
      <c r="M31" s="191"/>
      <c r="N31" s="101"/>
    </row>
    <row r="32" spans="1:14" s="27" customFormat="1" ht="12">
      <c r="A32" s="61" t="s">
        <v>152</v>
      </c>
      <c r="B32" s="65">
        <f>SUM(D32,F32)</f>
        <v>63809</v>
      </c>
      <c r="C32" s="275"/>
      <c r="D32" s="65">
        <f>SUM(D33:D35)</f>
        <v>25619</v>
      </c>
      <c r="E32" s="269"/>
      <c r="F32" s="65">
        <f>SUM(F33:F35)</f>
        <v>38190</v>
      </c>
      <c r="G32" s="269"/>
      <c r="H32" s="98"/>
      <c r="I32" s="190">
        <f>SUM(I33:I36)</f>
        <v>100</v>
      </c>
      <c r="J32" s="96"/>
      <c r="K32" s="190">
        <f>SUM(K33:K36)</f>
        <v>100</v>
      </c>
      <c r="L32" s="96"/>
      <c r="M32" s="190">
        <f>SUM(M33:M36)</f>
        <v>100</v>
      </c>
      <c r="N32" s="99"/>
    </row>
    <row r="33" spans="1:14" s="27" customFormat="1" ht="11.4">
      <c r="A33" s="115" t="s">
        <v>19</v>
      </c>
      <c r="B33" s="39">
        <f>SUM(D33,F33)</f>
        <v>29657</v>
      </c>
      <c r="C33" s="275"/>
      <c r="D33" s="39">
        <v>16287</v>
      </c>
      <c r="E33" s="39"/>
      <c r="F33" s="39">
        <v>13370</v>
      </c>
      <c r="G33" s="269"/>
      <c r="H33" s="98"/>
      <c r="I33" s="99">
        <f>B33*100/B32</f>
        <v>46.477769593630995</v>
      </c>
      <c r="J33" s="99"/>
      <c r="K33" s="99">
        <f>D33*100/D32</f>
        <v>63.573909988680278</v>
      </c>
      <c r="L33" s="99"/>
      <c r="M33" s="99">
        <f>F33*100/F32</f>
        <v>35.009164702801783</v>
      </c>
      <c r="N33" s="99"/>
    </row>
    <row r="34" spans="1:14" s="27" customFormat="1" ht="11.4">
      <c r="A34" s="115" t="s">
        <v>87</v>
      </c>
      <c r="B34" s="39">
        <f>SUM(D34,F34)</f>
        <v>25032</v>
      </c>
      <c r="C34" s="275"/>
      <c r="D34" s="39">
        <v>7050</v>
      </c>
      <c r="E34" s="39"/>
      <c r="F34" s="39">
        <v>17982</v>
      </c>
      <c r="G34" s="269"/>
      <c r="H34" s="98"/>
      <c r="I34" s="99">
        <f>B34*100/B32</f>
        <v>39.229575765174189</v>
      </c>
      <c r="J34" s="99"/>
      <c r="K34" s="99">
        <f>D34*100/D32</f>
        <v>27.518638510480503</v>
      </c>
      <c r="L34" s="99"/>
      <c r="M34" s="99">
        <f>F34*100/F32</f>
        <v>47.085624509033778</v>
      </c>
      <c r="N34" s="99"/>
    </row>
    <row r="35" spans="1:14" s="27" customFormat="1" ht="11.4">
      <c r="A35" s="115" t="s">
        <v>83</v>
      </c>
      <c r="B35" s="39">
        <f>SUM(D35,F35)</f>
        <v>9120</v>
      </c>
      <c r="C35" s="275"/>
      <c r="D35" s="39">
        <v>2282</v>
      </c>
      <c r="E35" s="39"/>
      <c r="F35" s="39">
        <v>6838</v>
      </c>
      <c r="G35" s="269"/>
      <c r="H35" s="98"/>
      <c r="I35" s="99">
        <f>B35*100/B32</f>
        <v>14.292654641194815</v>
      </c>
      <c r="J35" s="99"/>
      <c r="K35" s="99">
        <f>D35*100/D32</f>
        <v>8.9074515008392208</v>
      </c>
      <c r="L35" s="99"/>
      <c r="M35" s="99">
        <f>F35*100/F32</f>
        <v>17.905210788164442</v>
      </c>
      <c r="N35" s="99"/>
    </row>
    <row r="36" spans="1:14" s="27" customFormat="1" ht="6.6" customHeight="1">
      <c r="A36" s="29"/>
      <c r="B36" s="39"/>
      <c r="C36" s="275"/>
      <c r="D36" s="39"/>
      <c r="E36" s="269"/>
      <c r="F36" s="39"/>
      <c r="G36" s="269"/>
      <c r="H36" s="98"/>
      <c r="I36" s="99"/>
      <c r="J36" s="99"/>
      <c r="K36" s="99"/>
      <c r="L36" s="99"/>
      <c r="M36" s="99"/>
      <c r="N36" s="99"/>
    </row>
    <row r="37" spans="1:14" s="30" customFormat="1" ht="12">
      <c r="A37" s="61" t="s">
        <v>154</v>
      </c>
      <c r="B37" s="95">
        <f>SUM(D37,F37)</f>
        <v>63808</v>
      </c>
      <c r="C37" s="276"/>
      <c r="D37" s="95">
        <f>SUM(D38:D40)</f>
        <v>25618</v>
      </c>
      <c r="E37" s="270"/>
      <c r="F37" s="95">
        <f>SUM(F38:F40)</f>
        <v>38190</v>
      </c>
      <c r="G37" s="270"/>
      <c r="H37" s="100"/>
      <c r="I37" s="96">
        <f>SUM(I38:I39)</f>
        <v>100</v>
      </c>
      <c r="J37" s="96"/>
      <c r="K37" s="96">
        <f>SUM(K38:K39)</f>
        <v>100</v>
      </c>
      <c r="L37" s="96"/>
      <c r="M37" s="96">
        <f>SUM(M38:M39)</f>
        <v>100</v>
      </c>
      <c r="N37" s="96"/>
    </row>
    <row r="38" spans="1:14" s="27" customFormat="1" ht="11.4">
      <c r="A38" s="115" t="s">
        <v>22</v>
      </c>
      <c r="B38" s="39">
        <f>SUM(D38,F38)</f>
        <v>25855</v>
      </c>
      <c r="C38" s="275"/>
      <c r="D38" s="39">
        <v>10891</v>
      </c>
      <c r="E38" s="39"/>
      <c r="F38" s="39">
        <v>14964</v>
      </c>
      <c r="G38" s="269"/>
      <c r="H38" s="98"/>
      <c r="I38" s="99">
        <f>B38*100/SUM(B38:B39)</f>
        <v>47.417745662619666</v>
      </c>
      <c r="J38" s="99"/>
      <c r="K38" s="99">
        <f>D38*100/SUM($D$38:$D$39)</f>
        <v>49.331883861031841</v>
      </c>
      <c r="L38" s="99"/>
      <c r="M38" s="99">
        <f>F38*100/SUM($F$38:$F$39)</f>
        <v>46.115442694690131</v>
      </c>
      <c r="N38" s="99"/>
    </row>
    <row r="39" spans="1:14" s="27" customFormat="1" ht="11.4">
      <c r="A39" s="115" t="s">
        <v>23</v>
      </c>
      <c r="B39" s="39">
        <f>SUM(D39,F39)</f>
        <v>28671</v>
      </c>
      <c r="C39" s="275"/>
      <c r="D39" s="39">
        <v>11186</v>
      </c>
      <c r="E39" s="39"/>
      <c r="F39" s="39">
        <v>17485</v>
      </c>
      <c r="G39" s="269"/>
      <c r="H39" s="98"/>
      <c r="I39" s="99">
        <f>B39*100/SUM(B38:B39)</f>
        <v>52.582254337380334</v>
      </c>
      <c r="J39" s="99"/>
      <c r="K39" s="99">
        <f>D39*100/SUM($D$38:$D$39)</f>
        <v>50.668116138968159</v>
      </c>
      <c r="L39" s="99"/>
      <c r="M39" s="99">
        <f>F39*100/SUM($F$38:$F$39)</f>
        <v>53.884557305309869</v>
      </c>
      <c r="N39" s="99"/>
    </row>
    <row r="40" spans="1:14" s="27" customFormat="1" ht="11.4">
      <c r="A40" s="115" t="s">
        <v>3</v>
      </c>
      <c r="B40" s="39">
        <f>SUM(D40,F40)</f>
        <v>9282</v>
      </c>
      <c r="C40" s="275"/>
      <c r="D40" s="39">
        <v>3541</v>
      </c>
      <c r="E40" s="39"/>
      <c r="F40" s="39">
        <v>5741</v>
      </c>
      <c r="G40" s="269"/>
      <c r="H40" s="98"/>
      <c r="I40" s="42" t="str">
        <f>IF(B40&gt;0,"NC",0)</f>
        <v>NC</v>
      </c>
      <c r="J40" s="99"/>
      <c r="K40" s="42" t="str">
        <f>IF(D40&gt;0,"NC",0)</f>
        <v>NC</v>
      </c>
      <c r="L40" s="99"/>
      <c r="M40" s="42" t="str">
        <f>IF(F40&gt;0,"NC",0)</f>
        <v>NC</v>
      </c>
      <c r="N40" s="99"/>
    </row>
    <row r="41" spans="1:14" s="27" customFormat="1" ht="6.6" customHeight="1">
      <c r="A41" s="58"/>
      <c r="B41" s="39"/>
      <c r="C41" s="275"/>
      <c r="D41" s="39"/>
      <c r="E41" s="269"/>
      <c r="F41" s="39"/>
      <c r="G41" s="269"/>
      <c r="H41" s="98"/>
      <c r="I41" s="99"/>
      <c r="J41" s="99"/>
      <c r="K41" s="99"/>
      <c r="L41" s="99"/>
      <c r="M41" s="99"/>
      <c r="N41" s="99"/>
    </row>
    <row r="42" spans="1:14" s="30" customFormat="1" ht="12">
      <c r="A42" s="61" t="s">
        <v>109</v>
      </c>
      <c r="B42" s="95">
        <f>SUM(D42,F42)</f>
        <v>63808</v>
      </c>
      <c r="C42" s="291"/>
      <c r="D42" s="95">
        <f>SUM(D43:D46)</f>
        <v>25618</v>
      </c>
      <c r="E42" s="289"/>
      <c r="F42" s="95">
        <f>SUM(F43:F46)</f>
        <v>38190</v>
      </c>
      <c r="G42" s="269"/>
      <c r="H42" s="100"/>
      <c r="I42" s="96">
        <f>SUM(I43:I45)</f>
        <v>100</v>
      </c>
      <c r="J42" s="96"/>
      <c r="K42" s="96">
        <f>SUM(K43:K45)</f>
        <v>100</v>
      </c>
      <c r="L42" s="96"/>
      <c r="M42" s="96">
        <f>SUM(M43:M45)</f>
        <v>100</v>
      </c>
      <c r="N42" s="96"/>
    </row>
    <row r="43" spans="1:14" s="27" customFormat="1" ht="12" customHeight="1">
      <c r="A43" s="151" t="s">
        <v>119</v>
      </c>
      <c r="B43" s="39">
        <f>SUM(D43,F43)</f>
        <v>15997</v>
      </c>
      <c r="C43" s="273"/>
      <c r="D43" s="39">
        <v>15997</v>
      </c>
      <c r="E43" s="39"/>
      <c r="F43" s="39">
        <v>0</v>
      </c>
      <c r="G43" s="269"/>
      <c r="H43" s="98"/>
      <c r="I43" s="99">
        <f>B43*100/SUM($B$43:$B$45)</f>
        <v>27.599116662641041</v>
      </c>
      <c r="J43" s="99"/>
      <c r="K43" s="99">
        <f>D43*100/SUM($D$43:$D$45)</f>
        <v>69.834548391321434</v>
      </c>
      <c r="L43" s="99"/>
      <c r="M43" s="99">
        <f>F43*100/SUM($F$43:$F$45)</f>
        <v>0</v>
      </c>
      <c r="N43" s="99"/>
    </row>
    <row r="44" spans="1:14" s="27" customFormat="1" ht="22.8">
      <c r="A44" s="115" t="s">
        <v>91</v>
      </c>
      <c r="B44" s="39">
        <f>SUM(D44,F44)</f>
        <v>34174</v>
      </c>
      <c r="C44" s="273"/>
      <c r="D44" s="39">
        <v>0</v>
      </c>
      <c r="E44" s="39"/>
      <c r="F44" s="39">
        <v>34174</v>
      </c>
      <c r="G44" s="269"/>
      <c r="H44" s="98"/>
      <c r="I44" s="99">
        <f>B44*100/SUM($B$43:$B$45)</f>
        <v>58.959318173976051</v>
      </c>
      <c r="J44" s="99"/>
      <c r="K44" s="99">
        <f>D44*100/SUM($D$43:$D$45)</f>
        <v>0</v>
      </c>
      <c r="L44" s="99"/>
      <c r="M44" s="99">
        <f>F44*100/SUM($F$43:$F$45)</f>
        <v>97.486806447011844</v>
      </c>
      <c r="N44" s="99"/>
    </row>
    <row r="45" spans="1:14" s="27" customFormat="1" ht="11.4">
      <c r="A45" s="115" t="s">
        <v>153</v>
      </c>
      <c r="B45" s="39">
        <f>SUM(D45,F45)</f>
        <v>7791</v>
      </c>
      <c r="C45" s="273"/>
      <c r="D45" s="39">
        <v>6910</v>
      </c>
      <c r="E45" s="39"/>
      <c r="F45" s="39">
        <v>881</v>
      </c>
      <c r="G45" s="269"/>
      <c r="H45" s="98"/>
      <c r="I45" s="99">
        <f>B45*100/SUM($B$43:$B$45)</f>
        <v>13.441565163382906</v>
      </c>
      <c r="J45" s="99"/>
      <c r="K45" s="99">
        <f>D45*100/SUM($D$43:$D$45)</f>
        <v>30.16545160867857</v>
      </c>
      <c r="L45" s="99"/>
      <c r="M45" s="99">
        <f>F45*100/SUM($F$43:$F$45)</f>
        <v>2.5131935529881613</v>
      </c>
      <c r="N45" s="99"/>
    </row>
    <row r="46" spans="1:14" s="27" customFormat="1" ht="11.4">
      <c r="A46" s="115" t="s">
        <v>3</v>
      </c>
      <c r="B46" s="39">
        <f>SUM(D46,F46)</f>
        <v>5846</v>
      </c>
      <c r="C46" s="273"/>
      <c r="D46" s="39">
        <v>2711</v>
      </c>
      <c r="E46" s="39"/>
      <c r="F46" s="39">
        <v>3135</v>
      </c>
      <c r="G46" s="269"/>
      <c r="H46" s="98"/>
      <c r="I46" s="42" t="str">
        <f>IF(B46&gt;0,"NC",0)</f>
        <v>NC</v>
      </c>
      <c r="J46" s="42"/>
      <c r="K46" s="42" t="str">
        <f>IF(D46&gt;0,"NC",0)</f>
        <v>NC</v>
      </c>
      <c r="L46" s="42"/>
      <c r="M46" s="42" t="str">
        <f>IF(F46&gt;0,"NC",0)</f>
        <v>NC</v>
      </c>
      <c r="N46" s="99"/>
    </row>
    <row r="47" spans="1:14" s="27" customFormat="1" ht="6.6" customHeight="1">
      <c r="A47" s="29"/>
      <c r="B47" s="39"/>
      <c r="C47" s="275"/>
      <c r="D47" s="39"/>
      <c r="E47" s="269"/>
      <c r="F47" s="39"/>
      <c r="G47" s="269"/>
      <c r="H47" s="98"/>
      <c r="I47" s="99"/>
      <c r="J47" s="99"/>
      <c r="K47" s="99"/>
      <c r="L47" s="99"/>
      <c r="M47" s="99"/>
      <c r="N47" s="99"/>
    </row>
    <row r="48" spans="1:14" s="30" customFormat="1" ht="25.8">
      <c r="A48" s="61" t="s">
        <v>163</v>
      </c>
      <c r="B48" s="95">
        <f t="shared" ref="B48:B53" si="1">SUM(D48,F48)</f>
        <v>63809</v>
      </c>
      <c r="C48" s="275"/>
      <c r="D48" s="95">
        <f>D49+D52+D53</f>
        <v>25619</v>
      </c>
      <c r="E48" s="269"/>
      <c r="F48" s="95">
        <f>F49+F52+F53</f>
        <v>38190</v>
      </c>
      <c r="G48" s="269"/>
      <c r="H48" s="100"/>
      <c r="I48" s="96">
        <f>SUM(I49,I52)</f>
        <v>100</v>
      </c>
      <c r="J48" s="96"/>
      <c r="K48" s="96">
        <f>SUM(K49,K52)</f>
        <v>100</v>
      </c>
      <c r="L48" s="96"/>
      <c r="M48" s="96">
        <f>SUM(M49,M52)</f>
        <v>100</v>
      </c>
      <c r="N48" s="96"/>
    </row>
    <row r="49" spans="1:14" s="50" customFormat="1" ht="11.4">
      <c r="A49" s="115" t="s">
        <v>53</v>
      </c>
      <c r="B49" s="41">
        <f t="shared" si="1"/>
        <v>835</v>
      </c>
      <c r="C49" s="275"/>
      <c r="D49" s="41">
        <f>SUM(D50:D51)</f>
        <v>534</v>
      </c>
      <c r="E49" s="269"/>
      <c r="F49" s="41">
        <f>SUM(F50:F51)</f>
        <v>301</v>
      </c>
      <c r="G49" s="271"/>
      <c r="H49" s="55"/>
      <c r="I49" s="101">
        <f>B49*100/(B48-B53)</f>
        <v>1.3179701681003868</v>
      </c>
      <c r="J49" s="101"/>
      <c r="K49" s="101">
        <f>D49*100/(D48-D53)</f>
        <v>2.0996343333464398</v>
      </c>
      <c r="L49" s="101"/>
      <c r="M49" s="101">
        <f>F49*100/(F48-F53)</f>
        <v>0.79373450767364595</v>
      </c>
      <c r="N49" s="101"/>
    </row>
    <row r="50" spans="1:14" s="27" customFormat="1">
      <c r="A50" s="51" t="s">
        <v>164</v>
      </c>
      <c r="B50" s="39">
        <f t="shared" si="1"/>
        <v>510</v>
      </c>
      <c r="C50" s="273" t="s">
        <v>199</v>
      </c>
      <c r="D50" s="39">
        <v>309</v>
      </c>
      <c r="E50" s="39" t="s">
        <v>199</v>
      </c>
      <c r="F50" s="39">
        <v>201</v>
      </c>
      <c r="G50" s="271" t="s">
        <v>199</v>
      </c>
      <c r="H50" s="98"/>
      <c r="I50" s="101">
        <f>B50*100/(B48-B53)</f>
        <v>0.80498776734275113</v>
      </c>
      <c r="J50" s="99"/>
      <c r="K50" s="101">
        <f>D50*100/(D48-D53)</f>
        <v>1.2149569457004679</v>
      </c>
      <c r="L50" s="99"/>
      <c r="M50" s="101">
        <f>F50*100/(F48-F53)</f>
        <v>0.53003533568904593</v>
      </c>
      <c r="N50" s="99"/>
    </row>
    <row r="51" spans="1:14" s="27" customFormat="1">
      <c r="A51" s="51" t="s">
        <v>165</v>
      </c>
      <c r="B51" s="39">
        <f t="shared" si="1"/>
        <v>325</v>
      </c>
      <c r="C51" s="275" t="s">
        <v>199</v>
      </c>
      <c r="D51" s="39">
        <v>225</v>
      </c>
      <c r="E51" s="39" t="s">
        <v>199</v>
      </c>
      <c r="F51" s="39">
        <v>100</v>
      </c>
      <c r="G51" s="271" t="s">
        <v>199</v>
      </c>
      <c r="H51" s="98"/>
      <c r="I51" s="101">
        <f>B51*100/(B48-B53)</f>
        <v>0.51298240075763557</v>
      </c>
      <c r="J51" s="99"/>
      <c r="K51" s="101">
        <f>D51*100/(D48-D53)</f>
        <v>0.88467738764597181</v>
      </c>
      <c r="L51" s="99"/>
      <c r="M51" s="101">
        <f>F51*100/(F48-F53)</f>
        <v>0.26369917198459997</v>
      </c>
      <c r="N51" s="99"/>
    </row>
    <row r="52" spans="1:14" s="57" customFormat="1" ht="11.4">
      <c r="A52" s="115" t="s">
        <v>52</v>
      </c>
      <c r="B52" s="39">
        <f t="shared" si="1"/>
        <v>62520</v>
      </c>
      <c r="C52" s="275"/>
      <c r="D52" s="39">
        <v>24899</v>
      </c>
      <c r="E52" s="39"/>
      <c r="F52" s="39">
        <v>37621</v>
      </c>
      <c r="G52" s="269"/>
      <c r="H52" s="98"/>
      <c r="I52" s="101">
        <f>B52*100/(B48-B53)</f>
        <v>98.682029831899612</v>
      </c>
      <c r="J52" s="99"/>
      <c r="K52" s="101">
        <f>D52*100/(D48-D53)</f>
        <v>97.900365666653556</v>
      </c>
      <c r="L52" s="99"/>
      <c r="M52" s="101">
        <f>F52*100/(F48-F53)</f>
        <v>99.206265492326352</v>
      </c>
      <c r="N52" s="99"/>
    </row>
    <row r="53" spans="1:14" s="27" customFormat="1" ht="11.4">
      <c r="A53" s="115" t="s">
        <v>3</v>
      </c>
      <c r="B53" s="39">
        <f t="shared" si="1"/>
        <v>454</v>
      </c>
      <c r="C53" s="273" t="s">
        <v>199</v>
      </c>
      <c r="D53" s="39">
        <v>186</v>
      </c>
      <c r="E53" s="39" t="s">
        <v>199</v>
      </c>
      <c r="F53" s="39">
        <v>268</v>
      </c>
      <c r="G53" s="271" t="s">
        <v>199</v>
      </c>
      <c r="H53" s="98"/>
      <c r="I53" s="42" t="str">
        <f>IF(B53&gt;0,"NC",0)</f>
        <v>NC</v>
      </c>
      <c r="J53" s="99"/>
      <c r="K53" s="42" t="str">
        <f>IF(D53&gt;0,"NC",0)</f>
        <v>NC</v>
      </c>
      <c r="L53" s="99"/>
      <c r="M53" s="42" t="str">
        <f>IF(F53&gt;0,"NC",0)</f>
        <v>NC</v>
      </c>
      <c r="N53" s="99"/>
    </row>
    <row r="54" spans="1:14" s="27" customFormat="1" ht="6.6" customHeight="1">
      <c r="A54" s="29"/>
      <c r="B54" s="39"/>
      <c r="C54" s="275"/>
      <c r="D54" s="39"/>
      <c r="E54" s="269"/>
      <c r="F54" s="39"/>
      <c r="G54" s="269"/>
      <c r="H54" s="98"/>
      <c r="I54" s="99"/>
      <c r="J54" s="99"/>
      <c r="K54" s="99"/>
      <c r="L54" s="99"/>
      <c r="M54" s="99"/>
      <c r="N54" s="99"/>
    </row>
    <row r="55" spans="1:14" s="30" customFormat="1" ht="24">
      <c r="A55" s="61" t="s">
        <v>86</v>
      </c>
      <c r="B55" s="95">
        <f t="shared" ref="B55:B61" si="2">SUM(D55,F55)</f>
        <v>63810</v>
      </c>
      <c r="C55" s="275"/>
      <c r="D55" s="95">
        <f>SUM(D56:D61)</f>
        <v>25619</v>
      </c>
      <c r="E55" s="269"/>
      <c r="F55" s="95">
        <f>SUM(F56:F61)</f>
        <v>38191</v>
      </c>
      <c r="G55" s="269"/>
      <c r="H55" s="100"/>
      <c r="I55" s="96">
        <f>SUM(I56:I60)</f>
        <v>100</v>
      </c>
      <c r="J55" s="99"/>
      <c r="K55" s="96">
        <f>SUM(K56:K60)</f>
        <v>100</v>
      </c>
      <c r="L55" s="99"/>
      <c r="M55" s="96">
        <f>SUM(M56:M60)</f>
        <v>100</v>
      </c>
      <c r="N55" s="96"/>
    </row>
    <row r="56" spans="1:14" s="27" customFormat="1" ht="11.4">
      <c r="A56" s="115" t="s">
        <v>72</v>
      </c>
      <c r="B56" s="39">
        <f t="shared" si="2"/>
        <v>20413</v>
      </c>
      <c r="C56" s="275"/>
      <c r="D56" s="39">
        <v>9996</v>
      </c>
      <c r="E56" s="39"/>
      <c r="F56" s="39">
        <v>10417</v>
      </c>
      <c r="G56" s="269"/>
      <c r="H56" s="98"/>
      <c r="I56" s="63">
        <f>B56*100/SUM($B$56:$B$60)</f>
        <v>32.526012205420734</v>
      </c>
      <c r="J56" s="99"/>
      <c r="K56" s="63">
        <f>D56*100/SUM($D$56:$D$60)</f>
        <v>39.770828359990453</v>
      </c>
      <c r="L56" s="99"/>
      <c r="M56" s="63">
        <f>F56*100/SUM($F$56:$F$60)</f>
        <v>27.686378737541528</v>
      </c>
      <c r="N56" s="99"/>
    </row>
    <row r="57" spans="1:14" s="27" customFormat="1" ht="11.4">
      <c r="A57" s="115" t="s">
        <v>74</v>
      </c>
      <c r="B57" s="39">
        <f t="shared" si="2"/>
        <v>17089</v>
      </c>
      <c r="C57" s="275"/>
      <c r="D57" s="39">
        <v>7367</v>
      </c>
      <c r="E57" s="39"/>
      <c r="F57" s="39">
        <v>9722</v>
      </c>
      <c r="G57" s="269"/>
      <c r="H57" s="98"/>
      <c r="I57" s="63">
        <f>B57*100/SUM($B$56:$B$60)</f>
        <v>27.229560700457306</v>
      </c>
      <c r="J57" s="99"/>
      <c r="K57" s="63">
        <f>D57*100/SUM($D$56:$D$60)</f>
        <v>29.310893610249064</v>
      </c>
      <c r="L57" s="99"/>
      <c r="M57" s="63">
        <f>F57*100/SUM($F$56:$F$60)</f>
        <v>25.839202657807309</v>
      </c>
      <c r="N57" s="99"/>
    </row>
    <row r="58" spans="1:14" s="29" customFormat="1" ht="11.4">
      <c r="A58" s="115" t="s">
        <v>88</v>
      </c>
      <c r="B58" s="39">
        <f t="shared" si="2"/>
        <v>1144</v>
      </c>
      <c r="C58" s="275"/>
      <c r="D58" s="39">
        <v>240</v>
      </c>
      <c r="E58" s="39" t="s">
        <v>199</v>
      </c>
      <c r="F58" s="39">
        <v>904</v>
      </c>
      <c r="G58" s="269" t="s">
        <v>199</v>
      </c>
      <c r="H58" s="55"/>
      <c r="I58" s="63">
        <f>B58*100/SUM($B$56:$B$60)</f>
        <v>1.8228461256552846</v>
      </c>
      <c r="J58" s="101"/>
      <c r="K58" s="63">
        <f>D58*100/SUM($D$56:$D$60)</f>
        <v>0.95488183337312005</v>
      </c>
      <c r="L58" s="101"/>
      <c r="M58" s="63">
        <f>F58*100/SUM($F$56:$F$60)</f>
        <v>2.4026578073089699</v>
      </c>
      <c r="N58" s="101"/>
    </row>
    <row r="59" spans="1:14" s="27" customFormat="1" ht="11.4">
      <c r="A59" s="115" t="s">
        <v>160</v>
      </c>
      <c r="B59" s="39">
        <f t="shared" si="2"/>
        <v>23660</v>
      </c>
      <c r="C59" s="275"/>
      <c r="D59" s="39">
        <v>7478</v>
      </c>
      <c r="E59" s="39"/>
      <c r="F59" s="39">
        <v>16182</v>
      </c>
      <c r="G59" s="269"/>
      <c r="H59" s="98"/>
      <c r="I59" s="63">
        <f>B59*100/SUM($B$56:$B$60)</f>
        <v>37.699772144234295</v>
      </c>
      <c r="J59" s="99"/>
      <c r="K59" s="63">
        <f>D59*100/SUM($D$56:$D$60)</f>
        <v>29.752526458184132</v>
      </c>
      <c r="L59" s="99"/>
      <c r="M59" s="63">
        <f>F59*100/SUM($F$56:$F$60)</f>
        <v>43.008637873754154</v>
      </c>
      <c r="N59" s="99"/>
    </row>
    <row r="60" spans="1:14" s="29" customFormat="1" ht="11.4">
      <c r="A60" s="115" t="s">
        <v>103</v>
      </c>
      <c r="B60" s="39">
        <f t="shared" si="2"/>
        <v>453</v>
      </c>
      <c r="C60" s="275" t="s">
        <v>199</v>
      </c>
      <c r="D60" s="39">
        <v>53</v>
      </c>
      <c r="E60" s="39" t="s">
        <v>199</v>
      </c>
      <c r="F60" s="39">
        <v>400</v>
      </c>
      <c r="G60" s="269" t="s">
        <v>199</v>
      </c>
      <c r="H60" s="55"/>
      <c r="I60" s="63">
        <f>B60*100/SUM($B$56:$B$60)</f>
        <v>0.72180882423238102</v>
      </c>
      <c r="J60" s="101"/>
      <c r="K60" s="63">
        <f>D60*100/SUM($D$56:$D$60)</f>
        <v>0.21086973820323068</v>
      </c>
      <c r="L60" s="101"/>
      <c r="M60" s="63">
        <f>F60*100/SUM($F$56:$F$60)</f>
        <v>1.0631229235880399</v>
      </c>
      <c r="N60" s="101"/>
    </row>
    <row r="61" spans="1:14" s="29" customFormat="1" ht="11.4">
      <c r="A61" s="115" t="s">
        <v>3</v>
      </c>
      <c r="B61" s="39">
        <f t="shared" si="2"/>
        <v>1051</v>
      </c>
      <c r="C61" s="273"/>
      <c r="D61" s="39">
        <v>485</v>
      </c>
      <c r="E61" s="39" t="s">
        <v>199</v>
      </c>
      <c r="F61" s="39">
        <v>566</v>
      </c>
      <c r="G61" s="271" t="s">
        <v>199</v>
      </c>
      <c r="H61" s="55"/>
      <c r="I61" s="262" t="str">
        <f>IF(B61&gt;0,"NC",0)</f>
        <v>NC</v>
      </c>
      <c r="J61" s="266"/>
      <c r="K61" s="267" t="str">
        <f>IF(D61&gt;0,"NC",0)</f>
        <v>NC</v>
      </c>
      <c r="L61" s="266"/>
      <c r="M61" s="267" t="str">
        <f>IF(F61&gt;0,"NC",0)</f>
        <v>NC</v>
      </c>
      <c r="N61" s="101"/>
    </row>
    <row r="62" spans="1:14" s="27" customFormat="1" ht="6.6" customHeight="1">
      <c r="A62" s="58"/>
      <c r="B62" s="44"/>
      <c r="C62" s="275"/>
      <c r="D62" s="44"/>
      <c r="E62" s="269"/>
      <c r="F62" s="44"/>
      <c r="G62" s="269"/>
      <c r="H62" s="98"/>
      <c r="I62" s="99"/>
      <c r="J62" s="99"/>
      <c r="K62" s="99"/>
      <c r="L62" s="99"/>
      <c r="M62" s="99"/>
      <c r="N62" s="99"/>
    </row>
    <row r="63" spans="1:14" s="30" customFormat="1" ht="24">
      <c r="A63" s="61" t="s">
        <v>30</v>
      </c>
      <c r="B63" s="65">
        <f>SUM(D63,F63)</f>
        <v>63807</v>
      </c>
      <c r="C63" s="275"/>
      <c r="D63" s="65">
        <f>SUM(D64,D76:D84,D85)</f>
        <v>25618</v>
      </c>
      <c r="E63" s="269"/>
      <c r="F63" s="65">
        <f>SUM(F64,F76:F84,F85)</f>
        <v>38189</v>
      </c>
      <c r="G63" s="269"/>
      <c r="H63" s="100"/>
      <c r="I63" s="96">
        <f>SUM(I64,I76:I84)</f>
        <v>100</v>
      </c>
      <c r="J63" s="96"/>
      <c r="K63" s="96">
        <f>SUM(K64,K76:K84)</f>
        <v>99.999999999999986</v>
      </c>
      <c r="L63" s="96"/>
      <c r="M63" s="96">
        <f>SUM(M64,M76:M84)</f>
        <v>100</v>
      </c>
      <c r="N63" s="96"/>
    </row>
    <row r="64" spans="1:14" s="50" customFormat="1" ht="11.4">
      <c r="A64" s="115" t="s">
        <v>24</v>
      </c>
      <c r="B64" s="41">
        <f t="shared" ref="B64:B85" si="3">SUM(D64,F64)</f>
        <v>29266</v>
      </c>
      <c r="C64" s="275"/>
      <c r="D64" s="41">
        <f>SUM(D65:D75)</f>
        <v>16070</v>
      </c>
      <c r="E64" s="269"/>
      <c r="F64" s="41">
        <f>SUM(F65:F75)</f>
        <v>13196</v>
      </c>
      <c r="G64" s="269"/>
      <c r="H64" s="55"/>
      <c r="I64" s="101">
        <f>B64*100/($B$63-$B$85)</f>
        <v>50.580712063601794</v>
      </c>
      <c r="J64" s="101"/>
      <c r="K64" s="101">
        <f>D64*100/($D$63-$D$85)</f>
        <v>70.593920224916531</v>
      </c>
      <c r="L64" s="101"/>
      <c r="M64" s="101">
        <f>F64*100/($F$63-$F$85)</f>
        <v>37.599726464554365</v>
      </c>
      <c r="N64" s="63"/>
    </row>
    <row r="65" spans="1:14" s="27" customFormat="1" ht="11.4">
      <c r="A65" s="51" t="s">
        <v>58</v>
      </c>
      <c r="B65" s="39">
        <f t="shared" si="3"/>
        <v>2759</v>
      </c>
      <c r="C65" s="275"/>
      <c r="D65" s="39">
        <v>1268</v>
      </c>
      <c r="E65" s="39"/>
      <c r="F65" s="39">
        <v>1491</v>
      </c>
      <c r="G65" s="269"/>
      <c r="H65" s="98"/>
      <c r="I65" s="101">
        <f t="shared" ref="I65:I84" si="4">B65*100/($B$63-$B$85)</f>
        <v>4.7684064984445209</v>
      </c>
      <c r="J65" s="99"/>
      <c r="K65" s="101">
        <f>D65*100/($D$63-$D$85)</f>
        <v>5.5701985591284489</v>
      </c>
      <c r="L65" s="99"/>
      <c r="M65" s="101">
        <f>F65*100/($F$63-$F$85)</f>
        <v>4.2483473900159563</v>
      </c>
      <c r="N65" s="108"/>
    </row>
    <row r="66" spans="1:14" s="27" customFormat="1" ht="11.4">
      <c r="A66" s="51" t="s">
        <v>54</v>
      </c>
      <c r="B66" s="39">
        <f t="shared" si="3"/>
        <v>7457</v>
      </c>
      <c r="C66" s="275"/>
      <c r="D66" s="39">
        <v>4688</v>
      </c>
      <c r="E66" s="39"/>
      <c r="F66" s="39">
        <v>2769</v>
      </c>
      <c r="G66" s="269"/>
      <c r="H66" s="98"/>
      <c r="I66" s="101">
        <f>B66*100/($B$63-$B$85)</f>
        <v>12.888005530591082</v>
      </c>
      <c r="J66" s="99"/>
      <c r="K66" s="101">
        <f t="shared" ref="K66:K84" si="5">D66*100/($D$63-$D$85)</f>
        <v>20.593920224916534</v>
      </c>
      <c r="L66" s="99"/>
      <c r="M66" s="101">
        <f t="shared" ref="M66:M84" si="6">F66*100/($F$63-$F$85)</f>
        <v>7.8897880100296334</v>
      </c>
      <c r="N66" s="108"/>
    </row>
    <row r="67" spans="1:14" s="27" customFormat="1" ht="11.4">
      <c r="A67" s="51" t="s">
        <v>56</v>
      </c>
      <c r="B67" s="39">
        <f t="shared" si="3"/>
        <v>3341</v>
      </c>
      <c r="C67" s="275"/>
      <c r="D67" s="39">
        <v>1373</v>
      </c>
      <c r="E67" s="39"/>
      <c r="F67" s="39">
        <v>1968</v>
      </c>
      <c r="G67" s="269"/>
      <c r="H67" s="98"/>
      <c r="I67" s="101">
        <f t="shared" si="4"/>
        <v>5.7742827514690633</v>
      </c>
      <c r="J67" s="99"/>
      <c r="K67" s="101">
        <f t="shared" si="5"/>
        <v>6.0314531716745741</v>
      </c>
      <c r="L67" s="99"/>
      <c r="M67" s="101">
        <f t="shared" si="6"/>
        <v>5.6074766355140184</v>
      </c>
      <c r="N67" s="108"/>
    </row>
    <row r="68" spans="1:14" s="27" customFormat="1" ht="11.4">
      <c r="A68" s="51" t="s">
        <v>185</v>
      </c>
      <c r="B68" s="39">
        <f t="shared" si="3"/>
        <v>630</v>
      </c>
      <c r="C68" s="275"/>
      <c r="D68" s="39">
        <v>326</v>
      </c>
      <c r="E68" s="39"/>
      <c r="F68" s="39">
        <v>304</v>
      </c>
      <c r="G68" s="269"/>
      <c r="H68" s="98"/>
      <c r="I68" s="101">
        <f t="shared" si="4"/>
        <v>1.0888351192533703</v>
      </c>
      <c r="J68" s="99"/>
      <c r="K68" s="101">
        <f t="shared" si="5"/>
        <v>1.432085749428923</v>
      </c>
      <c r="L68" s="99"/>
      <c r="M68" s="101">
        <f t="shared" si="6"/>
        <v>0.86619557784362888</v>
      </c>
      <c r="N68" s="108"/>
    </row>
    <row r="69" spans="1:14" s="27" customFormat="1" ht="11.4">
      <c r="A69" s="51" t="s">
        <v>186</v>
      </c>
      <c r="B69" s="39">
        <f t="shared" si="3"/>
        <v>1850</v>
      </c>
      <c r="C69" s="275"/>
      <c r="D69" s="39">
        <v>1420</v>
      </c>
      <c r="E69" s="39"/>
      <c r="F69" s="39">
        <v>430</v>
      </c>
      <c r="G69" s="271" t="s">
        <v>199</v>
      </c>
      <c r="H69" s="98"/>
      <c r="I69" s="101">
        <f t="shared" si="4"/>
        <v>3.197372969236087</v>
      </c>
      <c r="J69" s="99"/>
      <c r="K69" s="101">
        <f t="shared" si="5"/>
        <v>6.2379195220523638</v>
      </c>
      <c r="L69" s="99"/>
      <c r="M69" s="101">
        <f t="shared" si="6"/>
        <v>1.2252108502393435</v>
      </c>
      <c r="N69" s="108"/>
    </row>
    <row r="70" spans="1:14" s="27" customFormat="1" ht="11.4">
      <c r="A70" s="51" t="s">
        <v>55</v>
      </c>
      <c r="B70" s="39">
        <f t="shared" si="3"/>
        <v>6124</v>
      </c>
      <c r="C70" s="275"/>
      <c r="D70" s="39">
        <v>2277</v>
      </c>
      <c r="E70" s="39"/>
      <c r="F70" s="39">
        <v>3847</v>
      </c>
      <c r="G70" s="269"/>
      <c r="H70" s="98"/>
      <c r="I70" s="101">
        <f t="shared" si="4"/>
        <v>10.584168683027999</v>
      </c>
      <c r="J70" s="99"/>
      <c r="K70" s="101">
        <f t="shared" si="5"/>
        <v>10.00263574064312</v>
      </c>
      <c r="L70" s="99"/>
      <c r="M70" s="101">
        <f t="shared" si="6"/>
        <v>10.96136311830408</v>
      </c>
      <c r="N70" s="108"/>
    </row>
    <row r="71" spans="1:14" s="27" customFormat="1" ht="11.4">
      <c r="A71" s="51" t="s">
        <v>187</v>
      </c>
      <c r="B71" s="39">
        <f t="shared" si="3"/>
        <v>1377</v>
      </c>
      <c r="C71" s="273"/>
      <c r="D71" s="39">
        <v>883</v>
      </c>
      <c r="E71" s="39"/>
      <c r="F71" s="39">
        <v>494</v>
      </c>
      <c r="G71" s="271"/>
      <c r="H71" s="98"/>
      <c r="I71" s="101">
        <f t="shared" si="4"/>
        <v>2.3798824749395093</v>
      </c>
      <c r="J71" s="99"/>
      <c r="K71" s="101">
        <f t="shared" si="5"/>
        <v>3.8789316464593218</v>
      </c>
      <c r="L71" s="99"/>
      <c r="M71" s="101">
        <f t="shared" si="6"/>
        <v>1.4075678139958969</v>
      </c>
      <c r="N71" s="108"/>
    </row>
    <row r="72" spans="1:14" s="27" customFormat="1" ht="11.4">
      <c r="A72" s="51" t="s">
        <v>57</v>
      </c>
      <c r="B72" s="39">
        <f t="shared" si="3"/>
        <v>210</v>
      </c>
      <c r="C72" s="273"/>
      <c r="D72" s="39">
        <v>114</v>
      </c>
      <c r="E72" s="39" t="s">
        <v>199</v>
      </c>
      <c r="F72" s="39">
        <v>96</v>
      </c>
      <c r="G72" s="271" t="s">
        <v>199</v>
      </c>
      <c r="H72" s="98"/>
      <c r="I72" s="101">
        <f t="shared" si="4"/>
        <v>0.36294503975112341</v>
      </c>
      <c r="J72" s="99"/>
      <c r="K72" s="101">
        <f t="shared" si="5"/>
        <v>0.50079072219293619</v>
      </c>
      <c r="L72" s="99"/>
      <c r="M72" s="101">
        <f t="shared" si="6"/>
        <v>0.27353544563483018</v>
      </c>
      <c r="N72" s="108"/>
    </row>
    <row r="73" spans="1:14" s="27" customFormat="1" ht="11.4">
      <c r="A73" s="51" t="s">
        <v>188</v>
      </c>
      <c r="B73" s="39">
        <f t="shared" si="3"/>
        <v>530</v>
      </c>
      <c r="C73" s="273"/>
      <c r="D73" s="39">
        <v>530</v>
      </c>
      <c r="E73" s="39" t="s">
        <v>199</v>
      </c>
      <c r="F73" s="39">
        <v>0</v>
      </c>
      <c r="G73" s="271"/>
      <c r="H73" s="98"/>
      <c r="I73" s="101">
        <f t="shared" si="4"/>
        <v>0.91600414794331142</v>
      </c>
      <c r="J73" s="99"/>
      <c r="K73" s="101">
        <f t="shared" si="5"/>
        <v>2.3282375680899667</v>
      </c>
      <c r="L73" s="99"/>
      <c r="M73" s="101">
        <f t="shared" si="6"/>
        <v>0</v>
      </c>
      <c r="N73" s="108"/>
    </row>
    <row r="74" spans="1:14" s="27" customFormat="1" ht="11.4">
      <c r="A74" s="51" t="s">
        <v>189</v>
      </c>
      <c r="B74" s="39">
        <f t="shared" si="3"/>
        <v>345</v>
      </c>
      <c r="C74" s="273"/>
      <c r="D74" s="39">
        <v>184</v>
      </c>
      <c r="E74" s="39" t="s">
        <v>199</v>
      </c>
      <c r="F74" s="39">
        <v>161</v>
      </c>
      <c r="G74" s="271" t="s">
        <v>199</v>
      </c>
      <c r="H74" s="98"/>
      <c r="I74" s="101">
        <f t="shared" si="4"/>
        <v>0.59626685101970278</v>
      </c>
      <c r="J74" s="99"/>
      <c r="K74" s="101">
        <f t="shared" si="5"/>
        <v>0.80829379722368655</v>
      </c>
      <c r="L74" s="99"/>
      <c r="M74" s="101">
        <f t="shared" si="6"/>
        <v>0.4587417369500798</v>
      </c>
      <c r="N74" s="108"/>
    </row>
    <row r="75" spans="1:14" s="27" customFormat="1" ht="11.4">
      <c r="A75" s="51" t="s">
        <v>59</v>
      </c>
      <c r="B75" s="39">
        <f t="shared" si="3"/>
        <v>4643</v>
      </c>
      <c r="C75" s="275"/>
      <c r="D75" s="39">
        <v>3007</v>
      </c>
      <c r="E75" s="39"/>
      <c r="F75" s="39">
        <v>1636</v>
      </c>
      <c r="G75" s="269"/>
      <c r="H75" s="98"/>
      <c r="I75" s="101">
        <f t="shared" si="4"/>
        <v>8.0245419979260291</v>
      </c>
      <c r="J75" s="99"/>
      <c r="K75" s="101">
        <f t="shared" si="5"/>
        <v>13.20945352310666</v>
      </c>
      <c r="L75" s="99"/>
      <c r="M75" s="101">
        <f t="shared" si="6"/>
        <v>4.6614998860268972</v>
      </c>
      <c r="N75" s="108"/>
    </row>
    <row r="76" spans="1:14" s="57" customFormat="1" ht="11.4">
      <c r="A76" s="115" t="s">
        <v>29</v>
      </c>
      <c r="B76" s="39">
        <f t="shared" si="3"/>
        <v>8617</v>
      </c>
      <c r="C76" s="275"/>
      <c r="D76" s="39">
        <v>1867</v>
      </c>
      <c r="E76" s="39"/>
      <c r="F76" s="39">
        <v>6750</v>
      </c>
      <c r="G76" s="269"/>
      <c r="H76" s="98"/>
      <c r="I76" s="101">
        <f t="shared" si="4"/>
        <v>14.892844797787763</v>
      </c>
      <c r="J76" s="99"/>
      <c r="K76" s="101">
        <f t="shared" si="5"/>
        <v>8.2015463011772969</v>
      </c>
      <c r="L76" s="99"/>
      <c r="M76" s="101">
        <f t="shared" si="6"/>
        <v>19.232961021198996</v>
      </c>
      <c r="N76" s="108"/>
    </row>
    <row r="77" spans="1:14" s="57" customFormat="1" ht="11.4">
      <c r="A77" s="115" t="s">
        <v>26</v>
      </c>
      <c r="B77" s="39">
        <f t="shared" si="3"/>
        <v>1704</v>
      </c>
      <c r="C77" s="275"/>
      <c r="D77" s="39">
        <v>547</v>
      </c>
      <c r="E77" s="39"/>
      <c r="F77" s="39">
        <v>1157</v>
      </c>
      <c r="G77" s="269"/>
      <c r="H77" s="98"/>
      <c r="I77" s="101">
        <f t="shared" si="4"/>
        <v>2.9450397511234012</v>
      </c>
      <c r="J77" s="99"/>
      <c r="K77" s="101">
        <f t="shared" si="5"/>
        <v>2.4029168863117203</v>
      </c>
      <c r="L77" s="99"/>
      <c r="M77" s="101">
        <f t="shared" si="6"/>
        <v>3.296671985411443</v>
      </c>
      <c r="N77" s="108"/>
    </row>
    <row r="78" spans="1:14" s="57" customFormat="1" ht="11.4">
      <c r="A78" s="115" t="s">
        <v>27</v>
      </c>
      <c r="B78" s="39">
        <f t="shared" si="3"/>
        <v>7659</v>
      </c>
      <c r="C78" s="275"/>
      <c r="D78" s="39">
        <v>2202</v>
      </c>
      <c r="E78" s="39"/>
      <c r="F78" s="39">
        <v>5457</v>
      </c>
      <c r="G78" s="269"/>
      <c r="H78" s="98"/>
      <c r="I78" s="101">
        <f t="shared" si="4"/>
        <v>13.237124092637401</v>
      </c>
      <c r="J78" s="99"/>
      <c r="K78" s="101">
        <f t="shared" si="5"/>
        <v>9.6731681602530308</v>
      </c>
      <c r="L78" s="99"/>
      <c r="M78" s="101">
        <f t="shared" si="6"/>
        <v>15.548780487804878</v>
      </c>
      <c r="N78" s="108"/>
    </row>
    <row r="79" spans="1:14" s="57" customFormat="1" ht="11.4">
      <c r="A79" s="115" t="s">
        <v>25</v>
      </c>
      <c r="B79" s="39">
        <f t="shared" si="3"/>
        <v>1776</v>
      </c>
      <c r="C79" s="275"/>
      <c r="D79" s="39">
        <v>395</v>
      </c>
      <c r="E79" s="39" t="s">
        <v>199</v>
      </c>
      <c r="F79" s="39">
        <v>1381</v>
      </c>
      <c r="G79" s="269"/>
      <c r="H79" s="98"/>
      <c r="I79" s="101">
        <f t="shared" si="4"/>
        <v>3.0694780504666435</v>
      </c>
      <c r="J79" s="99"/>
      <c r="K79" s="101">
        <f t="shared" si="5"/>
        <v>1.7351959233878054</v>
      </c>
      <c r="L79" s="99"/>
      <c r="M79" s="101">
        <f t="shared" si="6"/>
        <v>3.9349213585593801</v>
      </c>
      <c r="N79" s="108"/>
    </row>
    <row r="80" spans="1:14" s="57" customFormat="1" ht="11.4">
      <c r="A80" s="115" t="s">
        <v>28</v>
      </c>
      <c r="B80" s="39">
        <f t="shared" si="3"/>
        <v>1614</v>
      </c>
      <c r="C80" s="275"/>
      <c r="D80" s="39">
        <v>116</v>
      </c>
      <c r="E80" s="39" t="s">
        <v>199</v>
      </c>
      <c r="F80" s="39">
        <v>1498</v>
      </c>
      <c r="G80" s="269"/>
      <c r="H80" s="98"/>
      <c r="I80" s="101">
        <f t="shared" si="4"/>
        <v>2.7894918769443486</v>
      </c>
      <c r="J80" s="99"/>
      <c r="K80" s="101">
        <f t="shared" si="5"/>
        <v>0.50957652433667189</v>
      </c>
      <c r="L80" s="99"/>
      <c r="M80" s="101">
        <f t="shared" si="6"/>
        <v>4.2682926829268295</v>
      </c>
      <c r="N80" s="108"/>
    </row>
    <row r="81" spans="1:14" s="57" customFormat="1" ht="11.4">
      <c r="A81" s="115" t="s">
        <v>190</v>
      </c>
      <c r="B81" s="39">
        <f t="shared" si="3"/>
        <v>787</v>
      </c>
      <c r="C81" s="292"/>
      <c r="D81" s="39">
        <v>127</v>
      </c>
      <c r="E81" s="39" t="s">
        <v>199</v>
      </c>
      <c r="F81" s="39">
        <v>660</v>
      </c>
      <c r="G81" s="269"/>
      <c r="H81" s="98"/>
      <c r="I81" s="101">
        <f t="shared" si="4"/>
        <v>1.3601797442101624</v>
      </c>
      <c r="J81" s="99"/>
      <c r="K81" s="101">
        <f t="shared" si="5"/>
        <v>0.55789843612721846</v>
      </c>
      <c r="L81" s="99"/>
      <c r="M81" s="101">
        <f t="shared" si="6"/>
        <v>1.8805561887394575</v>
      </c>
      <c r="N81" s="108"/>
    </row>
    <row r="82" spans="1:14" s="57" customFormat="1" ht="11.4">
      <c r="A82" s="115" t="s">
        <v>191</v>
      </c>
      <c r="B82" s="39">
        <f t="shared" si="3"/>
        <v>504</v>
      </c>
      <c r="C82" s="292"/>
      <c r="D82" s="39">
        <v>103</v>
      </c>
      <c r="E82" s="39" t="s">
        <v>199</v>
      </c>
      <c r="F82" s="39">
        <v>401</v>
      </c>
      <c r="G82" s="269"/>
      <c r="H82" s="98"/>
      <c r="I82" s="101">
        <f t="shared" si="4"/>
        <v>0.87106809540269614</v>
      </c>
      <c r="J82" s="99"/>
      <c r="K82" s="101">
        <f t="shared" si="5"/>
        <v>0.45246881040238973</v>
      </c>
      <c r="L82" s="99"/>
      <c r="M82" s="101">
        <f t="shared" si="6"/>
        <v>1.1425803510371553</v>
      </c>
      <c r="N82" s="108"/>
    </row>
    <row r="83" spans="1:14" s="57" customFormat="1" ht="11.4">
      <c r="A83" s="115" t="s">
        <v>150</v>
      </c>
      <c r="B83" s="39">
        <f t="shared" si="3"/>
        <v>311</v>
      </c>
      <c r="C83" s="292"/>
      <c r="D83" s="39">
        <v>89</v>
      </c>
      <c r="E83" s="39" t="s">
        <v>199</v>
      </c>
      <c r="F83" s="39">
        <v>222</v>
      </c>
      <c r="G83" s="271" t="s">
        <v>199</v>
      </c>
      <c r="H83" s="98"/>
      <c r="I83" s="101">
        <f t="shared" si="4"/>
        <v>0.53750432077428278</v>
      </c>
      <c r="J83" s="99"/>
      <c r="K83" s="101">
        <f t="shared" si="5"/>
        <v>0.39096819539623967</v>
      </c>
      <c r="L83" s="99"/>
      <c r="M83" s="101">
        <f t="shared" si="6"/>
        <v>0.63255071803054475</v>
      </c>
      <c r="N83" s="108"/>
    </row>
    <row r="84" spans="1:14" s="57" customFormat="1" ht="11.4">
      <c r="A84" s="115" t="s">
        <v>70</v>
      </c>
      <c r="B84" s="39">
        <f t="shared" si="3"/>
        <v>5622</v>
      </c>
      <c r="C84" s="275"/>
      <c r="D84" s="39">
        <v>1248</v>
      </c>
      <c r="E84" s="39"/>
      <c r="F84" s="39">
        <v>4374</v>
      </c>
      <c r="G84" s="269"/>
      <c r="H84" s="98"/>
      <c r="I84" s="101">
        <f t="shared" si="4"/>
        <v>9.7165572070515029</v>
      </c>
      <c r="J84" s="99"/>
      <c r="K84" s="101">
        <f t="shared" si="5"/>
        <v>5.4823405376910914</v>
      </c>
      <c r="L84" s="99"/>
      <c r="M84" s="101">
        <f t="shared" si="6"/>
        <v>12.46295874173695</v>
      </c>
      <c r="N84" s="108"/>
    </row>
    <row r="85" spans="1:14" s="57" customFormat="1" ht="11.4">
      <c r="A85" s="116" t="s">
        <v>3</v>
      </c>
      <c r="B85" s="39">
        <f t="shared" si="3"/>
        <v>5947</v>
      </c>
      <c r="C85" s="275"/>
      <c r="D85" s="39">
        <v>2854</v>
      </c>
      <c r="E85" s="39"/>
      <c r="F85" s="39">
        <v>3093</v>
      </c>
      <c r="G85" s="269"/>
      <c r="H85" s="98"/>
      <c r="I85" s="42" t="str">
        <f>IF(B85&gt;0,"NC",0)</f>
        <v>NC</v>
      </c>
      <c r="J85" s="99"/>
      <c r="K85" s="42" t="str">
        <f>IF(D85&gt;0,"NC",0)</f>
        <v>NC</v>
      </c>
      <c r="L85" s="99"/>
      <c r="M85" s="42" t="str">
        <f>IF(F85&gt;0,"NC",0)</f>
        <v>NC</v>
      </c>
      <c r="N85" s="108"/>
    </row>
    <row r="86" spans="1:14" s="27" customFormat="1" ht="6.6" customHeight="1">
      <c r="A86" s="55"/>
      <c r="B86" s="39"/>
      <c r="C86" s="275"/>
      <c r="D86" s="39"/>
      <c r="E86" s="269"/>
      <c r="F86" s="39"/>
      <c r="G86" s="269"/>
      <c r="H86" s="98"/>
      <c r="I86" s="99"/>
      <c r="J86" s="99"/>
      <c r="K86" s="99"/>
      <c r="L86" s="99"/>
      <c r="M86" s="99"/>
      <c r="N86" s="99"/>
    </row>
    <row r="87" spans="1:14" s="30" customFormat="1" ht="12">
      <c r="A87" s="61" t="s">
        <v>31</v>
      </c>
      <c r="B87" s="65">
        <f>SUM(D87,F87)</f>
        <v>63808</v>
      </c>
      <c r="C87" s="290"/>
      <c r="D87" s="65">
        <f>D88+D89+D94</f>
        <v>25618</v>
      </c>
      <c r="E87" s="274"/>
      <c r="F87" s="65">
        <f>F88+F89+F94</f>
        <v>38190</v>
      </c>
      <c r="G87" s="272"/>
      <c r="H87" s="94"/>
      <c r="I87" s="48">
        <f>SUM(I88:I89)</f>
        <v>100</v>
      </c>
      <c r="J87" s="48"/>
      <c r="K87" s="48">
        <f>SUM(K88:K89)</f>
        <v>100</v>
      </c>
      <c r="L87" s="19"/>
      <c r="M87" s="48">
        <f>SUM(M88:M89)</f>
        <v>100</v>
      </c>
      <c r="N87" s="48"/>
    </row>
    <row r="88" spans="1:14" s="57" customFormat="1" ht="11.4">
      <c r="A88" s="115" t="s">
        <v>79</v>
      </c>
      <c r="B88" s="39">
        <f t="shared" ref="B88:B94" si="7">SUM(D88,F88)</f>
        <v>6905</v>
      </c>
      <c r="C88" s="275"/>
      <c r="D88" s="39">
        <v>5397</v>
      </c>
      <c r="E88" s="39"/>
      <c r="F88" s="39">
        <v>1508</v>
      </c>
      <c r="G88" s="269"/>
      <c r="H88" s="102"/>
      <c r="I88" s="99">
        <f>B88*100/($B$87-$B$94)</f>
        <v>11.716894047376638</v>
      </c>
      <c r="J88" s="103"/>
      <c r="K88" s="99">
        <f>D88*100/($D$87-$D$94)</f>
        <v>23.257918552036198</v>
      </c>
      <c r="L88" s="103"/>
      <c r="M88" s="99">
        <f t="shared" ref="M88:M93" si="8">F88*100/($F$87-$F$94)</f>
        <v>4.2208973605396478</v>
      </c>
      <c r="N88" s="103"/>
    </row>
    <row r="89" spans="1:14" s="50" customFormat="1" ht="11.4">
      <c r="A89" s="115" t="s">
        <v>73</v>
      </c>
      <c r="B89" s="41">
        <f t="shared" si="7"/>
        <v>52027</v>
      </c>
      <c r="C89" s="275"/>
      <c r="D89" s="39">
        <f>SUM(D90:D93)</f>
        <v>17808</v>
      </c>
      <c r="E89" s="39"/>
      <c r="F89" s="39">
        <f>SUM(F90:F93)</f>
        <v>34219</v>
      </c>
      <c r="G89" s="269"/>
      <c r="H89" s="105"/>
      <c r="I89" s="99">
        <f>B89*100/($B$87-$B$94)</f>
        <v>88.283105952623359</v>
      </c>
      <c r="J89" s="106"/>
      <c r="K89" s="99">
        <f>D89*100/($D$87-$D$94)</f>
        <v>76.742081447963798</v>
      </c>
      <c r="L89" s="106"/>
      <c r="M89" s="99">
        <f t="shared" si="8"/>
        <v>95.779102639460348</v>
      </c>
      <c r="N89" s="106"/>
    </row>
    <row r="90" spans="1:14" s="27" customFormat="1" ht="11.4">
      <c r="A90" s="11" t="s">
        <v>32</v>
      </c>
      <c r="B90" s="39">
        <f t="shared" si="7"/>
        <v>22124</v>
      </c>
      <c r="C90" s="275"/>
      <c r="D90" s="39">
        <v>10005</v>
      </c>
      <c r="E90" s="39"/>
      <c r="F90" s="39">
        <v>12119</v>
      </c>
      <c r="G90" s="269"/>
      <c r="H90" s="98"/>
      <c r="I90" s="99">
        <f t="shared" ref="I90:I93" si="9">B90*100/($B$87-$B$94)</f>
        <v>37.541573338763321</v>
      </c>
      <c r="J90" s="99"/>
      <c r="K90" s="99">
        <f>D90*100/($D$87-$D$94)</f>
        <v>43.115707821590178</v>
      </c>
      <c r="L90" s="99"/>
      <c r="M90" s="99">
        <f t="shared" si="8"/>
        <v>33.921124079827578</v>
      </c>
      <c r="N90" s="99"/>
    </row>
    <row r="91" spans="1:14" s="27" customFormat="1" ht="11.4">
      <c r="A91" s="11" t="s">
        <v>33</v>
      </c>
      <c r="B91" s="39">
        <f t="shared" si="7"/>
        <v>26159</v>
      </c>
      <c r="C91" s="275"/>
      <c r="D91" s="39">
        <v>6357</v>
      </c>
      <c r="E91" s="39"/>
      <c r="F91" s="39">
        <v>19802</v>
      </c>
      <c r="G91" s="269"/>
      <c r="H91" s="98"/>
      <c r="I91" s="99">
        <f t="shared" si="9"/>
        <v>44.388447702436707</v>
      </c>
      <c r="J91" s="99"/>
      <c r="K91" s="99">
        <f>D91*100/($D$87-$D$94)</f>
        <v>27.394957983193276</v>
      </c>
      <c r="L91" s="99"/>
      <c r="M91" s="99">
        <f t="shared" si="8"/>
        <v>55.425868390852855</v>
      </c>
      <c r="N91" s="99"/>
    </row>
    <row r="92" spans="1:14" s="27" customFormat="1" ht="11.4">
      <c r="A92" s="11" t="s">
        <v>34</v>
      </c>
      <c r="B92" s="39">
        <f t="shared" si="7"/>
        <v>3594</v>
      </c>
      <c r="C92" s="275"/>
      <c r="D92" s="39">
        <v>1335</v>
      </c>
      <c r="E92" s="39"/>
      <c r="F92" s="39">
        <v>2259</v>
      </c>
      <c r="G92" s="269"/>
      <c r="H92" s="98"/>
      <c r="I92" s="99">
        <f t="shared" si="9"/>
        <v>6.0985542659336183</v>
      </c>
      <c r="J92" s="99"/>
      <c r="K92" s="99">
        <f>D92*100/($D$87-$D$94)</f>
        <v>5.7530704589528119</v>
      </c>
      <c r="L92" s="99"/>
      <c r="M92" s="99">
        <f t="shared" si="8"/>
        <v>6.322949030145268</v>
      </c>
      <c r="N92" s="99"/>
    </row>
    <row r="93" spans="1:14" s="27" customFormat="1" ht="11.4">
      <c r="A93" s="11" t="s">
        <v>35</v>
      </c>
      <c r="B93" s="39">
        <f t="shared" si="7"/>
        <v>150</v>
      </c>
      <c r="C93" s="273"/>
      <c r="D93" s="39">
        <v>111</v>
      </c>
      <c r="E93" s="39"/>
      <c r="F93" s="39">
        <v>39</v>
      </c>
      <c r="G93" s="271"/>
      <c r="H93" s="98"/>
      <c r="I93" s="99">
        <f t="shared" si="9"/>
        <v>0.25453064548971699</v>
      </c>
      <c r="J93" s="99"/>
      <c r="K93" s="99">
        <f t="shared" ref="K93" si="10">D93*100/($D$87-$D$94)</f>
        <v>0.47834518422753719</v>
      </c>
      <c r="L93" s="99"/>
      <c r="M93" s="99">
        <f t="shared" si="8"/>
        <v>0.10916113863464606</v>
      </c>
      <c r="N93" s="99"/>
    </row>
    <row r="94" spans="1:14" s="27" customFormat="1" ht="11.4">
      <c r="A94" s="115" t="s">
        <v>3</v>
      </c>
      <c r="B94" s="39">
        <f t="shared" si="7"/>
        <v>4876</v>
      </c>
      <c r="C94" s="275"/>
      <c r="D94" s="39">
        <v>2413</v>
      </c>
      <c r="E94" s="39"/>
      <c r="F94" s="39">
        <v>2463</v>
      </c>
      <c r="G94" s="269"/>
      <c r="H94" s="98"/>
      <c r="I94" s="42" t="str">
        <f>IF(B94&gt;0,"NC",0)</f>
        <v>NC</v>
      </c>
      <c r="J94" s="99"/>
      <c r="K94" s="42" t="str">
        <f>IF(D94&gt;0,"NC",0)</f>
        <v>NC</v>
      </c>
      <c r="L94" s="99"/>
      <c r="M94" s="42" t="str">
        <f>IF(F94&gt;0,"NC",0)</f>
        <v>NC</v>
      </c>
      <c r="N94" s="99"/>
    </row>
    <row r="95" spans="1:14" ht="6.6" customHeight="1" thickBot="1">
      <c r="A95" s="120"/>
      <c r="B95" s="121" t="s">
        <v>71</v>
      </c>
      <c r="C95" s="122"/>
      <c r="D95" s="120"/>
      <c r="E95" s="112"/>
      <c r="F95" s="120"/>
      <c r="G95" s="112"/>
      <c r="H95" s="123"/>
      <c r="I95" s="123"/>
      <c r="J95" s="123"/>
      <c r="K95" s="123"/>
      <c r="L95" s="123"/>
      <c r="M95" s="123"/>
      <c r="N95" s="123"/>
    </row>
    <row r="96" spans="1:14" ht="6.6" customHeight="1">
      <c r="A96" s="29"/>
      <c r="B96" s="67"/>
      <c r="D96" s="29"/>
      <c r="E96" s="40"/>
      <c r="F96" s="29"/>
      <c r="G96" s="40"/>
    </row>
    <row r="97" spans="1:14" ht="25.5" customHeight="1">
      <c r="A97" s="308" t="s">
        <v>192</v>
      </c>
      <c r="B97" s="308"/>
      <c r="C97" s="308"/>
      <c r="D97" s="308"/>
      <c r="E97" s="308"/>
      <c r="F97" s="308"/>
      <c r="G97" s="308"/>
      <c r="H97" s="308"/>
      <c r="I97" s="308"/>
      <c r="J97" s="308"/>
      <c r="K97" s="308"/>
      <c r="L97" s="308"/>
      <c r="M97" s="308"/>
      <c r="N97" s="308"/>
    </row>
    <row r="98" spans="1:14" s="71" customFormat="1" ht="11.4">
      <c r="A98" s="5" t="s">
        <v>166</v>
      </c>
      <c r="B98" s="76"/>
      <c r="C98" s="126"/>
      <c r="D98" s="76"/>
      <c r="E98" s="126"/>
      <c r="F98" s="76"/>
      <c r="G98" s="126"/>
      <c r="H98" s="154"/>
      <c r="I98" s="126"/>
    </row>
    <row r="99" spans="1:14" s="4" customFormat="1" ht="11.4">
      <c r="A99" s="3" t="s">
        <v>178</v>
      </c>
      <c r="B99" s="22"/>
      <c r="C99" s="23"/>
      <c r="D99" s="24"/>
      <c r="E99" s="23"/>
      <c r="G99" s="25"/>
      <c r="H99" s="155"/>
      <c r="I99" s="25"/>
      <c r="J99" s="23"/>
      <c r="K99" s="23"/>
      <c r="M99" s="22"/>
      <c r="N99" s="21"/>
    </row>
    <row r="100" spans="1:14" s="4" customFormat="1" ht="11.4">
      <c r="A100" s="3" t="s">
        <v>167</v>
      </c>
      <c r="B100" s="22"/>
      <c r="C100" s="23"/>
      <c r="D100" s="24"/>
      <c r="E100" s="23"/>
      <c r="G100" s="25"/>
      <c r="I100" s="25"/>
      <c r="J100" s="23"/>
      <c r="K100" s="23"/>
      <c r="M100" s="22"/>
      <c r="N100" s="21"/>
    </row>
    <row r="101" spans="1:14" s="71" customFormat="1" ht="22.5" customHeight="1">
      <c r="A101" s="305" t="s">
        <v>168</v>
      </c>
      <c r="B101" s="305"/>
      <c r="C101" s="305"/>
      <c r="D101" s="305"/>
      <c r="E101" s="305"/>
      <c r="F101" s="305"/>
      <c r="G101" s="305"/>
      <c r="H101" s="305"/>
      <c r="I101" s="305"/>
      <c r="J101" s="305"/>
      <c r="K101" s="305"/>
      <c r="L101" s="305"/>
      <c r="M101" s="305"/>
      <c r="N101" s="305"/>
    </row>
    <row r="102" spans="1:14" s="71" customFormat="1" ht="11.25" customHeight="1">
      <c r="A102" s="186" t="s">
        <v>67</v>
      </c>
      <c r="C102" s="77"/>
      <c r="E102" s="77"/>
      <c r="F102" s="76"/>
      <c r="G102" s="77"/>
    </row>
    <row r="103" spans="1:14" s="71" customFormat="1" ht="10.199999999999999">
      <c r="A103" s="187" t="s">
        <v>92</v>
      </c>
      <c r="B103" s="73"/>
      <c r="C103" s="74"/>
      <c r="D103" s="73"/>
      <c r="E103" s="74"/>
      <c r="F103" s="73"/>
      <c r="G103" s="74"/>
      <c r="H103" s="73"/>
      <c r="I103" s="73"/>
      <c r="J103" s="73"/>
      <c r="K103" s="73"/>
      <c r="L103" s="73"/>
      <c r="M103" s="73"/>
      <c r="N103" s="73"/>
    </row>
    <row r="104" spans="1:14" s="71" customFormat="1" ht="10.199999999999999">
      <c r="A104" s="4" t="s">
        <v>202</v>
      </c>
      <c r="B104" s="75"/>
      <c r="C104" s="77"/>
      <c r="E104" s="77"/>
      <c r="F104" s="76"/>
      <c r="G104" s="77"/>
    </row>
    <row r="105" spans="1:14">
      <c r="A105" s="68"/>
      <c r="B105" s="68"/>
      <c r="C105" s="40"/>
      <c r="D105" s="68"/>
      <c r="E105" s="40"/>
      <c r="G105" s="69"/>
    </row>
    <row r="106" spans="1:14" ht="12.75" customHeight="1">
      <c r="A106" s="68"/>
      <c r="B106" s="68"/>
      <c r="C106" s="40"/>
      <c r="D106" s="68"/>
      <c r="E106" s="40"/>
      <c r="G106" s="69"/>
    </row>
    <row r="107" spans="1:14">
      <c r="A107" s="139"/>
      <c r="B107" s="140"/>
      <c r="D107" s="140"/>
      <c r="F107" s="140"/>
      <c r="G107" s="69"/>
    </row>
    <row r="108" spans="1:14">
      <c r="E108" s="111"/>
      <c r="F108" s="140"/>
      <c r="G108" s="69"/>
    </row>
    <row r="109" spans="1:14">
      <c r="E109" s="111"/>
      <c r="F109" s="114"/>
      <c r="G109" s="69"/>
    </row>
    <row r="110" spans="1:14">
      <c r="E110" s="111"/>
      <c r="F110" s="114"/>
      <c r="G110" s="69"/>
    </row>
    <row r="111" spans="1:14">
      <c r="E111" s="111"/>
      <c r="F111" s="114"/>
      <c r="G111" s="69"/>
    </row>
    <row r="112" spans="1:14">
      <c r="E112" s="111"/>
      <c r="F112" s="114"/>
      <c r="G112" s="69"/>
    </row>
    <row r="113" spans="1:9">
      <c r="E113" s="111"/>
      <c r="F113" s="114"/>
      <c r="G113" s="69"/>
    </row>
    <row r="114" spans="1:9">
      <c r="E114" s="111"/>
      <c r="F114" s="114"/>
      <c r="G114" s="69"/>
    </row>
    <row r="115" spans="1:9">
      <c r="E115" s="111"/>
      <c r="F115" s="114"/>
      <c r="G115" s="69"/>
    </row>
    <row r="116" spans="1:9">
      <c r="E116" s="111"/>
      <c r="F116" s="114"/>
      <c r="G116" s="69"/>
      <c r="I116" s="78"/>
    </row>
    <row r="117" spans="1:9">
      <c r="E117" s="111"/>
      <c r="F117" s="114"/>
      <c r="G117" s="69"/>
    </row>
    <row r="118" spans="1:9">
      <c r="F118" s="114"/>
      <c r="G118" s="69"/>
    </row>
    <row r="119" spans="1:9">
      <c r="A119" s="14"/>
      <c r="B119" s="52"/>
      <c r="D119" s="47"/>
      <c r="F119" s="114"/>
      <c r="G119" s="69"/>
    </row>
    <row r="120" spans="1:9">
      <c r="A120" s="14"/>
      <c r="B120" s="52"/>
      <c r="D120" s="47"/>
      <c r="F120" s="114"/>
      <c r="G120" s="69"/>
    </row>
    <row r="121" spans="1:9">
      <c r="A121" s="14"/>
      <c r="B121" s="52"/>
      <c r="D121" s="47"/>
      <c r="F121" s="114"/>
      <c r="G121" s="69"/>
    </row>
    <row r="122" spans="1:9">
      <c r="A122" s="14"/>
      <c r="B122" s="52"/>
      <c r="D122" s="47"/>
      <c r="F122" s="114"/>
      <c r="G122" s="69"/>
    </row>
    <row r="123" spans="1:9">
      <c r="A123" s="14"/>
      <c r="B123" s="52"/>
      <c r="D123" s="47"/>
      <c r="F123" s="114"/>
      <c r="G123" s="69"/>
    </row>
    <row r="124" spans="1:9">
      <c r="A124" s="14"/>
      <c r="B124" s="52"/>
      <c r="D124" s="47"/>
      <c r="F124" s="114"/>
      <c r="G124" s="69"/>
    </row>
    <row r="125" spans="1:9">
      <c r="A125" s="14"/>
      <c r="B125" s="52"/>
      <c r="D125" s="47"/>
      <c r="F125" s="114"/>
      <c r="G125" s="69"/>
    </row>
    <row r="126" spans="1:9">
      <c r="A126" s="14"/>
      <c r="B126" s="52"/>
      <c r="D126" s="47"/>
      <c r="F126" s="114"/>
      <c r="G126" s="69"/>
    </row>
    <row r="127" spans="1:9">
      <c r="A127" s="139"/>
      <c r="B127" s="87"/>
      <c r="C127" s="111"/>
      <c r="D127" s="87"/>
      <c r="F127" s="87"/>
      <c r="G127" s="69"/>
    </row>
    <row r="128" spans="1:9">
      <c r="A128" s="139"/>
      <c r="B128" s="87"/>
      <c r="C128" s="111"/>
      <c r="D128" s="87"/>
      <c r="F128" s="87"/>
      <c r="G128" s="69"/>
    </row>
    <row r="129" spans="1:7">
      <c r="A129" s="68"/>
      <c r="B129" s="68"/>
      <c r="C129" s="40"/>
      <c r="D129" s="68"/>
      <c r="E129" s="40"/>
      <c r="G129" s="69"/>
    </row>
    <row r="130" spans="1:7">
      <c r="A130" s="68"/>
      <c r="B130" s="68"/>
      <c r="C130" s="40"/>
      <c r="D130" s="68"/>
      <c r="E130" s="40"/>
      <c r="G130" s="69"/>
    </row>
    <row r="131" spans="1:7">
      <c r="A131" s="68"/>
      <c r="B131" s="68"/>
      <c r="C131" s="40"/>
      <c r="D131" s="68"/>
      <c r="E131" s="40"/>
      <c r="G131" s="69"/>
    </row>
    <row r="132" spans="1:7">
      <c r="A132" s="68"/>
      <c r="B132" s="68"/>
      <c r="C132" s="40"/>
      <c r="D132" s="68"/>
      <c r="E132" s="40"/>
      <c r="G132" s="69"/>
    </row>
    <row r="133" spans="1:7">
      <c r="A133" s="68"/>
      <c r="B133" s="68"/>
      <c r="C133" s="40"/>
      <c r="D133" s="68"/>
      <c r="E133" s="40"/>
      <c r="G133" s="69"/>
    </row>
    <row r="134" spans="1:7">
      <c r="A134" s="68"/>
      <c r="B134" s="68"/>
      <c r="C134" s="40"/>
      <c r="D134" s="68"/>
      <c r="E134" s="40"/>
      <c r="G134" s="69"/>
    </row>
    <row r="135" spans="1:7">
      <c r="A135" s="68"/>
      <c r="B135" s="68"/>
      <c r="C135" s="40"/>
      <c r="D135" s="68"/>
      <c r="E135" s="40"/>
      <c r="G135" s="69"/>
    </row>
    <row r="136" spans="1:7">
      <c r="A136" s="68"/>
      <c r="B136" s="68"/>
      <c r="C136" s="40"/>
      <c r="D136" s="68"/>
      <c r="E136" s="40"/>
      <c r="G136" s="69"/>
    </row>
    <row r="137" spans="1:7">
      <c r="A137" s="68"/>
      <c r="B137" s="68"/>
      <c r="C137" s="40"/>
      <c r="D137" s="68"/>
      <c r="E137" s="40"/>
      <c r="G137" s="69"/>
    </row>
    <row r="138" spans="1:7">
      <c r="A138" s="68"/>
      <c r="B138" s="68"/>
      <c r="C138" s="40"/>
      <c r="D138" s="68"/>
      <c r="E138" s="40"/>
      <c r="G138" s="69"/>
    </row>
    <row r="139" spans="1:7">
      <c r="A139" s="68"/>
      <c r="B139" s="68"/>
      <c r="C139" s="40"/>
      <c r="D139" s="68"/>
      <c r="E139" s="40"/>
      <c r="G139" s="69"/>
    </row>
    <row r="140" spans="1:7">
      <c r="A140" s="68"/>
      <c r="B140" s="68"/>
      <c r="C140" s="40"/>
      <c r="D140" s="68"/>
      <c r="E140" s="40"/>
      <c r="G140" s="69"/>
    </row>
    <row r="141" spans="1:7">
      <c r="A141" s="68"/>
      <c r="B141" s="68"/>
      <c r="C141" s="40"/>
      <c r="D141" s="68"/>
      <c r="E141" s="40"/>
      <c r="G141" s="69"/>
    </row>
    <row r="142" spans="1:7">
      <c r="A142" s="68"/>
      <c r="B142" s="68"/>
      <c r="C142" s="40"/>
      <c r="D142" s="68"/>
      <c r="E142" s="40"/>
      <c r="G142" s="69"/>
    </row>
    <row r="143" spans="1:7">
      <c r="A143" s="68"/>
      <c r="B143" s="68"/>
      <c r="C143" s="40"/>
      <c r="D143" s="68"/>
      <c r="E143" s="40"/>
      <c r="G143" s="69"/>
    </row>
    <row r="144" spans="1:7">
      <c r="A144" s="68"/>
      <c r="B144" s="68"/>
      <c r="C144" s="40"/>
      <c r="D144" s="68"/>
      <c r="E144" s="40"/>
      <c r="G144" s="69"/>
    </row>
    <row r="145" spans="1:7">
      <c r="A145" s="68"/>
      <c r="B145" s="68"/>
      <c r="C145" s="40"/>
      <c r="D145" s="68"/>
      <c r="E145" s="40"/>
      <c r="G145" s="69"/>
    </row>
    <row r="146" spans="1:7">
      <c r="A146" s="68"/>
      <c r="B146" s="68"/>
      <c r="C146" s="40"/>
      <c r="D146" s="68"/>
      <c r="E146" s="40"/>
      <c r="G146" s="69"/>
    </row>
    <row r="147" spans="1:7">
      <c r="A147" s="68"/>
      <c r="B147" s="68"/>
      <c r="C147" s="40"/>
      <c r="D147" s="68"/>
      <c r="E147" s="40"/>
      <c r="G147" s="69"/>
    </row>
    <row r="148" spans="1:7">
      <c r="A148" s="68"/>
      <c r="B148" s="68"/>
      <c r="C148" s="40"/>
      <c r="D148" s="68"/>
      <c r="E148" s="40"/>
      <c r="G148" s="69"/>
    </row>
    <row r="149" spans="1:7">
      <c r="A149" s="68"/>
      <c r="B149" s="68"/>
      <c r="C149" s="40"/>
      <c r="D149" s="68"/>
      <c r="E149" s="40"/>
      <c r="G149" s="69"/>
    </row>
    <row r="150" spans="1:7">
      <c r="A150" s="68"/>
      <c r="B150" s="68"/>
      <c r="C150" s="40"/>
      <c r="D150" s="68"/>
      <c r="E150" s="40"/>
      <c r="G150" s="69"/>
    </row>
    <row r="151" spans="1:7">
      <c r="A151" s="68"/>
      <c r="B151" s="68"/>
      <c r="C151" s="40"/>
      <c r="D151" s="68"/>
      <c r="E151" s="40"/>
      <c r="G151" s="69"/>
    </row>
    <row r="152" spans="1:7">
      <c r="A152" s="68"/>
      <c r="B152" s="68"/>
      <c r="C152" s="40"/>
      <c r="D152" s="68"/>
      <c r="E152" s="40"/>
      <c r="G152" s="69"/>
    </row>
    <row r="153" spans="1:7">
      <c r="A153" s="68"/>
      <c r="B153" s="68"/>
      <c r="C153" s="40"/>
      <c r="D153" s="68"/>
      <c r="E153" s="40"/>
      <c r="G153" s="69"/>
    </row>
    <row r="154" spans="1:7">
      <c r="A154" s="68"/>
      <c r="B154" s="68"/>
      <c r="C154" s="40"/>
      <c r="D154" s="68"/>
      <c r="E154" s="40"/>
      <c r="G154" s="69"/>
    </row>
    <row r="155" spans="1:7">
      <c r="A155" s="68"/>
      <c r="B155" s="68"/>
      <c r="C155" s="40"/>
      <c r="D155" s="68"/>
      <c r="E155" s="40"/>
      <c r="G155" s="69"/>
    </row>
    <row r="156" spans="1:7">
      <c r="A156" s="68"/>
      <c r="B156" s="68"/>
      <c r="C156" s="40"/>
      <c r="D156" s="68"/>
      <c r="E156" s="40"/>
      <c r="G156" s="69"/>
    </row>
    <row r="157" spans="1:7">
      <c r="A157" s="68"/>
      <c r="B157" s="68"/>
      <c r="C157" s="40"/>
      <c r="D157" s="68"/>
      <c r="E157" s="40"/>
      <c r="G157" s="69"/>
    </row>
    <row r="158" spans="1:7">
      <c r="A158" s="68"/>
      <c r="B158" s="68"/>
      <c r="C158" s="40"/>
      <c r="D158" s="68"/>
      <c r="E158" s="40"/>
      <c r="G158" s="69"/>
    </row>
    <row r="159" spans="1:7">
      <c r="A159" s="68"/>
      <c r="B159" s="68"/>
      <c r="C159" s="40"/>
      <c r="D159" s="68"/>
      <c r="E159" s="40"/>
      <c r="G159" s="69"/>
    </row>
    <row r="160" spans="1:7">
      <c r="A160" s="68"/>
      <c r="B160" s="68"/>
      <c r="C160" s="40"/>
      <c r="D160" s="68"/>
      <c r="E160" s="40"/>
      <c r="G160" s="69"/>
    </row>
    <row r="161" spans="1:7">
      <c r="A161" s="68"/>
      <c r="B161" s="68"/>
      <c r="C161" s="40"/>
      <c r="D161" s="68"/>
      <c r="E161" s="40"/>
      <c r="G161" s="69"/>
    </row>
    <row r="162" spans="1:7">
      <c r="A162" s="68"/>
      <c r="B162" s="68"/>
      <c r="C162" s="40"/>
      <c r="D162" s="68"/>
      <c r="E162" s="40"/>
      <c r="G162" s="69"/>
    </row>
    <row r="163" spans="1:7">
      <c r="A163" s="68"/>
      <c r="B163" s="68"/>
      <c r="C163" s="40"/>
      <c r="D163" s="68"/>
      <c r="E163" s="40"/>
      <c r="G163" s="69"/>
    </row>
    <row r="164" spans="1:7">
      <c r="A164" s="68"/>
      <c r="B164" s="68"/>
      <c r="C164" s="40"/>
      <c r="D164" s="68"/>
      <c r="E164" s="40"/>
      <c r="G164" s="69"/>
    </row>
    <row r="165" spans="1:7">
      <c r="A165" s="68"/>
      <c r="B165" s="68"/>
      <c r="C165" s="40"/>
      <c r="D165" s="68"/>
      <c r="E165" s="40"/>
      <c r="G165" s="69"/>
    </row>
    <row r="166" spans="1:7">
      <c r="A166" s="68"/>
      <c r="B166" s="68"/>
      <c r="C166" s="40"/>
      <c r="D166" s="68"/>
      <c r="E166" s="40"/>
      <c r="G166" s="69"/>
    </row>
    <row r="167" spans="1:7">
      <c r="A167" s="68"/>
      <c r="B167" s="68"/>
      <c r="C167" s="40"/>
      <c r="D167" s="68"/>
      <c r="E167" s="40"/>
      <c r="G167" s="69"/>
    </row>
    <row r="168" spans="1:7">
      <c r="A168" s="68"/>
      <c r="B168" s="68"/>
      <c r="C168" s="40"/>
      <c r="D168" s="68"/>
      <c r="E168" s="40"/>
      <c r="G168" s="69"/>
    </row>
    <row r="169" spans="1:7">
      <c r="A169" s="68"/>
      <c r="B169" s="68"/>
      <c r="C169" s="40"/>
      <c r="D169" s="68"/>
      <c r="E169" s="40"/>
      <c r="G169" s="69"/>
    </row>
    <row r="170" spans="1:7">
      <c r="A170" s="68"/>
      <c r="B170" s="68"/>
      <c r="C170" s="40"/>
      <c r="D170" s="68"/>
      <c r="E170" s="40"/>
      <c r="G170" s="69"/>
    </row>
    <row r="171" spans="1:7">
      <c r="A171" s="68"/>
      <c r="B171" s="68"/>
      <c r="C171" s="40"/>
      <c r="D171" s="68"/>
      <c r="E171" s="40"/>
      <c r="G171" s="69"/>
    </row>
    <row r="172" spans="1:7">
      <c r="A172" s="68"/>
      <c r="B172" s="68"/>
      <c r="C172" s="40"/>
      <c r="D172" s="68"/>
      <c r="E172" s="40"/>
      <c r="G172" s="69"/>
    </row>
    <row r="173" spans="1:7">
      <c r="A173" s="68"/>
      <c r="B173" s="68"/>
      <c r="C173" s="40"/>
      <c r="D173" s="68"/>
      <c r="E173" s="40"/>
      <c r="G173" s="69"/>
    </row>
    <row r="174" spans="1:7">
      <c r="A174" s="68"/>
      <c r="B174" s="68"/>
      <c r="C174" s="40"/>
      <c r="D174" s="68"/>
      <c r="E174" s="40"/>
      <c r="G174" s="69"/>
    </row>
    <row r="175" spans="1:7">
      <c r="A175" s="68"/>
      <c r="B175" s="68"/>
      <c r="C175" s="40"/>
      <c r="D175" s="68"/>
      <c r="E175" s="40"/>
      <c r="G175" s="69"/>
    </row>
    <row r="176" spans="1:7">
      <c r="A176" s="68"/>
      <c r="B176" s="68"/>
      <c r="C176" s="40"/>
      <c r="D176" s="68"/>
      <c r="E176" s="40"/>
      <c r="G176" s="69"/>
    </row>
    <row r="177" spans="1:7">
      <c r="A177" s="68"/>
      <c r="B177" s="68"/>
      <c r="C177" s="40"/>
      <c r="D177" s="68"/>
      <c r="E177" s="40"/>
      <c r="G177" s="69"/>
    </row>
    <row r="178" spans="1:7">
      <c r="A178" s="68"/>
      <c r="B178" s="68"/>
      <c r="C178" s="40"/>
      <c r="D178" s="68"/>
      <c r="E178" s="40"/>
      <c r="G178" s="69"/>
    </row>
    <row r="179" spans="1:7">
      <c r="A179" s="68"/>
      <c r="B179" s="68"/>
      <c r="C179" s="40"/>
      <c r="D179" s="68"/>
      <c r="E179" s="40"/>
      <c r="G179" s="69"/>
    </row>
    <row r="180" spans="1:7">
      <c r="A180" s="68"/>
      <c r="B180" s="68"/>
      <c r="C180" s="40"/>
      <c r="D180" s="68"/>
      <c r="E180" s="40"/>
      <c r="G180" s="69"/>
    </row>
    <row r="181" spans="1:7">
      <c r="A181" s="68"/>
      <c r="B181" s="68"/>
      <c r="C181" s="40"/>
      <c r="D181" s="68"/>
      <c r="E181" s="40"/>
      <c r="G181" s="69"/>
    </row>
    <row r="182" spans="1:7">
      <c r="A182" s="68"/>
      <c r="B182" s="68"/>
      <c r="C182" s="40"/>
      <c r="D182" s="68"/>
      <c r="E182" s="40"/>
      <c r="G182" s="69"/>
    </row>
    <row r="183" spans="1:7">
      <c r="A183" s="68"/>
      <c r="B183" s="68"/>
      <c r="C183" s="40"/>
      <c r="D183" s="68"/>
      <c r="E183" s="40"/>
      <c r="G183" s="69"/>
    </row>
    <row r="184" spans="1:7">
      <c r="A184" s="68"/>
      <c r="B184" s="68"/>
      <c r="C184" s="40"/>
      <c r="D184" s="68"/>
      <c r="E184" s="40"/>
      <c r="G184" s="69"/>
    </row>
    <row r="185" spans="1:7">
      <c r="A185" s="68"/>
      <c r="B185" s="68"/>
      <c r="C185" s="40"/>
      <c r="D185" s="68"/>
      <c r="E185" s="40"/>
      <c r="G185" s="69"/>
    </row>
    <row r="186" spans="1:7">
      <c r="A186" s="68"/>
      <c r="B186" s="68"/>
      <c r="C186" s="40"/>
      <c r="D186" s="68"/>
      <c r="E186" s="40"/>
      <c r="G186" s="69"/>
    </row>
    <row r="187" spans="1:7">
      <c r="A187" s="68"/>
      <c r="B187" s="68"/>
      <c r="C187" s="40"/>
      <c r="D187" s="68"/>
      <c r="E187" s="40"/>
      <c r="G187" s="69"/>
    </row>
    <row r="188" spans="1:7">
      <c r="A188" s="68"/>
      <c r="B188" s="68"/>
      <c r="C188" s="40"/>
      <c r="D188" s="68"/>
      <c r="E188" s="40"/>
      <c r="G188" s="69"/>
    </row>
    <row r="189" spans="1:7">
      <c r="A189" s="68"/>
      <c r="B189" s="68"/>
      <c r="C189" s="40"/>
      <c r="D189" s="68"/>
      <c r="E189" s="40"/>
      <c r="G189" s="69"/>
    </row>
    <row r="190" spans="1:7">
      <c r="A190" s="68"/>
      <c r="B190" s="68"/>
      <c r="C190" s="40"/>
      <c r="D190" s="68"/>
      <c r="E190" s="40"/>
      <c r="G190" s="69"/>
    </row>
    <row r="191" spans="1:7">
      <c r="A191" s="68"/>
      <c r="B191" s="68"/>
      <c r="C191" s="40"/>
      <c r="D191" s="68"/>
      <c r="E191" s="40"/>
      <c r="G191" s="69"/>
    </row>
    <row r="192" spans="1:7">
      <c r="A192" s="68"/>
      <c r="B192" s="68"/>
      <c r="C192" s="40"/>
      <c r="D192" s="68"/>
      <c r="E192" s="40"/>
      <c r="G192" s="69"/>
    </row>
    <row r="193" spans="1:7">
      <c r="A193" s="68"/>
      <c r="B193" s="68"/>
      <c r="C193" s="40"/>
      <c r="D193" s="68"/>
      <c r="E193" s="40"/>
      <c r="G193" s="69"/>
    </row>
    <row r="194" spans="1:7">
      <c r="A194" s="68"/>
      <c r="B194" s="68"/>
      <c r="C194" s="40"/>
      <c r="D194" s="68"/>
      <c r="E194" s="40"/>
      <c r="G194" s="69"/>
    </row>
    <row r="195" spans="1:7">
      <c r="A195" s="68"/>
      <c r="B195" s="68"/>
      <c r="C195" s="40"/>
      <c r="D195" s="68"/>
      <c r="E195" s="40"/>
      <c r="G195" s="69"/>
    </row>
    <row r="196" spans="1:7">
      <c r="A196" s="68"/>
      <c r="B196" s="68"/>
      <c r="C196" s="40"/>
      <c r="D196" s="68"/>
      <c r="E196" s="40"/>
      <c r="G196" s="69"/>
    </row>
    <row r="197" spans="1:7">
      <c r="A197" s="68"/>
      <c r="B197" s="68"/>
      <c r="C197" s="40"/>
      <c r="D197" s="68"/>
      <c r="E197" s="40"/>
      <c r="G197" s="69"/>
    </row>
    <row r="198" spans="1:7">
      <c r="A198" s="68"/>
      <c r="B198" s="68"/>
      <c r="C198" s="40"/>
      <c r="D198" s="68"/>
      <c r="E198" s="40"/>
      <c r="G198" s="69"/>
    </row>
    <row r="199" spans="1:7">
      <c r="A199" s="68"/>
      <c r="B199" s="68"/>
      <c r="C199" s="40"/>
      <c r="D199" s="68"/>
      <c r="E199" s="40"/>
      <c r="G199" s="69"/>
    </row>
    <row r="200" spans="1:7">
      <c r="A200" s="68"/>
      <c r="B200" s="68"/>
      <c r="C200" s="40"/>
      <c r="D200" s="68"/>
      <c r="E200" s="40"/>
      <c r="G200" s="69"/>
    </row>
    <row r="201" spans="1:7">
      <c r="A201" s="68"/>
      <c r="B201" s="68"/>
      <c r="C201" s="40"/>
      <c r="D201" s="68"/>
      <c r="E201" s="40"/>
      <c r="G201" s="69"/>
    </row>
    <row r="202" spans="1:7">
      <c r="A202" s="68"/>
      <c r="B202" s="68"/>
      <c r="C202" s="40"/>
      <c r="D202" s="68"/>
      <c r="E202" s="40"/>
      <c r="G202" s="69"/>
    </row>
    <row r="203" spans="1:7">
      <c r="A203" s="68"/>
      <c r="B203" s="68"/>
      <c r="C203" s="40"/>
      <c r="D203" s="68"/>
      <c r="E203" s="40"/>
      <c r="G203" s="69"/>
    </row>
    <row r="204" spans="1:7">
      <c r="A204" s="68"/>
      <c r="B204" s="68"/>
      <c r="C204" s="40"/>
      <c r="D204" s="68"/>
      <c r="E204" s="40"/>
      <c r="G204" s="69"/>
    </row>
    <row r="205" spans="1:7">
      <c r="A205" s="68"/>
      <c r="B205" s="68"/>
      <c r="C205" s="40"/>
      <c r="D205" s="68"/>
      <c r="E205" s="40"/>
      <c r="G205" s="69"/>
    </row>
    <row r="206" spans="1:7">
      <c r="A206" s="68"/>
      <c r="B206" s="68"/>
      <c r="C206" s="40"/>
      <c r="D206" s="68"/>
      <c r="E206" s="40"/>
      <c r="G206" s="69"/>
    </row>
    <row r="207" spans="1:7">
      <c r="A207" s="68"/>
      <c r="B207" s="68"/>
      <c r="C207" s="40"/>
      <c r="D207" s="68"/>
      <c r="E207" s="40"/>
      <c r="G207" s="69"/>
    </row>
    <row r="208" spans="1:7">
      <c r="A208" s="68"/>
      <c r="B208" s="68"/>
      <c r="C208" s="40"/>
      <c r="D208" s="68"/>
      <c r="E208" s="40"/>
      <c r="G208" s="69"/>
    </row>
    <row r="209" spans="1:7">
      <c r="A209" s="68"/>
      <c r="B209" s="68"/>
      <c r="C209" s="40"/>
      <c r="D209" s="68"/>
      <c r="E209" s="40"/>
      <c r="G209" s="69"/>
    </row>
    <row r="210" spans="1:7">
      <c r="A210" s="68"/>
      <c r="B210" s="68"/>
      <c r="C210" s="40"/>
      <c r="D210" s="68"/>
      <c r="E210" s="40"/>
      <c r="G210" s="69"/>
    </row>
    <row r="211" spans="1:7">
      <c r="A211" s="68"/>
      <c r="B211" s="68"/>
      <c r="C211" s="40"/>
      <c r="D211" s="68"/>
      <c r="E211" s="40"/>
      <c r="G211" s="69"/>
    </row>
    <row r="212" spans="1:7">
      <c r="A212" s="68"/>
      <c r="B212" s="68"/>
      <c r="C212" s="40"/>
      <c r="D212" s="68"/>
      <c r="E212" s="40"/>
      <c r="G212" s="69"/>
    </row>
    <row r="213" spans="1:7">
      <c r="A213" s="68"/>
      <c r="B213" s="68"/>
      <c r="C213" s="40"/>
      <c r="D213" s="68"/>
      <c r="E213" s="40"/>
      <c r="G213" s="69"/>
    </row>
    <row r="214" spans="1:7">
      <c r="A214" s="68"/>
      <c r="B214" s="68"/>
      <c r="C214" s="40"/>
      <c r="D214" s="68"/>
      <c r="E214" s="40"/>
      <c r="G214" s="69"/>
    </row>
    <row r="215" spans="1:7">
      <c r="A215" s="68"/>
      <c r="B215" s="68"/>
      <c r="C215" s="40"/>
      <c r="D215" s="68"/>
      <c r="E215" s="40"/>
      <c r="G215" s="69"/>
    </row>
    <row r="216" spans="1:7">
      <c r="A216" s="68"/>
      <c r="B216" s="68"/>
      <c r="C216" s="40"/>
      <c r="D216" s="68"/>
      <c r="E216" s="40"/>
      <c r="G216" s="69"/>
    </row>
    <row r="217" spans="1:7">
      <c r="A217" s="68"/>
      <c r="B217" s="68"/>
      <c r="C217" s="40"/>
      <c r="D217" s="68"/>
      <c r="E217" s="40"/>
      <c r="G217" s="69"/>
    </row>
    <row r="218" spans="1:7">
      <c r="A218" s="68"/>
      <c r="B218" s="68"/>
      <c r="C218" s="40"/>
      <c r="D218" s="68"/>
      <c r="E218" s="40"/>
      <c r="G218" s="69"/>
    </row>
    <row r="219" spans="1:7">
      <c r="A219" s="68"/>
      <c r="B219" s="68"/>
      <c r="C219" s="40"/>
      <c r="D219" s="68"/>
      <c r="E219" s="40"/>
      <c r="G219" s="69"/>
    </row>
    <row r="220" spans="1:7">
      <c r="A220" s="68"/>
      <c r="B220" s="68"/>
      <c r="C220" s="40"/>
      <c r="D220" s="68"/>
      <c r="E220" s="40"/>
      <c r="G220" s="69"/>
    </row>
    <row r="221" spans="1:7">
      <c r="A221" s="68"/>
      <c r="B221" s="68"/>
      <c r="C221" s="40"/>
      <c r="D221" s="68"/>
      <c r="E221" s="40"/>
      <c r="G221" s="69"/>
    </row>
    <row r="222" spans="1:7">
      <c r="A222" s="68"/>
      <c r="B222" s="68"/>
      <c r="C222" s="40"/>
      <c r="D222" s="68"/>
      <c r="E222" s="40"/>
      <c r="G222" s="69"/>
    </row>
    <row r="223" spans="1:7">
      <c r="A223" s="68"/>
      <c r="B223" s="68"/>
      <c r="C223" s="40"/>
      <c r="D223" s="68"/>
      <c r="E223" s="40"/>
      <c r="G223" s="69"/>
    </row>
    <row r="224" spans="1:7">
      <c r="A224" s="68"/>
      <c r="B224" s="68"/>
      <c r="C224" s="40"/>
      <c r="D224" s="68"/>
      <c r="E224" s="40"/>
      <c r="G224" s="69"/>
    </row>
    <row r="225" spans="1:7">
      <c r="A225" s="68"/>
      <c r="B225" s="68"/>
      <c r="C225" s="40"/>
      <c r="D225" s="68"/>
      <c r="E225" s="40"/>
      <c r="G225" s="69"/>
    </row>
    <row r="226" spans="1:7">
      <c r="A226" s="68"/>
      <c r="B226" s="68"/>
      <c r="C226" s="40"/>
      <c r="D226" s="68"/>
      <c r="E226" s="40"/>
      <c r="G226" s="69"/>
    </row>
    <row r="227" spans="1:7">
      <c r="A227" s="68"/>
      <c r="B227" s="68"/>
      <c r="C227" s="40"/>
      <c r="D227" s="68"/>
      <c r="E227" s="40"/>
      <c r="G227" s="69"/>
    </row>
    <row r="228" spans="1:7">
      <c r="A228" s="68"/>
      <c r="B228" s="68"/>
      <c r="C228" s="40"/>
      <c r="D228" s="68"/>
      <c r="E228" s="40"/>
      <c r="G228" s="69"/>
    </row>
    <row r="229" spans="1:7">
      <c r="A229" s="68"/>
      <c r="B229" s="68"/>
      <c r="C229" s="40"/>
      <c r="D229" s="68"/>
      <c r="E229" s="40"/>
      <c r="G229" s="69"/>
    </row>
    <row r="230" spans="1:7">
      <c r="A230" s="68"/>
      <c r="B230" s="68"/>
      <c r="C230" s="40"/>
      <c r="D230" s="68"/>
      <c r="E230" s="40"/>
      <c r="G230" s="69"/>
    </row>
    <row r="231" spans="1:7">
      <c r="A231" s="68"/>
      <c r="B231" s="68"/>
      <c r="C231" s="40"/>
      <c r="D231" s="68"/>
      <c r="E231" s="40"/>
      <c r="G231" s="69"/>
    </row>
    <row r="232" spans="1:7">
      <c r="A232" s="68"/>
      <c r="B232" s="68"/>
      <c r="C232" s="40"/>
      <c r="D232" s="68"/>
      <c r="E232" s="40"/>
      <c r="G232" s="69"/>
    </row>
    <row r="233" spans="1:7">
      <c r="A233" s="68"/>
      <c r="B233" s="68"/>
      <c r="C233" s="40"/>
      <c r="D233" s="68"/>
      <c r="E233" s="40"/>
      <c r="G233" s="69"/>
    </row>
    <row r="234" spans="1:7">
      <c r="A234" s="68"/>
      <c r="B234" s="68"/>
      <c r="C234" s="40"/>
      <c r="D234" s="68"/>
      <c r="E234" s="40"/>
      <c r="G234" s="69"/>
    </row>
    <row r="235" spans="1:7">
      <c r="A235" s="68"/>
      <c r="B235" s="68"/>
      <c r="C235" s="40"/>
      <c r="D235" s="68"/>
      <c r="E235" s="40"/>
      <c r="G235" s="69"/>
    </row>
    <row r="236" spans="1:7">
      <c r="A236" s="68"/>
      <c r="B236" s="68"/>
      <c r="C236" s="40"/>
      <c r="D236" s="68"/>
      <c r="E236" s="40"/>
      <c r="G236" s="69"/>
    </row>
    <row r="237" spans="1:7">
      <c r="A237" s="68"/>
      <c r="B237" s="68"/>
      <c r="C237" s="40"/>
      <c r="D237" s="68"/>
      <c r="E237" s="40"/>
      <c r="G237" s="69"/>
    </row>
    <row r="238" spans="1:7">
      <c r="A238" s="68"/>
      <c r="B238" s="68"/>
      <c r="C238" s="40"/>
      <c r="D238" s="68"/>
      <c r="E238" s="40"/>
      <c r="G238" s="69"/>
    </row>
    <row r="239" spans="1:7">
      <c r="A239" s="68"/>
      <c r="B239" s="68"/>
      <c r="C239" s="40"/>
      <c r="D239" s="68"/>
      <c r="E239" s="40"/>
      <c r="G239" s="69"/>
    </row>
    <row r="240" spans="1:7">
      <c r="A240" s="68"/>
      <c r="B240" s="68"/>
      <c r="C240" s="40"/>
      <c r="D240" s="68"/>
      <c r="E240" s="40"/>
      <c r="G240" s="69"/>
    </row>
    <row r="241" spans="1:7">
      <c r="A241" s="68"/>
      <c r="B241" s="68"/>
      <c r="C241" s="40"/>
      <c r="D241" s="68"/>
      <c r="E241" s="40"/>
      <c r="G241" s="69"/>
    </row>
    <row r="242" spans="1:7">
      <c r="A242" s="68"/>
      <c r="B242" s="68"/>
      <c r="C242" s="40"/>
      <c r="D242" s="68"/>
      <c r="E242" s="40"/>
      <c r="G242" s="69"/>
    </row>
    <row r="243" spans="1:7">
      <c r="A243" s="68"/>
      <c r="B243" s="68"/>
      <c r="C243" s="40"/>
      <c r="D243" s="68"/>
      <c r="E243" s="40"/>
      <c r="G243" s="69"/>
    </row>
    <row r="244" spans="1:7">
      <c r="A244" s="68"/>
      <c r="B244" s="68"/>
      <c r="C244" s="40"/>
      <c r="D244" s="68"/>
      <c r="E244" s="40"/>
      <c r="G244" s="69"/>
    </row>
    <row r="245" spans="1:7">
      <c r="A245" s="68"/>
      <c r="B245" s="68"/>
      <c r="C245" s="40"/>
      <c r="D245" s="68"/>
      <c r="E245" s="40"/>
      <c r="G245" s="69"/>
    </row>
    <row r="246" spans="1:7">
      <c r="A246" s="68"/>
      <c r="B246" s="68"/>
      <c r="C246" s="40"/>
      <c r="D246" s="68"/>
      <c r="E246" s="40"/>
      <c r="G246" s="69"/>
    </row>
    <row r="247" spans="1:7">
      <c r="A247" s="68"/>
      <c r="B247" s="68"/>
      <c r="C247" s="40"/>
      <c r="D247" s="68"/>
      <c r="E247" s="40"/>
      <c r="G247" s="69"/>
    </row>
    <row r="248" spans="1:7">
      <c r="A248" s="68"/>
      <c r="B248" s="68"/>
      <c r="C248" s="40"/>
      <c r="D248" s="68"/>
      <c r="E248" s="40"/>
      <c r="G248" s="69"/>
    </row>
    <row r="249" spans="1:7">
      <c r="A249" s="68"/>
      <c r="B249" s="68"/>
      <c r="C249" s="40"/>
      <c r="D249" s="68"/>
      <c r="E249" s="40"/>
      <c r="G249" s="69"/>
    </row>
    <row r="250" spans="1:7">
      <c r="A250" s="68"/>
      <c r="B250" s="68"/>
      <c r="C250" s="40"/>
      <c r="D250" s="68"/>
      <c r="E250" s="40"/>
      <c r="G250" s="69"/>
    </row>
    <row r="251" spans="1:7">
      <c r="A251" s="68"/>
      <c r="B251" s="68"/>
      <c r="C251" s="40"/>
      <c r="D251" s="68"/>
      <c r="E251" s="40"/>
      <c r="G251" s="69"/>
    </row>
    <row r="252" spans="1:7">
      <c r="A252" s="68"/>
      <c r="B252" s="68"/>
      <c r="C252" s="40"/>
      <c r="D252" s="68"/>
      <c r="E252" s="40"/>
      <c r="G252" s="69"/>
    </row>
    <row r="253" spans="1:7">
      <c r="A253" s="68"/>
      <c r="B253" s="68"/>
      <c r="C253" s="40"/>
      <c r="D253" s="68"/>
      <c r="E253" s="40"/>
      <c r="G253" s="69"/>
    </row>
    <row r="254" spans="1:7">
      <c r="A254" s="68"/>
      <c r="B254" s="68"/>
      <c r="C254" s="40"/>
      <c r="D254" s="68"/>
      <c r="E254" s="40"/>
      <c r="G254" s="69"/>
    </row>
    <row r="255" spans="1:7">
      <c r="A255" s="68"/>
      <c r="B255" s="68"/>
      <c r="C255" s="40"/>
      <c r="D255" s="68"/>
      <c r="E255" s="40"/>
      <c r="G255" s="69"/>
    </row>
    <row r="256" spans="1:7">
      <c r="A256" s="68"/>
      <c r="B256" s="68"/>
      <c r="C256" s="40"/>
      <c r="D256" s="68"/>
      <c r="E256" s="40"/>
      <c r="G256" s="69"/>
    </row>
    <row r="257" spans="1:7">
      <c r="A257" s="68"/>
      <c r="B257" s="68"/>
      <c r="C257" s="40"/>
      <c r="D257" s="68"/>
      <c r="E257" s="40"/>
      <c r="G257" s="69"/>
    </row>
    <row r="258" spans="1:7">
      <c r="A258" s="68"/>
      <c r="B258" s="68"/>
      <c r="C258" s="40"/>
      <c r="D258" s="68"/>
      <c r="E258" s="40"/>
      <c r="G258" s="69"/>
    </row>
    <row r="259" spans="1:7">
      <c r="A259" s="68"/>
      <c r="B259" s="68"/>
      <c r="C259" s="40"/>
      <c r="D259" s="68"/>
      <c r="E259" s="40"/>
      <c r="G259" s="69"/>
    </row>
    <row r="260" spans="1:7">
      <c r="A260" s="68"/>
      <c r="B260" s="68"/>
      <c r="C260" s="40"/>
      <c r="D260" s="68"/>
      <c r="E260" s="40"/>
      <c r="G260" s="69"/>
    </row>
    <row r="261" spans="1:7">
      <c r="A261" s="68"/>
      <c r="B261" s="68"/>
      <c r="C261" s="40"/>
      <c r="D261" s="68"/>
      <c r="E261" s="40"/>
      <c r="G261" s="69"/>
    </row>
    <row r="262" spans="1:7">
      <c r="A262" s="68"/>
      <c r="B262" s="68"/>
      <c r="C262" s="40"/>
      <c r="D262" s="68"/>
      <c r="E262" s="40"/>
      <c r="G262" s="69"/>
    </row>
    <row r="263" spans="1:7">
      <c r="A263" s="68"/>
      <c r="B263" s="68"/>
      <c r="C263" s="40"/>
      <c r="D263" s="68"/>
      <c r="E263" s="40"/>
      <c r="G263" s="69"/>
    </row>
    <row r="264" spans="1:7">
      <c r="A264" s="68"/>
      <c r="B264" s="68"/>
      <c r="C264" s="40"/>
      <c r="D264" s="68"/>
      <c r="E264" s="40"/>
      <c r="G264" s="69"/>
    </row>
    <row r="265" spans="1:7">
      <c r="A265" s="68"/>
      <c r="B265" s="68"/>
      <c r="C265" s="40"/>
      <c r="D265" s="68"/>
      <c r="E265" s="40"/>
      <c r="G265" s="69"/>
    </row>
    <row r="266" spans="1:7">
      <c r="A266" s="68"/>
      <c r="B266" s="68"/>
      <c r="C266" s="40"/>
      <c r="D266" s="68"/>
      <c r="E266" s="40"/>
      <c r="G266" s="69"/>
    </row>
    <row r="267" spans="1:7">
      <c r="A267" s="68"/>
      <c r="B267" s="68"/>
      <c r="C267" s="40"/>
      <c r="D267" s="68"/>
      <c r="E267" s="40"/>
      <c r="G267" s="69"/>
    </row>
    <row r="268" spans="1:7">
      <c r="A268" s="68"/>
      <c r="B268" s="68"/>
      <c r="C268" s="40"/>
      <c r="D268" s="68"/>
      <c r="E268" s="40"/>
      <c r="G268" s="69"/>
    </row>
    <row r="269" spans="1:7">
      <c r="A269" s="68"/>
      <c r="B269" s="68"/>
      <c r="C269" s="40"/>
      <c r="D269" s="68"/>
      <c r="E269" s="40"/>
      <c r="G269" s="69"/>
    </row>
    <row r="270" spans="1:7">
      <c r="A270" s="68"/>
      <c r="B270" s="68"/>
      <c r="C270" s="40"/>
      <c r="D270" s="68"/>
      <c r="E270" s="40"/>
      <c r="G270" s="69"/>
    </row>
    <row r="271" spans="1:7">
      <c r="A271" s="68"/>
      <c r="B271" s="68"/>
      <c r="C271" s="40"/>
      <c r="D271" s="68"/>
      <c r="E271" s="40"/>
      <c r="G271" s="69"/>
    </row>
    <row r="272" spans="1:7">
      <c r="A272" s="68"/>
      <c r="B272" s="68"/>
      <c r="C272" s="40"/>
      <c r="D272" s="68"/>
      <c r="E272" s="40"/>
      <c r="G272" s="69"/>
    </row>
    <row r="273" spans="1:7">
      <c r="A273" s="68"/>
      <c r="B273" s="68"/>
      <c r="C273" s="40"/>
      <c r="D273" s="68"/>
      <c r="E273" s="40"/>
      <c r="G273" s="69"/>
    </row>
    <row r="274" spans="1:7">
      <c r="A274" s="68"/>
      <c r="B274" s="68"/>
      <c r="C274" s="40"/>
      <c r="D274" s="68"/>
      <c r="E274" s="40"/>
      <c r="G274" s="69"/>
    </row>
    <row r="275" spans="1:7">
      <c r="A275" s="68"/>
      <c r="B275" s="68"/>
      <c r="C275" s="40"/>
      <c r="D275" s="68"/>
      <c r="E275" s="40"/>
      <c r="G275" s="69"/>
    </row>
    <row r="276" spans="1:7">
      <c r="A276" s="68"/>
      <c r="B276" s="68"/>
      <c r="C276" s="40"/>
      <c r="D276" s="68"/>
      <c r="E276" s="40"/>
      <c r="G276" s="69"/>
    </row>
    <row r="277" spans="1:7">
      <c r="A277" s="68"/>
      <c r="B277" s="68"/>
      <c r="C277" s="40"/>
      <c r="D277" s="68"/>
      <c r="E277" s="40"/>
      <c r="G277" s="69"/>
    </row>
    <row r="278" spans="1:7">
      <c r="A278" s="68"/>
      <c r="B278" s="68"/>
      <c r="C278" s="40"/>
      <c r="D278" s="68"/>
      <c r="E278" s="40"/>
      <c r="G278" s="69"/>
    </row>
    <row r="279" spans="1:7">
      <c r="A279" s="68"/>
      <c r="B279" s="68"/>
      <c r="C279" s="40"/>
      <c r="D279" s="68"/>
      <c r="E279" s="40"/>
      <c r="G279" s="69"/>
    </row>
    <row r="280" spans="1:7">
      <c r="A280" s="68"/>
      <c r="B280" s="68"/>
      <c r="C280" s="40"/>
      <c r="D280" s="68"/>
      <c r="E280" s="40"/>
      <c r="G280" s="69"/>
    </row>
    <row r="281" spans="1:7">
      <c r="A281" s="68"/>
      <c r="B281" s="68"/>
      <c r="C281" s="40"/>
      <c r="D281" s="68"/>
      <c r="E281" s="40"/>
      <c r="G281" s="69"/>
    </row>
    <row r="282" spans="1:7">
      <c r="A282" s="68"/>
      <c r="B282" s="68"/>
      <c r="C282" s="40"/>
      <c r="D282" s="68"/>
      <c r="E282" s="40"/>
      <c r="G282" s="69"/>
    </row>
    <row r="283" spans="1:7">
      <c r="A283" s="68"/>
      <c r="B283" s="68"/>
      <c r="C283" s="40"/>
      <c r="D283" s="68"/>
      <c r="E283" s="40"/>
      <c r="G283" s="69"/>
    </row>
    <row r="284" spans="1:7">
      <c r="A284" s="68"/>
      <c r="B284" s="68"/>
      <c r="C284" s="40"/>
      <c r="D284" s="68"/>
      <c r="E284" s="40"/>
      <c r="G284" s="69"/>
    </row>
    <row r="285" spans="1:7">
      <c r="A285" s="68"/>
      <c r="B285" s="68"/>
      <c r="C285" s="40"/>
      <c r="D285" s="68"/>
      <c r="E285" s="40"/>
      <c r="G285" s="69"/>
    </row>
    <row r="286" spans="1:7">
      <c r="A286" s="68"/>
      <c r="B286" s="68"/>
      <c r="C286" s="40"/>
      <c r="D286" s="68"/>
      <c r="E286" s="40"/>
      <c r="G286" s="69"/>
    </row>
    <row r="287" spans="1:7">
      <c r="A287" s="68"/>
      <c r="B287" s="68"/>
      <c r="C287" s="40"/>
      <c r="D287" s="68"/>
      <c r="E287" s="40"/>
      <c r="G287" s="69"/>
    </row>
    <row r="288" spans="1:7">
      <c r="A288" s="68"/>
      <c r="B288" s="68"/>
      <c r="C288" s="40"/>
      <c r="D288" s="68"/>
      <c r="E288" s="40"/>
      <c r="G288" s="69"/>
    </row>
    <row r="289" spans="1:7">
      <c r="A289" s="68"/>
      <c r="B289" s="68"/>
      <c r="C289" s="40"/>
      <c r="D289" s="68"/>
      <c r="E289" s="40"/>
      <c r="G289" s="69"/>
    </row>
    <row r="290" spans="1:7">
      <c r="A290" s="68"/>
      <c r="B290" s="68"/>
      <c r="C290" s="40"/>
      <c r="D290" s="68"/>
      <c r="E290" s="40"/>
      <c r="G290" s="69"/>
    </row>
    <row r="291" spans="1:7">
      <c r="A291" s="68"/>
      <c r="B291" s="68"/>
      <c r="C291" s="40"/>
      <c r="D291" s="68"/>
      <c r="E291" s="40"/>
      <c r="G291" s="69"/>
    </row>
    <row r="292" spans="1:7">
      <c r="A292" s="68"/>
      <c r="B292" s="68"/>
      <c r="C292" s="40"/>
      <c r="D292" s="68"/>
      <c r="E292" s="40"/>
      <c r="G292" s="69"/>
    </row>
    <row r="293" spans="1:7">
      <c r="A293" s="68"/>
      <c r="B293" s="68"/>
      <c r="C293" s="40"/>
      <c r="D293" s="68"/>
      <c r="E293" s="40"/>
      <c r="G293" s="69"/>
    </row>
    <row r="294" spans="1:7">
      <c r="A294" s="68"/>
      <c r="B294" s="68"/>
      <c r="C294" s="40"/>
      <c r="D294" s="68"/>
      <c r="E294" s="40"/>
      <c r="G294" s="69"/>
    </row>
    <row r="295" spans="1:7">
      <c r="A295" s="68"/>
      <c r="B295" s="68"/>
      <c r="C295" s="40"/>
      <c r="D295" s="68"/>
      <c r="E295" s="40"/>
      <c r="G295" s="69"/>
    </row>
    <row r="296" spans="1:7">
      <c r="A296" s="68"/>
      <c r="B296" s="68"/>
      <c r="C296" s="40"/>
      <c r="D296" s="68"/>
      <c r="E296" s="40"/>
      <c r="G296" s="69"/>
    </row>
    <row r="297" spans="1:7">
      <c r="A297" s="68"/>
      <c r="B297" s="68"/>
      <c r="C297" s="40"/>
      <c r="D297" s="68"/>
      <c r="E297" s="40"/>
      <c r="G297" s="69"/>
    </row>
    <row r="298" spans="1:7">
      <c r="A298" s="68"/>
      <c r="B298" s="68"/>
      <c r="C298" s="40"/>
      <c r="D298" s="68"/>
      <c r="E298" s="40"/>
      <c r="G298" s="69"/>
    </row>
    <row r="299" spans="1:7">
      <c r="A299" s="68"/>
      <c r="B299" s="68"/>
      <c r="C299" s="40"/>
      <c r="D299" s="68"/>
      <c r="E299" s="40"/>
      <c r="G299" s="69"/>
    </row>
    <row r="300" spans="1:7">
      <c r="A300" s="68"/>
      <c r="B300" s="68"/>
      <c r="C300" s="40"/>
      <c r="D300" s="68"/>
      <c r="E300" s="40"/>
      <c r="G300" s="69"/>
    </row>
    <row r="301" spans="1:7">
      <c r="A301" s="68"/>
      <c r="B301" s="68"/>
      <c r="C301" s="40"/>
      <c r="D301" s="68"/>
      <c r="E301" s="40"/>
      <c r="G301" s="69"/>
    </row>
    <row r="302" spans="1:7">
      <c r="A302" s="68"/>
      <c r="B302" s="68"/>
      <c r="C302" s="40"/>
      <c r="D302" s="68"/>
      <c r="E302" s="40"/>
      <c r="G302" s="69"/>
    </row>
    <row r="303" spans="1:7">
      <c r="A303" s="68"/>
      <c r="B303" s="68"/>
      <c r="C303" s="40"/>
      <c r="D303" s="68"/>
      <c r="E303" s="40"/>
      <c r="G303" s="69"/>
    </row>
    <row r="304" spans="1:7">
      <c r="A304" s="68"/>
      <c r="B304" s="68"/>
      <c r="C304" s="40"/>
      <c r="D304" s="68"/>
      <c r="E304" s="40"/>
      <c r="G304" s="69"/>
    </row>
    <row r="305" spans="1:7">
      <c r="A305" s="68"/>
      <c r="B305" s="68"/>
      <c r="C305" s="40"/>
      <c r="D305" s="68"/>
      <c r="E305" s="40"/>
      <c r="G305" s="69"/>
    </row>
    <row r="306" spans="1:7">
      <c r="A306" s="68"/>
      <c r="B306" s="68"/>
      <c r="C306" s="40"/>
      <c r="D306" s="68"/>
      <c r="E306" s="40"/>
      <c r="G306" s="69"/>
    </row>
    <row r="307" spans="1:7">
      <c r="A307" s="68"/>
      <c r="B307" s="68"/>
      <c r="C307" s="40"/>
      <c r="D307" s="68"/>
      <c r="E307" s="40"/>
      <c r="G307" s="69"/>
    </row>
    <row r="308" spans="1:7">
      <c r="A308" s="68"/>
      <c r="B308" s="68"/>
      <c r="C308" s="40"/>
      <c r="D308" s="68"/>
      <c r="E308" s="40"/>
      <c r="G308" s="69"/>
    </row>
    <row r="309" spans="1:7">
      <c r="A309" s="68"/>
      <c r="B309" s="68"/>
      <c r="C309" s="40"/>
      <c r="D309" s="68"/>
      <c r="E309" s="40"/>
      <c r="G309" s="69"/>
    </row>
    <row r="310" spans="1:7">
      <c r="A310" s="68"/>
      <c r="B310" s="68"/>
      <c r="C310" s="40"/>
      <c r="D310" s="68"/>
      <c r="E310" s="40"/>
      <c r="G310" s="69"/>
    </row>
    <row r="311" spans="1:7">
      <c r="A311" s="68"/>
      <c r="B311" s="68"/>
      <c r="C311" s="40"/>
      <c r="D311" s="68"/>
      <c r="E311" s="40"/>
      <c r="G311" s="69"/>
    </row>
    <row r="312" spans="1:7">
      <c r="A312" s="68"/>
      <c r="B312" s="68"/>
      <c r="C312" s="40"/>
      <c r="D312" s="68"/>
      <c r="E312" s="40"/>
      <c r="G312" s="69"/>
    </row>
    <row r="313" spans="1:7">
      <c r="A313" s="68"/>
      <c r="B313" s="68"/>
      <c r="C313" s="40"/>
      <c r="D313" s="68"/>
      <c r="E313" s="40"/>
      <c r="G313" s="69"/>
    </row>
    <row r="314" spans="1:7">
      <c r="A314" s="68"/>
      <c r="B314" s="68"/>
      <c r="C314" s="40"/>
      <c r="D314" s="68"/>
      <c r="E314" s="40"/>
      <c r="G314" s="69"/>
    </row>
    <row r="315" spans="1:7">
      <c r="A315" s="68"/>
      <c r="B315" s="68"/>
      <c r="C315" s="40"/>
      <c r="D315" s="68"/>
      <c r="E315" s="40"/>
      <c r="G315" s="69"/>
    </row>
    <row r="316" spans="1:7">
      <c r="A316" s="68"/>
      <c r="B316" s="68"/>
      <c r="C316" s="40"/>
      <c r="D316" s="68"/>
      <c r="E316" s="40"/>
      <c r="G316" s="69"/>
    </row>
    <row r="317" spans="1:7">
      <c r="A317" s="68"/>
      <c r="B317" s="68"/>
      <c r="C317" s="40"/>
      <c r="D317" s="68"/>
      <c r="E317" s="40"/>
      <c r="G317" s="69"/>
    </row>
    <row r="318" spans="1:7">
      <c r="A318" s="68"/>
      <c r="B318" s="68"/>
      <c r="C318" s="40"/>
      <c r="D318" s="68"/>
      <c r="E318" s="40"/>
      <c r="G318" s="69"/>
    </row>
    <row r="319" spans="1:7">
      <c r="A319" s="68"/>
      <c r="B319" s="68"/>
      <c r="C319" s="40"/>
      <c r="D319" s="68"/>
      <c r="E319" s="40"/>
      <c r="G319" s="69"/>
    </row>
    <row r="320" spans="1:7">
      <c r="A320" s="68"/>
      <c r="B320" s="68"/>
      <c r="C320" s="40"/>
      <c r="D320" s="68"/>
      <c r="E320" s="40"/>
      <c r="G320" s="69"/>
    </row>
    <row r="321" spans="1:7">
      <c r="A321" s="68"/>
      <c r="B321" s="68"/>
      <c r="C321" s="40"/>
      <c r="D321" s="68"/>
      <c r="E321" s="40"/>
      <c r="G321" s="69"/>
    </row>
    <row r="322" spans="1:7">
      <c r="A322" s="68"/>
      <c r="B322" s="68"/>
      <c r="C322" s="40"/>
      <c r="D322" s="68"/>
      <c r="E322" s="40"/>
      <c r="G322" s="69"/>
    </row>
    <row r="323" spans="1:7">
      <c r="A323" s="68"/>
      <c r="B323" s="68"/>
      <c r="C323" s="40"/>
      <c r="D323" s="68"/>
      <c r="E323" s="40"/>
      <c r="G323" s="69"/>
    </row>
    <row r="324" spans="1:7">
      <c r="A324" s="68"/>
      <c r="B324" s="68"/>
      <c r="C324" s="40"/>
      <c r="D324" s="68"/>
      <c r="E324" s="40"/>
      <c r="G324" s="69"/>
    </row>
    <row r="325" spans="1:7">
      <c r="A325" s="68"/>
      <c r="B325" s="68"/>
      <c r="C325" s="40"/>
      <c r="D325" s="68"/>
      <c r="E325" s="40"/>
      <c r="G325" s="69"/>
    </row>
    <row r="326" spans="1:7">
      <c r="A326" s="68"/>
      <c r="B326" s="68"/>
      <c r="C326" s="40"/>
      <c r="D326" s="68"/>
      <c r="E326" s="40"/>
      <c r="G326" s="69"/>
    </row>
    <row r="327" spans="1:7">
      <c r="A327" s="68"/>
      <c r="B327" s="68"/>
      <c r="C327" s="40"/>
      <c r="D327" s="68"/>
      <c r="E327" s="40"/>
      <c r="G327" s="69"/>
    </row>
    <row r="328" spans="1:7">
      <c r="A328" s="68"/>
      <c r="B328" s="68"/>
      <c r="C328" s="40"/>
      <c r="D328" s="68"/>
      <c r="E328" s="40"/>
      <c r="G328" s="69"/>
    </row>
    <row r="329" spans="1:7">
      <c r="A329" s="68"/>
      <c r="B329" s="68"/>
      <c r="C329" s="40"/>
      <c r="D329" s="68"/>
      <c r="E329" s="40"/>
      <c r="G329" s="69"/>
    </row>
    <row r="330" spans="1:7">
      <c r="A330" s="68"/>
      <c r="B330" s="68"/>
      <c r="C330" s="40"/>
      <c r="D330" s="68"/>
      <c r="E330" s="40"/>
      <c r="G330" s="69"/>
    </row>
    <row r="331" spans="1:7">
      <c r="A331" s="68"/>
      <c r="B331" s="68"/>
      <c r="C331" s="40"/>
      <c r="D331" s="68"/>
      <c r="E331" s="40"/>
      <c r="G331" s="69"/>
    </row>
    <row r="332" spans="1:7">
      <c r="A332" s="68"/>
      <c r="B332" s="68"/>
      <c r="C332" s="40"/>
      <c r="D332" s="68"/>
      <c r="E332" s="40"/>
      <c r="G332" s="69"/>
    </row>
    <row r="333" spans="1:7">
      <c r="A333" s="68"/>
      <c r="B333" s="68"/>
      <c r="C333" s="40"/>
      <c r="D333" s="68"/>
      <c r="E333" s="40"/>
      <c r="G333" s="69"/>
    </row>
    <row r="334" spans="1:7">
      <c r="A334" s="68"/>
      <c r="B334" s="68"/>
      <c r="C334" s="40"/>
      <c r="D334" s="68"/>
      <c r="E334" s="40"/>
      <c r="G334" s="69"/>
    </row>
    <row r="335" spans="1:7">
      <c r="A335" s="68"/>
      <c r="B335" s="68"/>
      <c r="C335" s="40"/>
      <c r="D335" s="68"/>
      <c r="E335" s="40"/>
      <c r="G335" s="69"/>
    </row>
    <row r="336" spans="1:7">
      <c r="A336" s="68"/>
      <c r="B336" s="68"/>
      <c r="C336" s="40"/>
      <c r="D336" s="68"/>
      <c r="E336" s="40"/>
      <c r="G336" s="69"/>
    </row>
    <row r="337" spans="1:7">
      <c r="A337" s="68"/>
      <c r="B337" s="68"/>
      <c r="C337" s="40"/>
      <c r="D337" s="68"/>
      <c r="E337" s="40"/>
      <c r="G337" s="69"/>
    </row>
    <row r="338" spans="1:7">
      <c r="A338" s="68"/>
      <c r="B338" s="68"/>
      <c r="C338" s="40"/>
      <c r="D338" s="68"/>
      <c r="E338" s="40"/>
      <c r="G338" s="69"/>
    </row>
    <row r="339" spans="1:7">
      <c r="A339" s="68"/>
      <c r="B339" s="68"/>
      <c r="C339" s="40"/>
      <c r="D339" s="68"/>
      <c r="E339" s="40"/>
      <c r="G339" s="69"/>
    </row>
    <row r="340" spans="1:7">
      <c r="A340" s="68"/>
      <c r="B340" s="68"/>
      <c r="C340" s="40"/>
      <c r="D340" s="68"/>
      <c r="E340" s="40"/>
      <c r="G340" s="69"/>
    </row>
    <row r="341" spans="1:7">
      <c r="A341" s="68"/>
      <c r="B341" s="68"/>
      <c r="C341" s="40"/>
      <c r="D341" s="68"/>
      <c r="E341" s="40"/>
      <c r="G341" s="69"/>
    </row>
    <row r="342" spans="1:7">
      <c r="A342" s="68"/>
      <c r="B342" s="68"/>
      <c r="C342" s="40"/>
      <c r="D342" s="68"/>
      <c r="E342" s="40"/>
      <c r="G342" s="69"/>
    </row>
    <row r="343" spans="1:7">
      <c r="A343" s="68"/>
      <c r="B343" s="68"/>
      <c r="C343" s="40"/>
      <c r="D343" s="68"/>
      <c r="E343" s="40"/>
      <c r="G343" s="69"/>
    </row>
    <row r="344" spans="1:7">
      <c r="A344" s="68"/>
      <c r="B344" s="68"/>
      <c r="C344" s="40"/>
      <c r="D344" s="68"/>
      <c r="E344" s="40"/>
      <c r="G344" s="69"/>
    </row>
    <row r="345" spans="1:7">
      <c r="A345" s="68"/>
      <c r="B345" s="68"/>
      <c r="C345" s="40"/>
      <c r="D345" s="68"/>
      <c r="E345" s="40"/>
      <c r="G345" s="69"/>
    </row>
    <row r="346" spans="1:7">
      <c r="A346" s="68"/>
      <c r="B346" s="68"/>
      <c r="C346" s="40"/>
      <c r="D346" s="68"/>
      <c r="E346" s="40"/>
      <c r="G346" s="69"/>
    </row>
    <row r="347" spans="1:7">
      <c r="A347" s="68"/>
      <c r="B347" s="68"/>
      <c r="C347" s="40"/>
      <c r="D347" s="68"/>
      <c r="E347" s="40"/>
      <c r="G347" s="69"/>
    </row>
    <row r="348" spans="1:7">
      <c r="A348" s="68"/>
      <c r="B348" s="68"/>
      <c r="C348" s="40"/>
      <c r="D348" s="68"/>
      <c r="E348" s="40"/>
      <c r="G348" s="69"/>
    </row>
    <row r="349" spans="1:7">
      <c r="A349" s="68"/>
      <c r="B349" s="68"/>
      <c r="C349" s="40"/>
      <c r="D349" s="68"/>
      <c r="E349" s="40"/>
      <c r="G349" s="69"/>
    </row>
    <row r="350" spans="1:7">
      <c r="A350" s="68"/>
      <c r="B350" s="68"/>
      <c r="C350" s="40"/>
      <c r="D350" s="68"/>
      <c r="E350" s="40"/>
      <c r="G350" s="69"/>
    </row>
    <row r="351" spans="1:7">
      <c r="A351" s="68"/>
      <c r="B351" s="68"/>
      <c r="C351" s="40"/>
      <c r="D351" s="68"/>
      <c r="E351" s="40"/>
      <c r="G351" s="69"/>
    </row>
    <row r="352" spans="1:7">
      <c r="A352" s="68"/>
      <c r="B352" s="68"/>
      <c r="C352" s="40"/>
      <c r="D352" s="68"/>
      <c r="E352" s="40"/>
      <c r="G352" s="69"/>
    </row>
    <row r="353" spans="1:7">
      <c r="A353" s="68"/>
      <c r="B353" s="68"/>
      <c r="C353" s="40"/>
      <c r="D353" s="68"/>
      <c r="E353" s="40"/>
      <c r="G353" s="69"/>
    </row>
    <row r="354" spans="1:7">
      <c r="A354" s="68"/>
      <c r="B354" s="68"/>
      <c r="C354" s="40"/>
      <c r="D354" s="68"/>
      <c r="E354" s="40"/>
      <c r="G354" s="69"/>
    </row>
    <row r="355" spans="1:7">
      <c r="A355" s="68"/>
      <c r="B355" s="68"/>
      <c r="C355" s="40"/>
      <c r="D355" s="68"/>
      <c r="E355" s="40"/>
      <c r="G355" s="69"/>
    </row>
    <row r="356" spans="1:7">
      <c r="A356" s="68"/>
      <c r="B356" s="68"/>
      <c r="C356" s="40"/>
      <c r="D356" s="68"/>
      <c r="E356" s="40"/>
      <c r="G356" s="69"/>
    </row>
    <row r="357" spans="1:7">
      <c r="A357" s="68"/>
      <c r="B357" s="68"/>
      <c r="C357" s="40"/>
      <c r="D357" s="68"/>
      <c r="E357" s="40"/>
      <c r="G357" s="69"/>
    </row>
    <row r="358" spans="1:7">
      <c r="A358" s="68"/>
      <c r="B358" s="68"/>
      <c r="C358" s="40"/>
      <c r="D358" s="68"/>
      <c r="E358" s="40"/>
      <c r="G358" s="69"/>
    </row>
    <row r="359" spans="1:7">
      <c r="A359" s="68"/>
      <c r="B359" s="68"/>
      <c r="C359" s="40"/>
      <c r="D359" s="68"/>
      <c r="E359" s="40"/>
      <c r="G359" s="69"/>
    </row>
    <row r="360" spans="1:7">
      <c r="A360" s="68"/>
      <c r="B360" s="68"/>
      <c r="C360" s="40"/>
      <c r="D360" s="68"/>
      <c r="E360" s="40"/>
      <c r="G360" s="69"/>
    </row>
    <row r="361" spans="1:7">
      <c r="A361" s="68"/>
      <c r="B361" s="68"/>
      <c r="C361" s="40"/>
      <c r="D361" s="68"/>
      <c r="E361" s="40"/>
      <c r="G361" s="69"/>
    </row>
    <row r="362" spans="1:7">
      <c r="A362" s="68"/>
      <c r="B362" s="68"/>
      <c r="C362" s="40"/>
      <c r="D362" s="68"/>
      <c r="E362" s="40"/>
      <c r="G362" s="69"/>
    </row>
    <row r="363" spans="1:7">
      <c r="A363" s="68"/>
      <c r="B363" s="68"/>
      <c r="C363" s="40"/>
      <c r="D363" s="68"/>
      <c r="E363" s="40"/>
      <c r="G363" s="69"/>
    </row>
    <row r="364" spans="1:7">
      <c r="A364" s="68"/>
      <c r="B364" s="68"/>
      <c r="C364" s="40"/>
      <c r="D364" s="68"/>
      <c r="E364" s="40"/>
      <c r="G364" s="69"/>
    </row>
    <row r="365" spans="1:7">
      <c r="A365" s="68"/>
      <c r="B365" s="68"/>
      <c r="C365" s="40"/>
      <c r="D365" s="68"/>
      <c r="E365" s="40"/>
      <c r="G365" s="69"/>
    </row>
    <row r="366" spans="1:7">
      <c r="A366" s="68"/>
      <c r="B366" s="68"/>
      <c r="C366" s="40"/>
      <c r="D366" s="68"/>
      <c r="E366" s="40"/>
      <c r="G366" s="69"/>
    </row>
    <row r="367" spans="1:7">
      <c r="A367" s="68"/>
      <c r="B367" s="68"/>
      <c r="C367" s="40"/>
      <c r="D367" s="68"/>
      <c r="E367" s="40"/>
      <c r="G367" s="69"/>
    </row>
    <row r="368" spans="1:7">
      <c r="A368" s="68"/>
      <c r="B368" s="68"/>
      <c r="C368" s="40"/>
      <c r="D368" s="68"/>
      <c r="E368" s="40"/>
      <c r="G368" s="69"/>
    </row>
    <row r="369" spans="1:7">
      <c r="A369" s="68"/>
      <c r="B369" s="68"/>
      <c r="C369" s="40"/>
      <c r="D369" s="68"/>
      <c r="E369" s="40"/>
      <c r="G369" s="69"/>
    </row>
    <row r="370" spans="1:7">
      <c r="A370" s="68"/>
      <c r="B370" s="68"/>
      <c r="C370" s="40"/>
      <c r="D370" s="68"/>
      <c r="E370" s="40"/>
      <c r="G370" s="69"/>
    </row>
    <row r="371" spans="1:7">
      <c r="A371" s="68"/>
      <c r="B371" s="68"/>
      <c r="C371" s="40"/>
      <c r="D371" s="68"/>
      <c r="E371" s="40"/>
      <c r="G371" s="69"/>
    </row>
    <row r="372" spans="1:7">
      <c r="A372" s="68"/>
      <c r="B372" s="68"/>
      <c r="C372" s="40"/>
      <c r="D372" s="68"/>
      <c r="E372" s="40"/>
      <c r="G372" s="69"/>
    </row>
    <row r="373" spans="1:7">
      <c r="A373" s="68"/>
      <c r="B373" s="68"/>
      <c r="C373" s="40"/>
      <c r="D373" s="68"/>
      <c r="E373" s="40"/>
      <c r="G373" s="69"/>
    </row>
    <row r="374" spans="1:7">
      <c r="A374" s="68"/>
      <c r="B374" s="68"/>
      <c r="C374" s="40"/>
      <c r="D374" s="68"/>
      <c r="E374" s="40"/>
      <c r="G374" s="69"/>
    </row>
    <row r="375" spans="1:7">
      <c r="A375" s="68"/>
      <c r="B375" s="68"/>
      <c r="C375" s="40"/>
      <c r="D375" s="68"/>
      <c r="E375" s="40"/>
      <c r="G375" s="69"/>
    </row>
    <row r="376" spans="1:7">
      <c r="A376" s="68"/>
      <c r="B376" s="68"/>
      <c r="C376" s="40"/>
      <c r="D376" s="68"/>
      <c r="E376" s="40"/>
      <c r="G376" s="69"/>
    </row>
    <row r="377" spans="1:7">
      <c r="A377" s="68"/>
      <c r="B377" s="68"/>
      <c r="C377" s="40"/>
      <c r="D377" s="68"/>
      <c r="E377" s="40"/>
      <c r="G377" s="69"/>
    </row>
    <row r="378" spans="1:7">
      <c r="A378" s="68"/>
      <c r="B378" s="68"/>
      <c r="C378" s="40"/>
      <c r="D378" s="68"/>
      <c r="E378" s="40"/>
      <c r="G378" s="69"/>
    </row>
    <row r="379" spans="1:7">
      <c r="A379" s="68"/>
      <c r="B379" s="68"/>
      <c r="C379" s="40"/>
      <c r="D379" s="68"/>
      <c r="E379" s="40"/>
      <c r="G379" s="69"/>
    </row>
    <row r="380" spans="1:7">
      <c r="A380" s="68"/>
      <c r="B380" s="68"/>
      <c r="C380" s="40"/>
      <c r="D380" s="68"/>
      <c r="E380" s="40"/>
      <c r="G380" s="69"/>
    </row>
    <row r="381" spans="1:7">
      <c r="A381" s="68"/>
      <c r="B381" s="68"/>
      <c r="C381" s="40"/>
      <c r="D381" s="68"/>
      <c r="E381" s="40"/>
      <c r="G381" s="69"/>
    </row>
    <row r="382" spans="1:7">
      <c r="A382" s="68"/>
      <c r="B382" s="68"/>
      <c r="C382" s="40"/>
      <c r="D382" s="68"/>
      <c r="E382" s="40"/>
      <c r="G382" s="69"/>
    </row>
    <row r="383" spans="1:7">
      <c r="A383" s="68"/>
      <c r="B383" s="68"/>
      <c r="C383" s="40"/>
      <c r="D383" s="68"/>
      <c r="E383" s="40"/>
      <c r="G383" s="69"/>
    </row>
    <row r="384" spans="1:7">
      <c r="A384" s="68"/>
      <c r="B384" s="68"/>
      <c r="C384" s="40"/>
      <c r="D384" s="68"/>
      <c r="E384" s="40"/>
      <c r="G384" s="69"/>
    </row>
    <row r="385" spans="1:7">
      <c r="A385" s="68"/>
      <c r="B385" s="68"/>
      <c r="C385" s="40"/>
      <c r="D385" s="68"/>
      <c r="E385" s="40"/>
      <c r="G385" s="69"/>
    </row>
    <row r="386" spans="1:7">
      <c r="A386" s="68"/>
      <c r="B386" s="68"/>
      <c r="C386" s="40"/>
      <c r="D386" s="68"/>
      <c r="E386" s="40"/>
      <c r="G386" s="69"/>
    </row>
    <row r="387" spans="1:7">
      <c r="A387" s="68"/>
      <c r="B387" s="68"/>
      <c r="C387" s="40"/>
      <c r="D387" s="68"/>
      <c r="E387" s="40"/>
      <c r="G387" s="69"/>
    </row>
    <row r="388" spans="1:7">
      <c r="A388" s="68"/>
      <c r="B388" s="68"/>
      <c r="C388" s="40"/>
      <c r="D388" s="68"/>
      <c r="E388" s="40"/>
      <c r="G388" s="69"/>
    </row>
    <row r="389" spans="1:7">
      <c r="A389" s="68"/>
      <c r="B389" s="68"/>
      <c r="C389" s="40"/>
      <c r="D389" s="68"/>
      <c r="E389" s="40"/>
      <c r="G389" s="69"/>
    </row>
    <row r="390" spans="1:7">
      <c r="A390" s="68"/>
      <c r="B390" s="68"/>
      <c r="C390" s="40"/>
      <c r="D390" s="68"/>
      <c r="E390" s="40"/>
      <c r="G390" s="69"/>
    </row>
    <row r="391" spans="1:7">
      <c r="A391" s="68"/>
      <c r="B391" s="68"/>
      <c r="C391" s="40"/>
      <c r="D391" s="68"/>
      <c r="E391" s="40"/>
      <c r="G391" s="69"/>
    </row>
    <row r="392" spans="1:7">
      <c r="A392" s="68"/>
      <c r="B392" s="68"/>
      <c r="C392" s="40"/>
      <c r="D392" s="68"/>
      <c r="E392" s="40"/>
      <c r="G392" s="69"/>
    </row>
    <row r="393" spans="1:7">
      <c r="A393" s="68"/>
      <c r="B393" s="68"/>
      <c r="C393" s="40"/>
      <c r="D393" s="68"/>
      <c r="E393" s="40"/>
      <c r="G393" s="69"/>
    </row>
    <row r="394" spans="1:7">
      <c r="A394" s="68"/>
      <c r="B394" s="68"/>
      <c r="C394" s="40"/>
      <c r="D394" s="68"/>
      <c r="E394" s="40"/>
      <c r="G394" s="69"/>
    </row>
    <row r="395" spans="1:7">
      <c r="A395" s="68"/>
      <c r="B395" s="68"/>
      <c r="C395" s="40"/>
      <c r="D395" s="68"/>
      <c r="E395" s="40"/>
      <c r="G395" s="69"/>
    </row>
    <row r="396" spans="1:7">
      <c r="A396" s="68"/>
      <c r="B396" s="68"/>
      <c r="C396" s="40"/>
      <c r="D396" s="68"/>
      <c r="E396" s="40"/>
      <c r="G396" s="69"/>
    </row>
    <row r="397" spans="1:7">
      <c r="A397" s="68"/>
      <c r="B397" s="68"/>
      <c r="C397" s="40"/>
      <c r="D397" s="68"/>
      <c r="E397" s="40"/>
      <c r="G397" s="69"/>
    </row>
    <row r="398" spans="1:7">
      <c r="A398" s="68"/>
      <c r="B398" s="68"/>
      <c r="C398" s="40"/>
      <c r="D398" s="68"/>
      <c r="E398" s="40"/>
      <c r="G398" s="69"/>
    </row>
    <row r="399" spans="1:7">
      <c r="A399" s="68"/>
      <c r="B399" s="68"/>
      <c r="C399" s="40"/>
      <c r="D399" s="68"/>
      <c r="E399" s="40"/>
      <c r="G399" s="69"/>
    </row>
    <row r="400" spans="1:7">
      <c r="A400" s="68"/>
      <c r="B400" s="68"/>
      <c r="C400" s="40"/>
      <c r="D400" s="68"/>
      <c r="E400" s="40"/>
      <c r="G400" s="69"/>
    </row>
    <row r="401" spans="1:7">
      <c r="A401" s="68"/>
      <c r="B401" s="68"/>
      <c r="C401" s="40"/>
      <c r="D401" s="68"/>
      <c r="E401" s="40"/>
      <c r="G401" s="69"/>
    </row>
    <row r="402" spans="1:7">
      <c r="A402" s="68"/>
      <c r="B402" s="68"/>
      <c r="C402" s="40"/>
      <c r="D402" s="68"/>
      <c r="E402" s="40"/>
      <c r="G402" s="69"/>
    </row>
    <row r="403" spans="1:7">
      <c r="A403" s="68"/>
      <c r="B403" s="68"/>
      <c r="C403" s="40"/>
      <c r="D403" s="68"/>
      <c r="E403" s="40"/>
      <c r="G403" s="69"/>
    </row>
    <row r="404" spans="1:7">
      <c r="A404" s="68"/>
      <c r="B404" s="68"/>
      <c r="C404" s="40"/>
      <c r="D404" s="68"/>
      <c r="E404" s="40"/>
      <c r="G404" s="69"/>
    </row>
    <row r="405" spans="1:7">
      <c r="A405" s="68"/>
      <c r="B405" s="68"/>
      <c r="C405" s="40"/>
      <c r="D405" s="68"/>
      <c r="E405" s="40"/>
      <c r="G405" s="69"/>
    </row>
    <row r="406" spans="1:7">
      <c r="A406" s="68"/>
      <c r="B406" s="68"/>
      <c r="C406" s="40"/>
      <c r="D406" s="68"/>
      <c r="E406" s="40"/>
      <c r="G406" s="69"/>
    </row>
    <row r="407" spans="1:7">
      <c r="A407" s="68"/>
      <c r="B407" s="68"/>
      <c r="C407" s="40"/>
      <c r="D407" s="68"/>
      <c r="E407" s="40"/>
      <c r="G407" s="69"/>
    </row>
    <row r="408" spans="1:7">
      <c r="A408" s="68"/>
      <c r="B408" s="68"/>
      <c r="C408" s="40"/>
      <c r="D408" s="68"/>
      <c r="E408" s="40"/>
      <c r="G408" s="69"/>
    </row>
    <row r="409" spans="1:7">
      <c r="A409" s="68"/>
      <c r="B409" s="68"/>
      <c r="C409" s="40"/>
      <c r="D409" s="68"/>
      <c r="E409" s="40"/>
      <c r="G409" s="69"/>
    </row>
    <row r="410" spans="1:7">
      <c r="A410" s="68"/>
      <c r="B410" s="68"/>
      <c r="C410" s="40"/>
      <c r="D410" s="68"/>
      <c r="E410" s="40"/>
      <c r="G410" s="69"/>
    </row>
    <row r="411" spans="1:7">
      <c r="A411" s="68"/>
      <c r="B411" s="68"/>
      <c r="C411" s="40"/>
      <c r="D411" s="68"/>
      <c r="E411" s="40"/>
      <c r="G411" s="69"/>
    </row>
    <row r="412" spans="1:7">
      <c r="A412" s="68"/>
      <c r="B412" s="68"/>
      <c r="C412" s="40"/>
      <c r="D412" s="68"/>
      <c r="E412" s="40"/>
      <c r="G412" s="69"/>
    </row>
    <row r="413" spans="1:7">
      <c r="A413" s="68"/>
      <c r="B413" s="68"/>
      <c r="C413" s="40"/>
      <c r="D413" s="68"/>
      <c r="E413" s="40"/>
      <c r="G413" s="69"/>
    </row>
    <row r="414" spans="1:7">
      <c r="A414" s="68"/>
      <c r="B414" s="68"/>
      <c r="C414" s="40"/>
      <c r="D414" s="68"/>
      <c r="E414" s="40"/>
      <c r="G414" s="69"/>
    </row>
    <row r="415" spans="1:7">
      <c r="A415" s="68"/>
      <c r="B415" s="68"/>
      <c r="C415" s="40"/>
      <c r="D415" s="68"/>
      <c r="E415" s="40"/>
      <c r="G415" s="69"/>
    </row>
    <row r="416" spans="1:7">
      <c r="A416" s="68"/>
      <c r="B416" s="68"/>
      <c r="C416" s="40"/>
      <c r="D416" s="68"/>
      <c r="E416" s="40"/>
      <c r="G416" s="69"/>
    </row>
    <row r="417" spans="1:7">
      <c r="A417" s="68"/>
      <c r="B417" s="68"/>
      <c r="C417" s="40"/>
      <c r="D417" s="68"/>
      <c r="E417" s="40"/>
      <c r="G417" s="69"/>
    </row>
    <row r="418" spans="1:7">
      <c r="A418" s="68"/>
      <c r="B418" s="68"/>
      <c r="C418" s="40"/>
      <c r="D418" s="68"/>
      <c r="E418" s="40"/>
      <c r="G418" s="69"/>
    </row>
    <row r="419" spans="1:7">
      <c r="A419" s="68"/>
      <c r="B419" s="68"/>
      <c r="C419" s="40"/>
      <c r="D419" s="68"/>
      <c r="E419" s="40"/>
      <c r="G419" s="69"/>
    </row>
    <row r="420" spans="1:7">
      <c r="A420" s="68"/>
      <c r="B420" s="68"/>
      <c r="C420" s="40"/>
      <c r="D420" s="68"/>
      <c r="E420" s="40"/>
      <c r="G420" s="69"/>
    </row>
    <row r="421" spans="1:7">
      <c r="A421" s="68"/>
      <c r="B421" s="68"/>
      <c r="C421" s="40"/>
      <c r="D421" s="68"/>
      <c r="E421" s="40"/>
      <c r="G421" s="69"/>
    </row>
    <row r="422" spans="1:7">
      <c r="A422" s="68"/>
      <c r="B422" s="68"/>
      <c r="C422" s="40"/>
      <c r="D422" s="68"/>
      <c r="E422" s="40"/>
      <c r="G422" s="69"/>
    </row>
    <row r="423" spans="1:7">
      <c r="A423" s="68"/>
      <c r="B423" s="68"/>
      <c r="C423" s="40"/>
      <c r="D423" s="68"/>
      <c r="E423" s="40"/>
      <c r="G423" s="69"/>
    </row>
    <row r="424" spans="1:7">
      <c r="A424" s="68"/>
      <c r="B424" s="68"/>
      <c r="C424" s="40"/>
      <c r="D424" s="68"/>
      <c r="E424" s="40"/>
      <c r="G424" s="69"/>
    </row>
    <row r="425" spans="1:7">
      <c r="A425" s="68"/>
      <c r="B425" s="68"/>
      <c r="C425" s="40"/>
      <c r="D425" s="68"/>
      <c r="E425" s="40"/>
      <c r="G425" s="69"/>
    </row>
    <row r="426" spans="1:7">
      <c r="A426" s="68"/>
      <c r="B426" s="68"/>
      <c r="C426" s="40"/>
      <c r="D426" s="68"/>
      <c r="E426" s="40"/>
      <c r="G426" s="69"/>
    </row>
    <row r="427" spans="1:7">
      <c r="A427" s="68"/>
      <c r="B427" s="68"/>
      <c r="C427" s="40"/>
      <c r="D427" s="68"/>
      <c r="E427" s="40"/>
      <c r="G427" s="69"/>
    </row>
    <row r="428" spans="1:7">
      <c r="A428" s="68"/>
      <c r="B428" s="68"/>
      <c r="C428" s="40"/>
      <c r="D428" s="68"/>
      <c r="E428" s="40"/>
      <c r="G428" s="69"/>
    </row>
    <row r="429" spans="1:7">
      <c r="A429" s="68"/>
      <c r="B429" s="68"/>
      <c r="C429" s="40"/>
      <c r="D429" s="68"/>
      <c r="E429" s="40"/>
      <c r="G429" s="69"/>
    </row>
    <row r="430" spans="1:7">
      <c r="A430" s="68"/>
      <c r="B430" s="68"/>
      <c r="C430" s="40"/>
      <c r="D430" s="68"/>
      <c r="E430" s="40"/>
      <c r="G430" s="69"/>
    </row>
    <row r="431" spans="1:7">
      <c r="A431" s="68"/>
      <c r="B431" s="68"/>
      <c r="C431" s="40"/>
      <c r="D431" s="68"/>
      <c r="E431" s="40"/>
      <c r="G431" s="69"/>
    </row>
    <row r="432" spans="1:7">
      <c r="A432" s="68"/>
      <c r="B432" s="68"/>
      <c r="C432" s="40"/>
      <c r="D432" s="68"/>
      <c r="E432" s="40"/>
      <c r="G432" s="69"/>
    </row>
    <row r="433" spans="1:7">
      <c r="A433" s="68"/>
      <c r="B433" s="68"/>
      <c r="C433" s="40"/>
      <c r="D433" s="68"/>
      <c r="E433" s="40"/>
      <c r="G433" s="69"/>
    </row>
    <row r="434" spans="1:7">
      <c r="A434" s="68"/>
      <c r="B434" s="68"/>
      <c r="C434" s="40"/>
      <c r="D434" s="68"/>
      <c r="E434" s="40"/>
      <c r="G434" s="69"/>
    </row>
    <row r="435" spans="1:7">
      <c r="A435" s="68"/>
      <c r="B435" s="68"/>
      <c r="C435" s="40"/>
      <c r="D435" s="68"/>
      <c r="E435" s="40"/>
      <c r="G435" s="69"/>
    </row>
    <row r="436" spans="1:7">
      <c r="A436" s="68"/>
      <c r="B436" s="68"/>
      <c r="C436" s="40"/>
      <c r="D436" s="68"/>
      <c r="E436" s="40"/>
      <c r="G436" s="69"/>
    </row>
    <row r="437" spans="1:7">
      <c r="A437" s="68"/>
      <c r="B437" s="68"/>
      <c r="C437" s="40"/>
      <c r="D437" s="68"/>
      <c r="E437" s="40"/>
      <c r="G437" s="69"/>
    </row>
    <row r="438" spans="1:7">
      <c r="A438" s="68"/>
      <c r="B438" s="68"/>
      <c r="C438" s="40"/>
      <c r="D438" s="68"/>
      <c r="E438" s="40"/>
      <c r="G438" s="69"/>
    </row>
    <row r="439" spans="1:7">
      <c r="A439" s="68"/>
      <c r="B439" s="68"/>
      <c r="C439" s="40"/>
      <c r="D439" s="68"/>
      <c r="E439" s="40"/>
      <c r="G439" s="69"/>
    </row>
    <row r="440" spans="1:7">
      <c r="A440" s="68"/>
      <c r="B440" s="68"/>
      <c r="C440" s="40"/>
      <c r="D440" s="68"/>
      <c r="E440" s="40"/>
      <c r="G440" s="69"/>
    </row>
    <row r="441" spans="1:7">
      <c r="A441" s="68"/>
      <c r="B441" s="68"/>
      <c r="C441" s="40"/>
      <c r="D441" s="68"/>
      <c r="E441" s="40"/>
      <c r="G441" s="69"/>
    </row>
    <row r="442" spans="1:7">
      <c r="A442" s="68"/>
      <c r="B442" s="68"/>
      <c r="C442" s="40"/>
      <c r="D442" s="68"/>
      <c r="E442" s="40"/>
      <c r="G442" s="69"/>
    </row>
    <row r="443" spans="1:7">
      <c r="A443" s="68"/>
      <c r="B443" s="68"/>
      <c r="C443" s="40"/>
      <c r="D443" s="68"/>
      <c r="E443" s="40"/>
      <c r="G443" s="69"/>
    </row>
    <row r="444" spans="1:7">
      <c r="A444" s="68"/>
      <c r="B444" s="68"/>
      <c r="C444" s="40"/>
      <c r="D444" s="68"/>
      <c r="E444" s="40"/>
      <c r="G444" s="69"/>
    </row>
    <row r="445" spans="1:7">
      <c r="A445" s="68"/>
      <c r="B445" s="68"/>
      <c r="C445" s="40"/>
      <c r="D445" s="68"/>
      <c r="E445" s="40"/>
      <c r="G445" s="69"/>
    </row>
    <row r="446" spans="1:7">
      <c r="A446" s="68"/>
      <c r="B446" s="68"/>
      <c r="C446" s="40"/>
      <c r="D446" s="68"/>
      <c r="E446" s="40"/>
      <c r="G446" s="69"/>
    </row>
    <row r="447" spans="1:7">
      <c r="A447" s="68"/>
      <c r="B447" s="68"/>
      <c r="C447" s="40"/>
      <c r="D447" s="68"/>
      <c r="E447" s="40"/>
      <c r="G447" s="69"/>
    </row>
    <row r="448" spans="1:7">
      <c r="A448" s="68"/>
      <c r="B448" s="68"/>
      <c r="C448" s="40"/>
      <c r="D448" s="68"/>
      <c r="E448" s="40"/>
      <c r="G448" s="69"/>
    </row>
    <row r="449" spans="1:7">
      <c r="A449" s="68"/>
      <c r="B449" s="68"/>
      <c r="C449" s="40"/>
      <c r="D449" s="68"/>
      <c r="E449" s="40"/>
      <c r="G449" s="69"/>
    </row>
    <row r="450" spans="1:7">
      <c r="A450" s="68"/>
      <c r="B450" s="68"/>
      <c r="C450" s="40"/>
      <c r="D450" s="68"/>
      <c r="E450" s="40"/>
      <c r="G450" s="69"/>
    </row>
    <row r="451" spans="1:7">
      <c r="A451" s="68"/>
      <c r="B451" s="68"/>
      <c r="C451" s="40"/>
      <c r="D451" s="68"/>
      <c r="E451" s="40"/>
      <c r="G451" s="69"/>
    </row>
    <row r="452" spans="1:7">
      <c r="A452" s="68"/>
      <c r="B452" s="68"/>
      <c r="C452" s="40"/>
      <c r="D452" s="68"/>
      <c r="E452" s="40"/>
      <c r="G452" s="69"/>
    </row>
    <row r="453" spans="1:7">
      <c r="A453" s="68"/>
      <c r="B453" s="68"/>
      <c r="C453" s="40"/>
      <c r="D453" s="68"/>
      <c r="E453" s="40"/>
      <c r="G453" s="69"/>
    </row>
    <row r="454" spans="1:7">
      <c r="A454" s="68"/>
      <c r="B454" s="68"/>
      <c r="C454" s="40"/>
      <c r="D454" s="68"/>
      <c r="E454" s="40"/>
      <c r="G454" s="69"/>
    </row>
    <row r="455" spans="1:7">
      <c r="A455" s="68"/>
      <c r="B455" s="68"/>
      <c r="C455" s="40"/>
      <c r="D455" s="68"/>
      <c r="E455" s="40"/>
      <c r="G455" s="69"/>
    </row>
    <row r="456" spans="1:7">
      <c r="A456" s="68"/>
      <c r="B456" s="68"/>
      <c r="C456" s="40"/>
      <c r="D456" s="68"/>
      <c r="E456" s="40"/>
      <c r="G456" s="69"/>
    </row>
    <row r="457" spans="1:7">
      <c r="A457" s="68"/>
      <c r="B457" s="68"/>
      <c r="C457" s="40"/>
      <c r="D457" s="68"/>
      <c r="E457" s="40"/>
      <c r="G457" s="69"/>
    </row>
    <row r="458" spans="1:7">
      <c r="A458" s="68"/>
      <c r="B458" s="68"/>
      <c r="C458" s="40"/>
      <c r="D458" s="68"/>
      <c r="E458" s="40"/>
      <c r="G458" s="69"/>
    </row>
    <row r="459" spans="1:7">
      <c r="A459" s="68"/>
      <c r="B459" s="68"/>
      <c r="C459" s="40"/>
      <c r="D459" s="68"/>
      <c r="E459" s="40"/>
      <c r="G459" s="69"/>
    </row>
    <row r="460" spans="1:7">
      <c r="A460" s="68"/>
      <c r="B460" s="68"/>
      <c r="C460" s="40"/>
      <c r="D460" s="68"/>
      <c r="E460" s="40"/>
      <c r="G460" s="69"/>
    </row>
    <row r="461" spans="1:7">
      <c r="A461" s="68"/>
      <c r="B461" s="68"/>
      <c r="C461" s="40"/>
      <c r="D461" s="68"/>
      <c r="E461" s="40"/>
      <c r="G461" s="69"/>
    </row>
    <row r="462" spans="1:7">
      <c r="A462" s="68"/>
      <c r="B462" s="68"/>
      <c r="C462" s="40"/>
      <c r="D462" s="68"/>
      <c r="E462" s="40"/>
      <c r="G462" s="69"/>
    </row>
    <row r="463" spans="1:7">
      <c r="A463" s="68"/>
      <c r="B463" s="68"/>
      <c r="C463" s="40"/>
      <c r="D463" s="68"/>
      <c r="E463" s="40"/>
      <c r="G463" s="69"/>
    </row>
    <row r="464" spans="1:7">
      <c r="A464" s="68"/>
      <c r="B464" s="68"/>
      <c r="C464" s="40"/>
      <c r="D464" s="68"/>
      <c r="E464" s="40"/>
      <c r="G464" s="69"/>
    </row>
    <row r="465" spans="1:7">
      <c r="A465" s="68"/>
      <c r="B465" s="68"/>
      <c r="C465" s="40"/>
      <c r="D465" s="68"/>
      <c r="E465" s="40"/>
      <c r="G465" s="69"/>
    </row>
    <row r="466" spans="1:7">
      <c r="A466" s="68"/>
      <c r="B466" s="68"/>
      <c r="C466" s="40"/>
      <c r="D466" s="68"/>
      <c r="E466" s="40"/>
      <c r="G466" s="69"/>
    </row>
    <row r="467" spans="1:7">
      <c r="A467" s="68"/>
      <c r="B467" s="68"/>
      <c r="C467" s="40"/>
      <c r="D467" s="68"/>
      <c r="E467" s="40"/>
      <c r="G467" s="69"/>
    </row>
    <row r="468" spans="1:7">
      <c r="A468" s="68"/>
      <c r="B468" s="68"/>
      <c r="C468" s="40"/>
      <c r="D468" s="68"/>
      <c r="E468" s="40"/>
      <c r="G468" s="69"/>
    </row>
    <row r="469" spans="1:7">
      <c r="A469" s="68"/>
      <c r="B469" s="68"/>
      <c r="C469" s="40"/>
      <c r="D469" s="68"/>
      <c r="E469" s="40"/>
      <c r="G469" s="69"/>
    </row>
    <row r="470" spans="1:7">
      <c r="A470" s="68"/>
      <c r="B470" s="68"/>
      <c r="C470" s="40"/>
      <c r="D470" s="68"/>
      <c r="E470" s="40"/>
      <c r="G470" s="69"/>
    </row>
    <row r="471" spans="1:7">
      <c r="A471" s="68"/>
      <c r="B471" s="68"/>
      <c r="C471" s="40"/>
      <c r="D471" s="68"/>
      <c r="E471" s="40"/>
      <c r="G471" s="69"/>
    </row>
    <row r="472" spans="1:7">
      <c r="A472" s="68"/>
      <c r="B472" s="68"/>
      <c r="C472" s="40"/>
      <c r="D472" s="68"/>
      <c r="E472" s="40"/>
      <c r="G472" s="69"/>
    </row>
    <row r="473" spans="1:7">
      <c r="A473" s="68"/>
      <c r="B473" s="68"/>
      <c r="C473" s="40"/>
      <c r="D473" s="68"/>
      <c r="E473" s="40"/>
      <c r="G473" s="69"/>
    </row>
    <row r="474" spans="1:7">
      <c r="A474" s="68"/>
      <c r="B474" s="68"/>
      <c r="C474" s="40"/>
      <c r="D474" s="68"/>
      <c r="E474" s="40"/>
      <c r="G474" s="69"/>
    </row>
    <row r="475" spans="1:7">
      <c r="A475" s="68"/>
      <c r="B475" s="68"/>
      <c r="C475" s="40"/>
      <c r="D475" s="68"/>
      <c r="E475" s="40"/>
      <c r="G475" s="69"/>
    </row>
    <row r="476" spans="1:7">
      <c r="A476" s="68"/>
      <c r="B476" s="68"/>
      <c r="C476" s="40"/>
      <c r="D476" s="68"/>
      <c r="E476" s="40"/>
      <c r="G476" s="69"/>
    </row>
    <row r="477" spans="1:7">
      <c r="A477" s="68"/>
      <c r="B477" s="68"/>
      <c r="C477" s="40"/>
      <c r="D477" s="68"/>
      <c r="E477" s="40"/>
      <c r="G477" s="69"/>
    </row>
    <row r="478" spans="1:7">
      <c r="A478" s="68"/>
      <c r="B478" s="68"/>
      <c r="C478" s="40"/>
      <c r="D478" s="68"/>
      <c r="E478" s="40"/>
      <c r="G478" s="69"/>
    </row>
    <row r="479" spans="1:7">
      <c r="A479" s="68"/>
      <c r="B479" s="68"/>
      <c r="C479" s="40"/>
      <c r="D479" s="68"/>
      <c r="E479" s="40"/>
      <c r="G479" s="69"/>
    </row>
    <row r="480" spans="1:7">
      <c r="A480" s="68"/>
      <c r="B480" s="68"/>
      <c r="C480" s="40"/>
      <c r="D480" s="68"/>
      <c r="E480" s="40"/>
      <c r="G480" s="69"/>
    </row>
    <row r="481" spans="1:7">
      <c r="A481" s="68"/>
      <c r="B481" s="68"/>
      <c r="C481" s="40"/>
      <c r="D481" s="68"/>
      <c r="E481" s="40"/>
      <c r="G481" s="69"/>
    </row>
    <row r="482" spans="1:7">
      <c r="A482" s="68"/>
      <c r="B482" s="68"/>
      <c r="C482" s="40"/>
      <c r="D482" s="68"/>
      <c r="E482" s="40"/>
      <c r="G482" s="69"/>
    </row>
    <row r="483" spans="1:7">
      <c r="A483" s="68"/>
      <c r="B483" s="68"/>
      <c r="C483" s="40"/>
      <c r="D483" s="68"/>
      <c r="E483" s="40"/>
      <c r="G483" s="69"/>
    </row>
    <row r="484" spans="1:7">
      <c r="A484" s="68"/>
      <c r="B484" s="68"/>
      <c r="C484" s="40"/>
      <c r="D484" s="68"/>
      <c r="E484" s="40"/>
      <c r="G484" s="69"/>
    </row>
    <row r="485" spans="1:7">
      <c r="A485" s="68"/>
      <c r="B485" s="68"/>
      <c r="C485" s="40"/>
      <c r="D485" s="68"/>
      <c r="E485" s="40"/>
      <c r="G485" s="69"/>
    </row>
    <row r="486" spans="1:7">
      <c r="A486" s="68"/>
      <c r="B486" s="68"/>
      <c r="C486" s="40"/>
      <c r="D486" s="68"/>
      <c r="E486" s="40"/>
      <c r="G486" s="69"/>
    </row>
    <row r="487" spans="1:7">
      <c r="A487" s="68"/>
      <c r="B487" s="68"/>
      <c r="C487" s="40"/>
      <c r="D487" s="68"/>
      <c r="E487" s="40"/>
      <c r="G487" s="69"/>
    </row>
    <row r="488" spans="1:7">
      <c r="A488" s="68"/>
      <c r="B488" s="68"/>
      <c r="C488" s="40"/>
      <c r="D488" s="68"/>
      <c r="E488" s="40"/>
      <c r="G488" s="69"/>
    </row>
    <row r="489" spans="1:7">
      <c r="A489" s="68"/>
      <c r="B489" s="68"/>
      <c r="C489" s="40"/>
      <c r="D489" s="68"/>
      <c r="E489" s="40"/>
      <c r="G489" s="69"/>
    </row>
    <row r="490" spans="1:7">
      <c r="A490" s="68"/>
      <c r="B490" s="68"/>
      <c r="C490" s="40"/>
      <c r="D490" s="68"/>
      <c r="E490" s="40"/>
      <c r="G490" s="69"/>
    </row>
    <row r="491" spans="1:7">
      <c r="A491" s="68"/>
      <c r="B491" s="68"/>
      <c r="C491" s="40"/>
      <c r="D491" s="68"/>
      <c r="E491" s="40"/>
      <c r="G491" s="69"/>
    </row>
    <row r="492" spans="1:7">
      <c r="A492" s="68"/>
      <c r="B492" s="68"/>
      <c r="C492" s="40"/>
      <c r="D492" s="68"/>
      <c r="E492" s="40"/>
      <c r="G492" s="69"/>
    </row>
    <row r="493" spans="1:7">
      <c r="A493" s="68"/>
      <c r="B493" s="68"/>
      <c r="C493" s="40"/>
      <c r="D493" s="68"/>
      <c r="E493" s="40"/>
      <c r="G493" s="69"/>
    </row>
    <row r="494" spans="1:7">
      <c r="A494" s="68"/>
      <c r="B494" s="68"/>
      <c r="C494" s="40"/>
      <c r="D494" s="68"/>
      <c r="E494" s="40"/>
      <c r="G494" s="69"/>
    </row>
    <row r="495" spans="1:7">
      <c r="A495" s="68"/>
      <c r="B495" s="68"/>
      <c r="C495" s="40"/>
      <c r="D495" s="68"/>
      <c r="E495" s="40"/>
      <c r="G495" s="69"/>
    </row>
    <row r="496" spans="1:7">
      <c r="A496" s="68"/>
      <c r="B496" s="68"/>
      <c r="C496" s="40"/>
      <c r="D496" s="68"/>
      <c r="E496" s="40"/>
      <c r="G496" s="69"/>
    </row>
    <row r="497" spans="1:7">
      <c r="A497" s="68"/>
      <c r="B497" s="68"/>
      <c r="C497" s="40"/>
      <c r="D497" s="68"/>
      <c r="E497" s="40"/>
      <c r="G497" s="69"/>
    </row>
    <row r="498" spans="1:7">
      <c r="A498" s="68"/>
      <c r="B498" s="68"/>
      <c r="C498" s="40"/>
      <c r="D498" s="68"/>
      <c r="E498" s="40"/>
      <c r="G498" s="69"/>
    </row>
    <row r="499" spans="1:7">
      <c r="A499" s="68"/>
      <c r="B499" s="68"/>
      <c r="C499" s="40"/>
      <c r="D499" s="68"/>
      <c r="E499" s="40"/>
      <c r="G499" s="69"/>
    </row>
    <row r="500" spans="1:7">
      <c r="A500" s="68"/>
      <c r="B500" s="68"/>
      <c r="C500" s="40"/>
      <c r="D500" s="68"/>
      <c r="E500" s="40"/>
      <c r="G500" s="69"/>
    </row>
    <row r="501" spans="1:7">
      <c r="A501" s="68"/>
      <c r="B501" s="68"/>
      <c r="C501" s="40"/>
      <c r="D501" s="68"/>
      <c r="E501" s="40"/>
      <c r="G501" s="69"/>
    </row>
    <row r="502" spans="1:7">
      <c r="A502" s="68"/>
      <c r="B502" s="68"/>
      <c r="C502" s="40"/>
      <c r="D502" s="68"/>
      <c r="E502" s="40"/>
      <c r="G502" s="69"/>
    </row>
    <row r="503" spans="1:7">
      <c r="A503" s="68"/>
      <c r="B503" s="68"/>
      <c r="C503" s="40"/>
      <c r="D503" s="68"/>
      <c r="E503" s="40"/>
      <c r="G503" s="69"/>
    </row>
    <row r="504" spans="1:7">
      <c r="A504" s="68"/>
      <c r="B504" s="68"/>
      <c r="C504" s="40"/>
      <c r="D504" s="68"/>
      <c r="E504" s="40"/>
      <c r="G504" s="69"/>
    </row>
    <row r="505" spans="1:7">
      <c r="A505" s="68"/>
      <c r="B505" s="68"/>
      <c r="C505" s="40"/>
      <c r="D505" s="68"/>
      <c r="E505" s="40"/>
      <c r="G505" s="69"/>
    </row>
    <row r="506" spans="1:7">
      <c r="A506" s="68"/>
      <c r="B506" s="68"/>
      <c r="C506" s="40"/>
      <c r="D506" s="68"/>
      <c r="E506" s="40"/>
      <c r="G506" s="69"/>
    </row>
    <row r="507" spans="1:7">
      <c r="A507" s="68"/>
      <c r="B507" s="68"/>
      <c r="C507" s="40"/>
      <c r="D507" s="68"/>
      <c r="E507" s="40"/>
      <c r="G507" s="69"/>
    </row>
    <row r="508" spans="1:7">
      <c r="A508" s="68"/>
      <c r="B508" s="68"/>
      <c r="C508" s="40"/>
      <c r="D508" s="68"/>
      <c r="E508" s="40"/>
      <c r="G508" s="69"/>
    </row>
    <row r="509" spans="1:7">
      <c r="A509" s="68"/>
      <c r="B509" s="68"/>
      <c r="C509" s="40"/>
      <c r="D509" s="68"/>
      <c r="E509" s="40"/>
      <c r="G509" s="69"/>
    </row>
    <row r="510" spans="1:7">
      <c r="A510" s="68"/>
      <c r="B510" s="68"/>
      <c r="C510" s="40"/>
      <c r="D510" s="68"/>
      <c r="E510" s="40"/>
      <c r="G510" s="69"/>
    </row>
    <row r="511" spans="1:7">
      <c r="A511" s="68"/>
      <c r="B511" s="68"/>
      <c r="C511" s="40"/>
      <c r="D511" s="68"/>
      <c r="E511" s="40"/>
      <c r="G511" s="69"/>
    </row>
    <row r="512" spans="1:7">
      <c r="A512" s="68"/>
      <c r="B512" s="68"/>
      <c r="C512" s="40"/>
      <c r="D512" s="68"/>
      <c r="E512" s="40"/>
      <c r="G512" s="69"/>
    </row>
    <row r="513" spans="1:7">
      <c r="A513" s="68"/>
      <c r="B513" s="68"/>
      <c r="C513" s="40"/>
      <c r="D513" s="68"/>
      <c r="E513" s="40"/>
      <c r="G513" s="69"/>
    </row>
    <row r="514" spans="1:7">
      <c r="A514" s="68"/>
      <c r="B514" s="68"/>
      <c r="C514" s="40"/>
      <c r="D514" s="68"/>
      <c r="E514" s="40"/>
      <c r="G514" s="69"/>
    </row>
    <row r="515" spans="1:7">
      <c r="A515" s="68"/>
      <c r="B515" s="68"/>
      <c r="C515" s="40"/>
      <c r="D515" s="68"/>
      <c r="E515" s="40"/>
      <c r="G515" s="69"/>
    </row>
    <row r="516" spans="1:7">
      <c r="A516" s="68"/>
      <c r="B516" s="68"/>
      <c r="C516" s="40"/>
      <c r="D516" s="68"/>
      <c r="E516" s="40"/>
      <c r="G516" s="69"/>
    </row>
    <row r="517" spans="1:7">
      <c r="A517" s="68"/>
      <c r="B517" s="68"/>
      <c r="C517" s="40"/>
      <c r="D517" s="68"/>
      <c r="E517" s="40"/>
      <c r="G517" s="69"/>
    </row>
    <row r="518" spans="1:7">
      <c r="A518" s="68"/>
      <c r="B518" s="68"/>
      <c r="C518" s="40"/>
      <c r="D518" s="68"/>
      <c r="E518" s="40"/>
      <c r="G518" s="69"/>
    </row>
    <row r="519" spans="1:7">
      <c r="A519" s="68"/>
      <c r="B519" s="68"/>
      <c r="C519" s="40"/>
      <c r="D519" s="68"/>
      <c r="E519" s="40"/>
      <c r="G519" s="69"/>
    </row>
    <row r="520" spans="1:7">
      <c r="A520" s="68"/>
      <c r="B520" s="68"/>
      <c r="C520" s="40"/>
      <c r="D520" s="68"/>
      <c r="E520" s="40"/>
      <c r="G520" s="69"/>
    </row>
    <row r="521" spans="1:7">
      <c r="A521" s="68"/>
      <c r="B521" s="68"/>
      <c r="C521" s="40"/>
      <c r="D521" s="68"/>
      <c r="E521" s="40"/>
      <c r="G521" s="69"/>
    </row>
    <row r="522" spans="1:7">
      <c r="A522" s="68"/>
      <c r="B522" s="68"/>
      <c r="C522" s="40"/>
      <c r="D522" s="68"/>
      <c r="E522" s="40"/>
      <c r="G522" s="69"/>
    </row>
    <row r="523" spans="1:7">
      <c r="A523" s="68"/>
      <c r="B523" s="68"/>
      <c r="C523" s="40"/>
      <c r="D523" s="68"/>
      <c r="E523" s="40"/>
      <c r="G523" s="69"/>
    </row>
    <row r="524" spans="1:7">
      <c r="A524" s="68"/>
      <c r="B524" s="68"/>
      <c r="C524" s="40"/>
      <c r="D524" s="68"/>
      <c r="E524" s="40"/>
      <c r="G524" s="69"/>
    </row>
    <row r="525" spans="1:7">
      <c r="A525" s="68"/>
      <c r="B525" s="68"/>
      <c r="C525" s="40"/>
      <c r="D525" s="68"/>
      <c r="E525" s="40"/>
      <c r="G525" s="69"/>
    </row>
    <row r="526" spans="1:7">
      <c r="A526" s="68"/>
      <c r="B526" s="68"/>
      <c r="C526" s="40"/>
      <c r="D526" s="68"/>
      <c r="E526" s="40"/>
      <c r="G526" s="69"/>
    </row>
    <row r="527" spans="1:7">
      <c r="A527" s="68"/>
      <c r="B527" s="68"/>
      <c r="C527" s="40"/>
      <c r="D527" s="68"/>
      <c r="E527" s="40"/>
      <c r="G527" s="69"/>
    </row>
    <row r="528" spans="1:7">
      <c r="A528" s="68"/>
      <c r="B528" s="68"/>
      <c r="C528" s="40"/>
      <c r="D528" s="68"/>
      <c r="E528" s="40"/>
      <c r="G528" s="69"/>
    </row>
    <row r="529" spans="1:7">
      <c r="A529" s="68"/>
      <c r="B529" s="68"/>
      <c r="C529" s="40"/>
      <c r="D529" s="68"/>
      <c r="E529" s="40"/>
      <c r="G529" s="69"/>
    </row>
    <row r="530" spans="1:7">
      <c r="A530" s="68"/>
      <c r="B530" s="68"/>
      <c r="C530" s="40"/>
      <c r="D530" s="68"/>
      <c r="E530" s="40"/>
      <c r="G530" s="69"/>
    </row>
    <row r="531" spans="1:7">
      <c r="A531" s="68"/>
      <c r="B531" s="68"/>
      <c r="C531" s="40"/>
      <c r="D531" s="68"/>
      <c r="E531" s="40"/>
      <c r="G531" s="69"/>
    </row>
    <row r="532" spans="1:7">
      <c r="A532" s="68"/>
      <c r="B532" s="68"/>
      <c r="C532" s="40"/>
      <c r="D532" s="68"/>
      <c r="E532" s="40"/>
      <c r="G532" s="69"/>
    </row>
    <row r="533" spans="1:7">
      <c r="A533" s="68"/>
      <c r="B533" s="68"/>
      <c r="C533" s="40"/>
      <c r="D533" s="68"/>
      <c r="E533" s="40"/>
      <c r="G533" s="69"/>
    </row>
    <row r="534" spans="1:7">
      <c r="A534" s="68"/>
      <c r="B534" s="68"/>
      <c r="C534" s="40"/>
      <c r="D534" s="68"/>
      <c r="E534" s="40"/>
      <c r="G534" s="69"/>
    </row>
    <row r="535" spans="1:7">
      <c r="A535" s="68"/>
      <c r="B535" s="68"/>
      <c r="C535" s="40"/>
      <c r="D535" s="68"/>
      <c r="E535" s="40"/>
      <c r="G535" s="69"/>
    </row>
    <row r="536" spans="1:7">
      <c r="A536" s="68"/>
      <c r="B536" s="68"/>
      <c r="C536" s="40"/>
      <c r="D536" s="68"/>
      <c r="E536" s="40"/>
      <c r="G536" s="69"/>
    </row>
    <row r="537" spans="1:7">
      <c r="A537" s="68"/>
      <c r="B537" s="68"/>
      <c r="C537" s="40"/>
      <c r="D537" s="68"/>
      <c r="E537" s="40"/>
      <c r="G537" s="69"/>
    </row>
    <row r="538" spans="1:7">
      <c r="A538" s="68"/>
      <c r="B538" s="68"/>
      <c r="C538" s="40"/>
      <c r="D538" s="68"/>
      <c r="E538" s="40"/>
      <c r="G538" s="69"/>
    </row>
    <row r="539" spans="1:7">
      <c r="A539" s="68"/>
      <c r="B539" s="68"/>
      <c r="C539" s="40"/>
      <c r="D539" s="68"/>
      <c r="E539" s="40"/>
      <c r="G539" s="69"/>
    </row>
    <row r="540" spans="1:7">
      <c r="A540" s="68"/>
      <c r="B540" s="68"/>
      <c r="C540" s="40"/>
      <c r="D540" s="68"/>
      <c r="E540" s="40"/>
      <c r="G540" s="69"/>
    </row>
    <row r="541" spans="1:7">
      <c r="A541" s="68"/>
      <c r="B541" s="68"/>
      <c r="C541" s="40"/>
      <c r="D541" s="68"/>
      <c r="E541" s="40"/>
      <c r="G541" s="69"/>
    </row>
    <row r="542" spans="1:7">
      <c r="A542" s="68"/>
      <c r="B542" s="68"/>
      <c r="C542" s="40"/>
      <c r="D542" s="68"/>
      <c r="E542" s="40"/>
      <c r="G542" s="69"/>
    </row>
    <row r="543" spans="1:7">
      <c r="A543" s="68"/>
      <c r="B543" s="68"/>
      <c r="C543" s="40"/>
      <c r="D543" s="68"/>
      <c r="E543" s="40"/>
      <c r="G543" s="69"/>
    </row>
    <row r="544" spans="1:7">
      <c r="A544" s="68"/>
      <c r="B544" s="68"/>
      <c r="C544" s="40"/>
      <c r="D544" s="68"/>
      <c r="E544" s="40"/>
      <c r="G544" s="69"/>
    </row>
    <row r="545" spans="1:7">
      <c r="A545" s="68"/>
      <c r="B545" s="68"/>
      <c r="C545" s="40"/>
      <c r="D545" s="68"/>
      <c r="E545" s="40"/>
      <c r="G545" s="69"/>
    </row>
    <row r="546" spans="1:7">
      <c r="A546" s="68"/>
      <c r="B546" s="68"/>
      <c r="C546" s="40"/>
      <c r="D546" s="68"/>
      <c r="E546" s="40"/>
      <c r="G546" s="69"/>
    </row>
    <row r="547" spans="1:7">
      <c r="A547" s="68"/>
      <c r="B547" s="68"/>
      <c r="C547" s="40"/>
      <c r="D547" s="68"/>
      <c r="E547" s="40"/>
      <c r="G547" s="69"/>
    </row>
    <row r="548" spans="1:7">
      <c r="A548" s="68"/>
      <c r="B548" s="68"/>
      <c r="C548" s="40"/>
      <c r="D548" s="68"/>
      <c r="E548" s="40"/>
      <c r="G548" s="69"/>
    </row>
    <row r="549" spans="1:7">
      <c r="A549" s="68"/>
      <c r="B549" s="68"/>
      <c r="C549" s="40"/>
      <c r="D549" s="68"/>
      <c r="E549" s="40"/>
      <c r="G549" s="69"/>
    </row>
    <row r="550" spans="1:7">
      <c r="A550" s="68"/>
      <c r="B550" s="68"/>
      <c r="C550" s="40"/>
      <c r="D550" s="68"/>
      <c r="E550" s="40"/>
      <c r="G550" s="69"/>
    </row>
    <row r="551" spans="1:7">
      <c r="A551" s="68"/>
      <c r="B551" s="68"/>
      <c r="C551" s="40"/>
      <c r="D551" s="68"/>
      <c r="E551" s="40"/>
      <c r="G551" s="69"/>
    </row>
    <row r="552" spans="1:7">
      <c r="A552" s="68"/>
      <c r="B552" s="68"/>
      <c r="C552" s="40"/>
      <c r="D552" s="68"/>
      <c r="E552" s="40"/>
      <c r="G552" s="69"/>
    </row>
    <row r="553" spans="1:7">
      <c r="A553" s="68"/>
      <c r="B553" s="68"/>
      <c r="C553" s="40"/>
      <c r="D553" s="68"/>
      <c r="E553" s="40"/>
      <c r="G553" s="69"/>
    </row>
    <row r="554" spans="1:7">
      <c r="A554" s="68"/>
      <c r="B554" s="68"/>
      <c r="C554" s="40"/>
      <c r="D554" s="68"/>
      <c r="E554" s="40"/>
      <c r="G554" s="69"/>
    </row>
    <row r="555" spans="1:7">
      <c r="A555" s="68"/>
      <c r="B555" s="68"/>
      <c r="C555" s="40"/>
      <c r="D555" s="68"/>
      <c r="E555" s="40"/>
      <c r="G555" s="69"/>
    </row>
    <row r="556" spans="1:7">
      <c r="A556" s="68"/>
      <c r="B556" s="68"/>
      <c r="C556" s="40"/>
      <c r="D556" s="68"/>
      <c r="E556" s="40"/>
      <c r="G556" s="69"/>
    </row>
    <row r="557" spans="1:7">
      <c r="A557" s="68"/>
      <c r="B557" s="68"/>
      <c r="C557" s="40"/>
      <c r="D557" s="68"/>
      <c r="E557" s="40"/>
      <c r="G557" s="69"/>
    </row>
    <row r="558" spans="1:7">
      <c r="A558" s="68"/>
      <c r="B558" s="68"/>
      <c r="C558" s="40"/>
      <c r="D558" s="68"/>
      <c r="E558" s="40"/>
      <c r="G558" s="69"/>
    </row>
    <row r="559" spans="1:7">
      <c r="A559" s="68"/>
      <c r="B559" s="68"/>
      <c r="C559" s="40"/>
      <c r="D559" s="68"/>
      <c r="E559" s="40"/>
      <c r="G559" s="69"/>
    </row>
    <row r="560" spans="1:7">
      <c r="A560" s="68"/>
      <c r="B560" s="68"/>
      <c r="C560" s="40"/>
      <c r="D560" s="68"/>
      <c r="E560" s="40"/>
      <c r="G560" s="69"/>
    </row>
    <row r="561" spans="1:7">
      <c r="A561" s="68"/>
      <c r="B561" s="68"/>
      <c r="C561" s="40"/>
      <c r="D561" s="68"/>
      <c r="E561" s="40"/>
      <c r="G561" s="69"/>
    </row>
    <row r="562" spans="1:7">
      <c r="A562" s="68"/>
      <c r="B562" s="68"/>
      <c r="C562" s="40"/>
      <c r="D562" s="68"/>
      <c r="E562" s="40"/>
      <c r="G562" s="69"/>
    </row>
    <row r="563" spans="1:7">
      <c r="A563" s="68"/>
      <c r="B563" s="68"/>
      <c r="C563" s="40"/>
      <c r="D563" s="68"/>
      <c r="E563" s="40"/>
      <c r="G563" s="69"/>
    </row>
    <row r="564" spans="1:7">
      <c r="A564" s="68"/>
      <c r="B564" s="68"/>
      <c r="C564" s="40"/>
      <c r="D564" s="68"/>
      <c r="E564" s="40"/>
      <c r="G564" s="69"/>
    </row>
    <row r="565" spans="1:7">
      <c r="A565" s="68"/>
      <c r="B565" s="68"/>
      <c r="C565" s="40"/>
      <c r="D565" s="68"/>
      <c r="E565" s="40"/>
      <c r="G565" s="69"/>
    </row>
    <row r="566" spans="1:7">
      <c r="A566" s="68"/>
      <c r="B566" s="68"/>
      <c r="C566" s="40"/>
      <c r="D566" s="68"/>
      <c r="E566" s="40"/>
      <c r="G566" s="69"/>
    </row>
    <row r="567" spans="1:7">
      <c r="A567" s="68"/>
      <c r="B567" s="68"/>
      <c r="C567" s="40"/>
      <c r="D567" s="68"/>
      <c r="E567" s="40"/>
      <c r="G567" s="69"/>
    </row>
    <row r="568" spans="1:7">
      <c r="A568" s="68"/>
      <c r="B568" s="68"/>
      <c r="C568" s="40"/>
      <c r="D568" s="68"/>
      <c r="E568" s="40"/>
      <c r="G568" s="69"/>
    </row>
    <row r="569" spans="1:7">
      <c r="A569" s="68"/>
      <c r="B569" s="68"/>
      <c r="C569" s="40"/>
      <c r="D569" s="68"/>
      <c r="E569" s="40"/>
      <c r="G569" s="69"/>
    </row>
    <row r="570" spans="1:7">
      <c r="A570" s="68"/>
      <c r="B570" s="68"/>
      <c r="C570" s="40"/>
      <c r="D570" s="68"/>
      <c r="E570" s="40"/>
      <c r="G570" s="69"/>
    </row>
    <row r="571" spans="1:7">
      <c r="A571" s="68"/>
      <c r="B571" s="68"/>
      <c r="C571" s="40"/>
      <c r="D571" s="68"/>
      <c r="E571" s="40"/>
      <c r="G571" s="69"/>
    </row>
    <row r="572" spans="1:7">
      <c r="A572" s="68"/>
      <c r="B572" s="68"/>
      <c r="C572" s="40"/>
      <c r="D572" s="68"/>
      <c r="E572" s="40"/>
      <c r="G572" s="69"/>
    </row>
    <row r="573" spans="1:7">
      <c r="A573" s="68"/>
      <c r="B573" s="68"/>
      <c r="C573" s="40"/>
      <c r="D573" s="68"/>
      <c r="E573" s="40"/>
      <c r="G573" s="69"/>
    </row>
    <row r="574" spans="1:7">
      <c r="A574" s="68"/>
      <c r="B574" s="68"/>
      <c r="C574" s="40"/>
      <c r="D574" s="68"/>
      <c r="E574" s="40"/>
      <c r="G574" s="69"/>
    </row>
    <row r="575" spans="1:7">
      <c r="A575" s="68"/>
      <c r="B575" s="68"/>
      <c r="C575" s="40"/>
      <c r="D575" s="68"/>
      <c r="E575" s="40"/>
      <c r="G575" s="69"/>
    </row>
    <row r="576" spans="1:7">
      <c r="A576" s="68"/>
      <c r="B576" s="68"/>
      <c r="C576" s="40"/>
      <c r="D576" s="68"/>
      <c r="E576" s="40"/>
      <c r="G576" s="69"/>
    </row>
    <row r="577" spans="1:7">
      <c r="A577" s="68"/>
      <c r="B577" s="68"/>
      <c r="C577" s="40"/>
      <c r="D577" s="68"/>
      <c r="E577" s="40"/>
      <c r="G577" s="69"/>
    </row>
    <row r="578" spans="1:7">
      <c r="A578" s="68"/>
      <c r="B578" s="68"/>
      <c r="C578" s="40"/>
      <c r="D578" s="68"/>
      <c r="E578" s="40"/>
      <c r="G578" s="69"/>
    </row>
    <row r="579" spans="1:7">
      <c r="A579" s="68"/>
      <c r="B579" s="68"/>
      <c r="C579" s="40"/>
      <c r="D579" s="68"/>
      <c r="E579" s="40"/>
      <c r="G579" s="69"/>
    </row>
    <row r="580" spans="1:7">
      <c r="A580" s="68"/>
      <c r="B580" s="68"/>
      <c r="C580" s="40"/>
      <c r="D580" s="68"/>
      <c r="E580" s="40"/>
      <c r="G580" s="69"/>
    </row>
    <row r="581" spans="1:7">
      <c r="A581" s="68"/>
      <c r="B581" s="68"/>
      <c r="C581" s="40"/>
      <c r="D581" s="68"/>
      <c r="E581" s="40"/>
      <c r="G581" s="69"/>
    </row>
    <row r="582" spans="1:7">
      <c r="A582" s="68"/>
      <c r="B582" s="68"/>
      <c r="C582" s="40"/>
      <c r="D582" s="68"/>
      <c r="E582" s="40"/>
      <c r="G582" s="69"/>
    </row>
    <row r="583" spans="1:7">
      <c r="A583" s="68"/>
      <c r="B583" s="68"/>
      <c r="C583" s="40"/>
      <c r="D583" s="68"/>
      <c r="E583" s="40"/>
      <c r="G583" s="69"/>
    </row>
    <row r="584" spans="1:7">
      <c r="A584" s="68"/>
      <c r="B584" s="68"/>
      <c r="C584" s="40"/>
      <c r="D584" s="68"/>
      <c r="E584" s="40"/>
      <c r="G584" s="69"/>
    </row>
    <row r="585" spans="1:7">
      <c r="A585" s="68"/>
      <c r="B585" s="68"/>
      <c r="C585" s="40"/>
      <c r="D585" s="68"/>
      <c r="E585" s="40"/>
      <c r="G585" s="69"/>
    </row>
    <row r="586" spans="1:7">
      <c r="A586" s="68"/>
      <c r="B586" s="68"/>
      <c r="C586" s="40"/>
      <c r="D586" s="68"/>
      <c r="E586" s="40"/>
      <c r="G586" s="69"/>
    </row>
    <row r="587" spans="1:7">
      <c r="A587" s="68"/>
      <c r="B587" s="68"/>
      <c r="C587" s="40"/>
      <c r="D587" s="68"/>
      <c r="E587" s="40"/>
      <c r="G587" s="69"/>
    </row>
    <row r="588" spans="1:7">
      <c r="A588" s="68"/>
      <c r="B588" s="68"/>
      <c r="C588" s="40"/>
      <c r="D588" s="68"/>
      <c r="E588" s="40"/>
      <c r="G588" s="69"/>
    </row>
    <row r="589" spans="1:7">
      <c r="A589" s="68"/>
      <c r="B589" s="68"/>
      <c r="C589" s="40"/>
      <c r="D589" s="68"/>
      <c r="E589" s="40"/>
      <c r="G589" s="69"/>
    </row>
    <row r="590" spans="1:7">
      <c r="A590" s="68"/>
      <c r="B590" s="68"/>
      <c r="C590" s="40"/>
      <c r="D590" s="68"/>
      <c r="E590" s="40"/>
      <c r="G590" s="69"/>
    </row>
    <row r="591" spans="1:7">
      <c r="A591" s="68"/>
      <c r="B591" s="68"/>
      <c r="C591" s="40"/>
      <c r="D591" s="68"/>
      <c r="E591" s="40"/>
      <c r="G591" s="69"/>
    </row>
    <row r="592" spans="1:7">
      <c r="A592" s="68"/>
      <c r="B592" s="68"/>
      <c r="C592" s="40"/>
      <c r="D592" s="68"/>
      <c r="E592" s="40"/>
      <c r="G592" s="69"/>
    </row>
    <row r="593" spans="1:7">
      <c r="A593" s="68"/>
      <c r="B593" s="68"/>
      <c r="C593" s="40"/>
      <c r="D593" s="68"/>
      <c r="E593" s="40"/>
      <c r="G593" s="69"/>
    </row>
    <row r="594" spans="1:7">
      <c r="A594" s="68"/>
      <c r="B594" s="68"/>
      <c r="C594" s="40"/>
      <c r="D594" s="68"/>
      <c r="E594" s="40"/>
      <c r="G594" s="69"/>
    </row>
    <row r="595" spans="1:7">
      <c r="A595" s="68"/>
      <c r="B595" s="68"/>
      <c r="C595" s="40"/>
      <c r="D595" s="68"/>
      <c r="E595" s="40"/>
      <c r="G595" s="69"/>
    </row>
    <row r="596" spans="1:7">
      <c r="A596" s="68"/>
      <c r="B596" s="68"/>
      <c r="C596" s="40"/>
      <c r="D596" s="68"/>
      <c r="E596" s="40"/>
      <c r="G596" s="69"/>
    </row>
    <row r="597" spans="1:7">
      <c r="A597" s="68"/>
      <c r="B597" s="68"/>
      <c r="C597" s="40"/>
      <c r="D597" s="68"/>
      <c r="E597" s="40"/>
      <c r="G597" s="69"/>
    </row>
    <row r="598" spans="1:7">
      <c r="A598" s="68"/>
      <c r="B598" s="68"/>
      <c r="C598" s="40"/>
      <c r="D598" s="68"/>
      <c r="E598" s="40"/>
      <c r="G598" s="69"/>
    </row>
    <row r="599" spans="1:7">
      <c r="A599" s="68"/>
      <c r="B599" s="68"/>
      <c r="C599" s="40"/>
      <c r="D599" s="68"/>
      <c r="E599" s="40"/>
      <c r="G599" s="69"/>
    </row>
    <row r="600" spans="1:7">
      <c r="A600" s="68"/>
      <c r="B600" s="68"/>
      <c r="C600" s="40"/>
      <c r="D600" s="68"/>
      <c r="E600" s="40"/>
      <c r="G600" s="69"/>
    </row>
    <row r="601" spans="1:7">
      <c r="A601" s="68"/>
      <c r="B601" s="68"/>
      <c r="C601" s="40"/>
      <c r="D601" s="68"/>
      <c r="E601" s="40"/>
      <c r="G601" s="69"/>
    </row>
    <row r="602" spans="1:7">
      <c r="A602" s="68"/>
      <c r="B602" s="68"/>
      <c r="C602" s="40"/>
      <c r="D602" s="68"/>
      <c r="E602" s="40"/>
      <c r="G602" s="69"/>
    </row>
    <row r="603" spans="1:7">
      <c r="A603" s="68"/>
      <c r="B603" s="68"/>
      <c r="C603" s="40"/>
      <c r="D603" s="68"/>
      <c r="E603" s="40"/>
      <c r="G603" s="69"/>
    </row>
    <row r="604" spans="1:7">
      <c r="A604" s="68"/>
      <c r="B604" s="68"/>
      <c r="C604" s="40"/>
      <c r="D604" s="68"/>
      <c r="E604" s="40"/>
      <c r="G604" s="69"/>
    </row>
    <row r="605" spans="1:7">
      <c r="A605" s="68"/>
      <c r="B605" s="68"/>
      <c r="C605" s="40"/>
      <c r="D605" s="68"/>
      <c r="E605" s="40"/>
      <c r="G605" s="69"/>
    </row>
    <row r="606" spans="1:7">
      <c r="A606" s="68"/>
      <c r="B606" s="68"/>
      <c r="C606" s="40"/>
      <c r="D606" s="68"/>
      <c r="E606" s="40"/>
      <c r="G606" s="69"/>
    </row>
    <row r="607" spans="1:7">
      <c r="A607" s="68"/>
      <c r="B607" s="68"/>
      <c r="C607" s="40"/>
      <c r="D607" s="68"/>
      <c r="E607" s="40"/>
      <c r="G607" s="69"/>
    </row>
    <row r="608" spans="1:7">
      <c r="A608" s="68"/>
      <c r="B608" s="68"/>
      <c r="C608" s="40"/>
      <c r="D608" s="68"/>
      <c r="E608" s="40"/>
      <c r="G608" s="69"/>
    </row>
    <row r="609" spans="1:7">
      <c r="A609" s="68"/>
      <c r="B609" s="68"/>
      <c r="C609" s="40"/>
      <c r="D609" s="68"/>
      <c r="E609" s="40"/>
      <c r="G609" s="69"/>
    </row>
    <row r="610" spans="1:7">
      <c r="A610" s="68"/>
      <c r="B610" s="68"/>
      <c r="C610" s="40"/>
      <c r="D610" s="68"/>
      <c r="E610" s="40"/>
      <c r="G610" s="69"/>
    </row>
    <row r="611" spans="1:7">
      <c r="A611" s="68"/>
      <c r="B611" s="68"/>
      <c r="C611" s="40"/>
      <c r="D611" s="68"/>
      <c r="E611" s="40"/>
      <c r="G611" s="69"/>
    </row>
    <row r="612" spans="1:7">
      <c r="A612" s="68"/>
      <c r="B612" s="68"/>
      <c r="C612" s="40"/>
      <c r="D612" s="68"/>
      <c r="E612" s="40"/>
      <c r="G612" s="69"/>
    </row>
    <row r="613" spans="1:7">
      <c r="A613" s="68"/>
      <c r="B613" s="68"/>
      <c r="C613" s="40"/>
      <c r="D613" s="68"/>
      <c r="E613" s="40"/>
      <c r="G613" s="69"/>
    </row>
    <row r="614" spans="1:7">
      <c r="A614" s="68"/>
      <c r="B614" s="68"/>
      <c r="C614" s="40"/>
      <c r="D614" s="68"/>
      <c r="E614" s="40"/>
      <c r="G614" s="69"/>
    </row>
    <row r="615" spans="1:7">
      <c r="A615" s="68"/>
      <c r="B615" s="68"/>
      <c r="C615" s="40"/>
      <c r="D615" s="68"/>
      <c r="E615" s="40"/>
      <c r="G615" s="69"/>
    </row>
    <row r="616" spans="1:7">
      <c r="A616" s="68"/>
      <c r="B616" s="68"/>
      <c r="C616" s="40"/>
      <c r="D616" s="68"/>
      <c r="E616" s="40"/>
      <c r="G616" s="69"/>
    </row>
    <row r="617" spans="1:7">
      <c r="A617" s="68"/>
      <c r="B617" s="68"/>
      <c r="C617" s="40"/>
      <c r="D617" s="68"/>
      <c r="E617" s="40"/>
      <c r="G617" s="69"/>
    </row>
    <row r="618" spans="1:7">
      <c r="A618" s="68"/>
      <c r="B618" s="68"/>
      <c r="C618" s="40"/>
      <c r="D618" s="68"/>
      <c r="E618" s="40"/>
      <c r="G618" s="69"/>
    </row>
    <row r="619" spans="1:7">
      <c r="A619" s="68"/>
      <c r="B619" s="68"/>
      <c r="C619" s="40"/>
      <c r="D619" s="68"/>
      <c r="E619" s="40"/>
      <c r="G619" s="69"/>
    </row>
    <row r="620" spans="1:7">
      <c r="A620" s="68"/>
      <c r="B620" s="68"/>
      <c r="C620" s="40"/>
      <c r="D620" s="68"/>
      <c r="E620" s="40"/>
      <c r="G620" s="69"/>
    </row>
    <row r="621" spans="1:7">
      <c r="A621" s="68"/>
      <c r="B621" s="68"/>
      <c r="C621" s="40"/>
      <c r="D621" s="68"/>
      <c r="E621" s="40"/>
      <c r="G621" s="69"/>
    </row>
    <row r="622" spans="1:7">
      <c r="A622" s="68"/>
      <c r="B622" s="68"/>
      <c r="C622" s="40"/>
      <c r="D622" s="68"/>
      <c r="E622" s="40"/>
      <c r="G622" s="69"/>
    </row>
    <row r="623" spans="1:7">
      <c r="A623" s="68"/>
      <c r="B623" s="68"/>
      <c r="C623" s="40"/>
      <c r="D623" s="68"/>
      <c r="E623" s="40"/>
      <c r="G623" s="69"/>
    </row>
  </sheetData>
  <mergeCells count="14">
    <mergeCell ref="A101:N101"/>
    <mergeCell ref="D10:E10"/>
    <mergeCell ref="F10:G10"/>
    <mergeCell ref="A97:N97"/>
    <mergeCell ref="A1:N1"/>
    <mergeCell ref="B7:C10"/>
    <mergeCell ref="D7:G7"/>
    <mergeCell ref="I7:J10"/>
    <mergeCell ref="K7:N7"/>
    <mergeCell ref="K10:L10"/>
    <mergeCell ref="M10:N10"/>
    <mergeCell ref="A4:A10"/>
    <mergeCell ref="B4:G4"/>
    <mergeCell ref="I4:N4"/>
  </mergeCells>
  <printOptions horizontalCentered="1"/>
  <pageMargins left="0.78740157480314965" right="0.78740157480314965" top="0.78740157480314965" bottom="0.78740157480314965" header="0.39370078740157483" footer="0.39370078740157483"/>
  <pageSetup scale="56" orientation="portrait" r:id="rId1"/>
  <headerFooter alignWithMargins="0">
    <oddFooter>&amp;R&amp;P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M48" sqref="M48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44140625" style="90"/>
  </cols>
  <sheetData>
    <row r="1" spans="1:14" ht="25.5" customHeight="1">
      <c r="A1" s="300" t="s">
        <v>209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</row>
    <row r="2" spans="1:14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29"/>
      <c r="J2" s="129"/>
      <c r="K2" s="129"/>
      <c r="L2" s="129"/>
      <c r="M2" s="129"/>
      <c r="N2" s="129"/>
    </row>
    <row r="3" spans="1:14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2" t="s">
        <v>147</v>
      </c>
      <c r="B4" s="301" t="s">
        <v>81</v>
      </c>
      <c r="C4" s="301"/>
      <c r="D4" s="301"/>
      <c r="E4" s="301"/>
      <c r="F4" s="301"/>
      <c r="G4" s="301"/>
      <c r="H4" s="210"/>
      <c r="I4" s="301" t="s">
        <v>90</v>
      </c>
      <c r="J4" s="301"/>
      <c r="K4" s="301"/>
      <c r="L4" s="301"/>
      <c r="M4" s="301"/>
      <c r="N4" s="301"/>
    </row>
    <row r="5" spans="1:14" s="132" customFormat="1" ht="6.6" customHeight="1">
      <c r="A5" s="302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6" customHeight="1">
      <c r="A6" s="302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2"/>
      <c r="B7" s="306" t="s">
        <v>85</v>
      </c>
      <c r="C7" s="306"/>
      <c r="D7" s="297" t="s">
        <v>155</v>
      </c>
      <c r="E7" s="297"/>
      <c r="F7" s="297"/>
      <c r="G7" s="297"/>
      <c r="H7" s="236"/>
      <c r="I7" s="306" t="s">
        <v>85</v>
      </c>
      <c r="J7" s="306"/>
      <c r="K7" s="297" t="s">
        <v>155</v>
      </c>
      <c r="L7" s="297"/>
      <c r="M7" s="297"/>
      <c r="N7" s="297"/>
    </row>
    <row r="8" spans="1:14" s="132" customFormat="1" ht="6.6" customHeight="1">
      <c r="A8" s="302"/>
      <c r="B8" s="306"/>
      <c r="C8" s="306"/>
      <c r="D8" s="211"/>
      <c r="E8" s="211"/>
      <c r="F8" s="211"/>
      <c r="G8" s="211"/>
      <c r="H8" s="210"/>
      <c r="I8" s="306"/>
      <c r="J8" s="306"/>
      <c r="K8" s="211"/>
      <c r="L8" s="211"/>
      <c r="M8" s="211"/>
      <c r="N8" s="211"/>
    </row>
    <row r="9" spans="1:14" s="132" customFormat="1" ht="6.6" customHeight="1">
      <c r="A9" s="302"/>
      <c r="B9" s="306"/>
      <c r="C9" s="306"/>
      <c r="D9" s="212"/>
      <c r="E9" s="212"/>
      <c r="F9" s="212"/>
      <c r="G9" s="212"/>
      <c r="H9" s="210"/>
      <c r="I9" s="306"/>
      <c r="J9" s="306"/>
      <c r="K9" s="212"/>
      <c r="L9" s="212"/>
      <c r="M9" s="212"/>
      <c r="N9" s="212"/>
    </row>
    <row r="10" spans="1:14" s="132" customFormat="1" ht="24" customHeight="1">
      <c r="A10" s="302"/>
      <c r="B10" s="306"/>
      <c r="C10" s="306"/>
      <c r="D10" s="306" t="s">
        <v>150</v>
      </c>
      <c r="E10" s="306"/>
      <c r="F10" s="307" t="s">
        <v>151</v>
      </c>
      <c r="G10" s="307"/>
      <c r="H10" s="213"/>
      <c r="I10" s="306"/>
      <c r="J10" s="306"/>
      <c r="K10" s="306" t="s">
        <v>150</v>
      </c>
      <c r="L10" s="306"/>
      <c r="M10" s="307" t="s">
        <v>151</v>
      </c>
      <c r="N10" s="307"/>
    </row>
    <row r="11" spans="1:14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5"/>
      <c r="J11" s="216"/>
      <c r="K11" s="215"/>
      <c r="L11" s="216"/>
      <c r="M11" s="215"/>
      <c r="N11" s="216"/>
    </row>
    <row r="12" spans="1:14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6"/>
      <c r="J12" s="136"/>
      <c r="K12" s="136"/>
      <c r="L12" s="136"/>
      <c r="M12" s="136"/>
      <c r="N12" s="136"/>
    </row>
    <row r="13" spans="1:14" s="30" customFormat="1" ht="12">
      <c r="A13" s="226" t="s">
        <v>82</v>
      </c>
      <c r="B13" s="219">
        <f>SUM(D13,F13)</f>
        <v>63810</v>
      </c>
      <c r="C13" s="220"/>
      <c r="D13" s="219">
        <f>D15</f>
        <v>25619</v>
      </c>
      <c r="E13" s="220"/>
      <c r="F13" s="219">
        <f>F15</f>
        <v>38191</v>
      </c>
      <c r="G13" s="220"/>
      <c r="H13" s="222"/>
      <c r="I13" s="223">
        <f>SUM(K13,M13)</f>
        <v>100</v>
      </c>
      <c r="J13" s="224"/>
      <c r="K13" s="223">
        <f>+D13*100/B13</f>
        <v>40.148879485973985</v>
      </c>
      <c r="L13" s="225"/>
      <c r="M13" s="223">
        <f>F13*100/B13</f>
        <v>59.851120514026015</v>
      </c>
      <c r="N13" s="224"/>
    </row>
    <row r="14" spans="1:14" s="35" customFormat="1" ht="6.6" customHeight="1">
      <c r="A14" s="31"/>
      <c r="B14" s="65"/>
      <c r="C14" s="64"/>
      <c r="D14" s="65"/>
      <c r="E14" s="17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12">
      <c r="A15" s="45" t="s">
        <v>0</v>
      </c>
      <c r="B15" s="95">
        <f>SUM(D15,F15)</f>
        <v>63810</v>
      </c>
      <c r="C15" s="40"/>
      <c r="D15" s="95">
        <f>SUM(D16:D17)</f>
        <v>25619</v>
      </c>
      <c r="E15" s="17"/>
      <c r="F15" s="95">
        <f>SUM(F16:F17)</f>
        <v>38191</v>
      </c>
      <c r="G15" s="40"/>
      <c r="H15" s="6"/>
      <c r="I15" s="96">
        <f>SUM(I16:I17)</f>
        <v>100</v>
      </c>
      <c r="J15" s="96"/>
      <c r="K15" s="96">
        <f>SUM(K16:K17)</f>
        <v>100</v>
      </c>
      <c r="L15" s="96"/>
      <c r="M15" s="96">
        <f>SUM(M16:M17)</f>
        <v>100</v>
      </c>
      <c r="N15" s="96"/>
    </row>
    <row r="16" spans="1:14" s="27" customFormat="1" ht="11.4">
      <c r="A16" s="38" t="s">
        <v>1</v>
      </c>
      <c r="B16" s="39">
        <f>SUM(D16,F16)</f>
        <v>51242</v>
      </c>
      <c r="C16" s="40"/>
      <c r="D16" s="39">
        <v>18797</v>
      </c>
      <c r="E16" s="39"/>
      <c r="F16" s="39">
        <v>32445</v>
      </c>
      <c r="G16" s="17"/>
      <c r="H16" s="81"/>
      <c r="I16" s="99">
        <f>B16*100/SUM(B16:B17)</f>
        <v>80.304027581883716</v>
      </c>
      <c r="J16" s="99"/>
      <c r="K16" s="99">
        <f>D16*100/SUM(D16:D17)</f>
        <v>73.371325969007373</v>
      </c>
      <c r="L16" s="99"/>
      <c r="M16" s="99">
        <f>F16*100/SUM(F16:F17)</f>
        <v>84.954570448534994</v>
      </c>
      <c r="N16" s="99"/>
    </row>
    <row r="17" spans="1:14" s="27" customFormat="1" ht="11.4">
      <c r="A17" s="38" t="s">
        <v>2</v>
      </c>
      <c r="B17" s="39">
        <f>SUM(D17,F17)</f>
        <v>12568</v>
      </c>
      <c r="C17" s="40"/>
      <c r="D17" s="39">
        <v>6822</v>
      </c>
      <c r="E17" s="39"/>
      <c r="F17" s="39">
        <v>5746</v>
      </c>
      <c r="G17" s="17"/>
      <c r="H17" s="81"/>
      <c r="I17" s="99">
        <f>B17*100/SUM(B16:B17)</f>
        <v>19.695972418116284</v>
      </c>
      <c r="J17" s="99"/>
      <c r="K17" s="99">
        <f>D17*100/SUM(D16:D17)</f>
        <v>26.628674030992624</v>
      </c>
      <c r="L17" s="99"/>
      <c r="M17" s="99">
        <f>F17*100/SUM(F16:F17)</f>
        <v>15.045429551465006</v>
      </c>
      <c r="N17" s="99"/>
    </row>
    <row r="18" spans="1:14" s="27" customFormat="1" ht="6.6" customHeight="1">
      <c r="A18" s="29"/>
      <c r="B18" s="39"/>
      <c r="C18" s="40"/>
      <c r="D18" s="41"/>
      <c r="E18" s="40"/>
      <c r="F18" s="39"/>
      <c r="G18" s="40"/>
      <c r="H18" s="55"/>
      <c r="I18" s="99"/>
      <c r="J18" s="99"/>
      <c r="K18" s="99"/>
      <c r="L18" s="99"/>
      <c r="M18" s="99"/>
      <c r="N18" s="99"/>
    </row>
    <row r="19" spans="1:14" s="30" customFormat="1" ht="12">
      <c r="A19" s="200" t="s">
        <v>40</v>
      </c>
      <c r="B19" s="95">
        <f t="shared" ref="B19:B26" si="0">SUM(D19,F19)</f>
        <v>63808</v>
      </c>
      <c r="C19" s="40"/>
      <c r="D19" s="95">
        <f>SUM(D20:D26)</f>
        <v>25618</v>
      </c>
      <c r="E19" s="17"/>
      <c r="F19" s="95">
        <f>SUM(F20:F26)</f>
        <v>38190</v>
      </c>
      <c r="G19" s="40"/>
      <c r="H19" s="6"/>
      <c r="I19" s="96">
        <f>SUM(I20:I25)</f>
        <v>100</v>
      </c>
      <c r="J19" s="96"/>
      <c r="K19" s="96">
        <f>SUM(K20:K25)</f>
        <v>100</v>
      </c>
      <c r="L19" s="96"/>
      <c r="M19" s="96">
        <f>SUM(M20:M25)</f>
        <v>100.00000000000001</v>
      </c>
      <c r="N19" s="96"/>
    </row>
    <row r="20" spans="1:14" s="27" customFormat="1" ht="11.4">
      <c r="A20" s="12" t="s">
        <v>42</v>
      </c>
      <c r="B20" s="39">
        <f t="shared" si="0"/>
        <v>8273</v>
      </c>
      <c r="C20" s="40"/>
      <c r="D20" s="39">
        <v>3647</v>
      </c>
      <c r="E20" s="39"/>
      <c r="F20" s="39">
        <v>4626</v>
      </c>
      <c r="G20" s="17"/>
      <c r="H20" s="81"/>
      <c r="I20" s="99">
        <f>B20*100/SUM($B$20:$B$25)</f>
        <v>13.020964492571141</v>
      </c>
      <c r="J20" s="99"/>
      <c r="K20" s="99">
        <f>D20*100/SUM($D$20:$D$25)</f>
        <v>14.312063417314183</v>
      </c>
      <c r="L20" s="99"/>
      <c r="M20" s="99">
        <f>F20*100/SUM($F$20:$F$25)</f>
        <v>12.156409313081411</v>
      </c>
      <c r="N20" s="99"/>
    </row>
    <row r="21" spans="1:14" s="27" customFormat="1" ht="11.4">
      <c r="A21" s="12" t="s">
        <v>43</v>
      </c>
      <c r="B21" s="39">
        <f t="shared" si="0"/>
        <v>34642</v>
      </c>
      <c r="C21" s="40"/>
      <c r="D21" s="39">
        <v>13265</v>
      </c>
      <c r="E21" s="39"/>
      <c r="F21" s="39">
        <v>21377</v>
      </c>
      <c r="G21" s="17"/>
      <c r="H21" s="81"/>
      <c r="I21" s="99">
        <f t="shared" ref="I21:I25" si="1">B21*100/SUM($B$20:$B$25)</f>
        <v>54.523419793502896</v>
      </c>
      <c r="J21" s="99"/>
      <c r="K21" s="99">
        <f t="shared" ref="K21:K25" si="2">D21*100/SUM($D$20:$D$25)</f>
        <v>52.056353504434504</v>
      </c>
      <c r="L21" s="99"/>
      <c r="M21" s="99">
        <f t="shared" ref="M21:M24" si="3">F21*100/SUM($F$20:$F$25)</f>
        <v>56.175434908288224</v>
      </c>
      <c r="N21" s="99"/>
    </row>
    <row r="22" spans="1:14" s="27" customFormat="1" ht="11.4">
      <c r="A22" s="12" t="s">
        <v>44</v>
      </c>
      <c r="B22" s="39">
        <f t="shared" si="0"/>
        <v>14413</v>
      </c>
      <c r="C22" s="40"/>
      <c r="D22" s="39">
        <v>5543</v>
      </c>
      <c r="E22" s="39"/>
      <c r="F22" s="39">
        <v>8870</v>
      </c>
      <c r="G22" s="17"/>
      <c r="H22" s="81"/>
      <c r="I22" s="99">
        <f t="shared" si="1"/>
        <v>22.684777134223118</v>
      </c>
      <c r="J22" s="99"/>
      <c r="K22" s="99">
        <f t="shared" si="2"/>
        <v>21.752609685268034</v>
      </c>
      <c r="L22" s="99"/>
      <c r="M22" s="99">
        <f t="shared" si="3"/>
        <v>23.308981972985759</v>
      </c>
      <c r="N22" s="99"/>
    </row>
    <row r="23" spans="1:14" s="27" customFormat="1" ht="11.4">
      <c r="A23" s="12" t="s">
        <v>45</v>
      </c>
      <c r="B23" s="39">
        <f t="shared" si="0"/>
        <v>4730</v>
      </c>
      <c r="C23" s="40"/>
      <c r="D23" s="39">
        <v>2196</v>
      </c>
      <c r="E23" s="39"/>
      <c r="F23" s="39">
        <v>2534</v>
      </c>
      <c r="G23" s="40"/>
      <c r="H23" s="81"/>
      <c r="I23" s="99">
        <f>B23*100/SUM($B$20:$B$25)</f>
        <v>7.4445983379501381</v>
      </c>
      <c r="J23" s="99"/>
      <c r="K23" s="99">
        <f t="shared" si="2"/>
        <v>8.6178478926300919</v>
      </c>
      <c r="L23" s="99"/>
      <c r="M23" s="99">
        <f t="shared" si="3"/>
        <v>6.658958322383981</v>
      </c>
      <c r="N23" s="99"/>
    </row>
    <row r="24" spans="1:14" s="27" customFormat="1" ht="11.4">
      <c r="A24" s="12" t="s">
        <v>46</v>
      </c>
      <c r="B24" s="39">
        <f t="shared" si="0"/>
        <v>1303</v>
      </c>
      <c r="C24" s="17"/>
      <c r="D24" s="39">
        <v>697</v>
      </c>
      <c r="E24" s="39"/>
      <c r="F24" s="39">
        <v>606</v>
      </c>
      <c r="G24" s="17"/>
      <c r="H24" s="81"/>
      <c r="I24" s="99">
        <f t="shared" si="1"/>
        <v>2.050805842357089</v>
      </c>
      <c r="J24" s="99"/>
      <c r="K24" s="99">
        <f>D24*100/SUM($D$20:$D$25)</f>
        <v>2.7352641079978022</v>
      </c>
      <c r="L24" s="99"/>
      <c r="M24" s="99">
        <f t="shared" si="3"/>
        <v>1.5924738529458138</v>
      </c>
      <c r="N24" s="99"/>
    </row>
    <row r="25" spans="1:14" s="27" customFormat="1" ht="11.4">
      <c r="A25" s="12" t="s">
        <v>47</v>
      </c>
      <c r="B25" s="39">
        <f t="shared" si="0"/>
        <v>175</v>
      </c>
      <c r="C25" s="39" t="s">
        <v>199</v>
      </c>
      <c r="D25" s="39">
        <v>134</v>
      </c>
      <c r="E25" s="39" t="s">
        <v>199</v>
      </c>
      <c r="F25" s="39">
        <v>41</v>
      </c>
      <c r="G25" s="39" t="s">
        <v>199</v>
      </c>
      <c r="H25" s="81"/>
      <c r="I25" s="99">
        <f t="shared" si="1"/>
        <v>0.27543439939561826</v>
      </c>
      <c r="J25" s="99"/>
      <c r="K25" s="99">
        <f t="shared" si="2"/>
        <v>0.52586139235538809</v>
      </c>
      <c r="L25" s="99"/>
      <c r="M25" s="99">
        <f>F25*100/SUM($F$20:$F$25)</f>
        <v>0.10774163031481579</v>
      </c>
      <c r="N25" s="99"/>
    </row>
    <row r="26" spans="1:14" s="27" customFormat="1" ht="11.4">
      <c r="A26" s="183" t="s">
        <v>3</v>
      </c>
      <c r="B26" s="39">
        <f t="shared" si="0"/>
        <v>272</v>
      </c>
      <c r="C26" s="39" t="s">
        <v>199</v>
      </c>
      <c r="D26" s="39">
        <v>136</v>
      </c>
      <c r="E26" s="39" t="s">
        <v>199</v>
      </c>
      <c r="F26" s="39">
        <v>136</v>
      </c>
      <c r="G26" s="39" t="s">
        <v>199</v>
      </c>
      <c r="H26" s="81"/>
      <c r="I26" s="42" t="str">
        <f>IF(B26&gt;0,"NC",0)</f>
        <v>NC</v>
      </c>
      <c r="J26" s="108"/>
      <c r="K26" s="42" t="str">
        <f>IF(D26&gt;0,"NC",0)</f>
        <v>NC</v>
      </c>
      <c r="L26" s="118"/>
      <c r="M26" s="42" t="str">
        <f>IF(F26&gt;0,"NC",0)</f>
        <v>NC</v>
      </c>
      <c r="N26" s="99"/>
    </row>
    <row r="27" spans="1:14" s="27" customFormat="1" ht="6.6" customHeight="1">
      <c r="A27" s="58"/>
      <c r="B27" s="44"/>
      <c r="C27" s="40"/>
      <c r="D27" s="44"/>
      <c r="E27" s="40"/>
      <c r="F27" s="44"/>
      <c r="G27" s="64"/>
      <c r="H27" s="55"/>
      <c r="I27" s="99"/>
      <c r="J27" s="99"/>
      <c r="K27" s="99"/>
      <c r="L27" s="99"/>
      <c r="M27" s="99"/>
      <c r="N27" s="99"/>
    </row>
    <row r="28" spans="1:14" s="30" customFormat="1" ht="12">
      <c r="A28" s="7" t="s">
        <v>49</v>
      </c>
      <c r="B28" s="95">
        <f>SUM(D28,F28)</f>
        <v>63808</v>
      </c>
      <c r="C28" s="40"/>
      <c r="D28" s="95">
        <f>SUM(D29:D31)</f>
        <v>25618</v>
      </c>
      <c r="E28" s="17"/>
      <c r="F28" s="95">
        <f>SUM(F29:F31)</f>
        <v>38190</v>
      </c>
      <c r="G28" s="17"/>
      <c r="H28" s="6"/>
      <c r="I28" s="96">
        <f>SUM(I29:I30)</f>
        <v>100</v>
      </c>
      <c r="J28" s="96"/>
      <c r="K28" s="96">
        <f>SUM(K29:K30)</f>
        <v>100</v>
      </c>
      <c r="L28" s="96"/>
      <c r="M28" s="96">
        <f>SUM(M29:M30)</f>
        <v>100</v>
      </c>
      <c r="N28" s="96"/>
    </row>
    <row r="29" spans="1:14" s="27" customFormat="1" ht="11.4">
      <c r="A29" s="13" t="s">
        <v>20</v>
      </c>
      <c r="B29" s="39">
        <f>SUM(D29,F29)</f>
        <v>57925</v>
      </c>
      <c r="C29" s="40"/>
      <c r="D29" s="39">
        <v>23016</v>
      </c>
      <c r="E29" s="39"/>
      <c r="F29" s="39">
        <v>34909</v>
      </c>
      <c r="G29" s="17"/>
      <c r="H29" s="84"/>
      <c r="I29" s="99">
        <f>B29*100/SUM(B29:B30)</f>
        <v>90.780152958876627</v>
      </c>
      <c r="J29" s="99"/>
      <c r="K29" s="99">
        <f>D29*100/SUM(D29:D30)</f>
        <v>89.843079085018346</v>
      </c>
      <c r="L29" s="99"/>
      <c r="M29" s="99">
        <f>F29*100/SUM(F29:F30)</f>
        <v>91.408745744959418</v>
      </c>
      <c r="N29" s="99"/>
    </row>
    <row r="30" spans="1:14" s="27" customFormat="1" ht="11.4">
      <c r="A30" s="13" t="s">
        <v>21</v>
      </c>
      <c r="B30" s="39">
        <f>SUM(D30,F30)</f>
        <v>5883</v>
      </c>
      <c r="C30" s="40"/>
      <c r="D30" s="39">
        <v>2602</v>
      </c>
      <c r="E30" s="39"/>
      <c r="F30" s="39">
        <v>3281</v>
      </c>
      <c r="G30" s="17"/>
      <c r="H30" s="84"/>
      <c r="I30" s="99">
        <f>B30*100/SUM(B29:B30)</f>
        <v>9.2198470411233693</v>
      </c>
      <c r="J30" s="99"/>
      <c r="K30" s="99">
        <f>D30*100/SUM(D29:D30)</f>
        <v>10.156920914981654</v>
      </c>
      <c r="L30" s="99"/>
      <c r="M30" s="99">
        <f>F30*100/SUM(F29:F30)</f>
        <v>8.591254255040587</v>
      </c>
      <c r="N30" s="99"/>
    </row>
    <row r="31" spans="1:14" s="27" customFormat="1" ht="11.4">
      <c r="A31" s="183" t="s">
        <v>3</v>
      </c>
      <c r="B31" s="39">
        <f>SUM(D31,F31)</f>
        <v>0</v>
      </c>
      <c r="C31" s="39"/>
      <c r="D31" s="39"/>
      <c r="E31" s="39"/>
      <c r="F31" s="39"/>
      <c r="G31" s="17"/>
      <c r="H31" s="84"/>
      <c r="I31" s="42">
        <f>IF(B31&gt;0,"NC",0)</f>
        <v>0</v>
      </c>
      <c r="J31" s="108"/>
      <c r="K31" s="42">
        <f>IF(D31&gt;0,"NC",0)</f>
        <v>0</v>
      </c>
      <c r="L31" s="118"/>
      <c r="M31" s="42">
        <f>IF(F31&gt;0,"NC",0)</f>
        <v>0</v>
      </c>
      <c r="N31" s="99"/>
    </row>
    <row r="32" spans="1:14" s="27" customFormat="1" ht="6.6" customHeight="1">
      <c r="A32" s="8"/>
      <c r="B32" s="93"/>
      <c r="C32" s="40"/>
      <c r="D32" s="41"/>
      <c r="E32" s="17"/>
      <c r="F32" s="20"/>
      <c r="G32" s="17"/>
      <c r="H32" s="84"/>
      <c r="I32" s="99"/>
      <c r="J32" s="99"/>
      <c r="K32" s="99"/>
      <c r="L32" s="99"/>
      <c r="M32" s="99"/>
      <c r="N32" s="99"/>
    </row>
    <row r="33" spans="1:16" s="30" customFormat="1" ht="12">
      <c r="A33" s="7" t="s">
        <v>145</v>
      </c>
      <c r="B33" s="95">
        <f t="shared" ref="B33:B40" si="4">SUM(D33,F33)</f>
        <v>63808</v>
      </c>
      <c r="C33" s="40"/>
      <c r="D33" s="95">
        <f>SUM(D34:D40)</f>
        <v>25619</v>
      </c>
      <c r="E33" s="17"/>
      <c r="F33" s="95">
        <f>SUM(F34:F40)</f>
        <v>38189</v>
      </c>
      <c r="G33" s="40"/>
      <c r="H33" s="6"/>
      <c r="I33" s="96">
        <f>SUM(I34:I39)</f>
        <v>100</v>
      </c>
      <c r="J33" s="96"/>
      <c r="K33" s="96">
        <f>SUM(K34:K39)</f>
        <v>100</v>
      </c>
      <c r="L33" s="96"/>
      <c r="M33" s="96">
        <f>SUM(M34:M39)</f>
        <v>100</v>
      </c>
      <c r="N33" s="96"/>
    </row>
    <row r="34" spans="1:16" s="27" customFormat="1" ht="11.4">
      <c r="A34" s="182" t="s">
        <v>135</v>
      </c>
      <c r="B34" s="39">
        <f t="shared" si="4"/>
        <v>4822</v>
      </c>
      <c r="C34" s="40"/>
      <c r="D34" s="39">
        <v>2463</v>
      </c>
      <c r="E34" s="39"/>
      <c r="F34" s="39">
        <v>2359</v>
      </c>
      <c r="G34" s="17"/>
      <c r="H34" s="81"/>
      <c r="I34" s="99">
        <f>B34*100/SUM($B$34:$B$39)</f>
        <v>7.5587045803680599</v>
      </c>
      <c r="J34" s="99"/>
      <c r="K34" s="99">
        <f>D34*100/SUM($D$34:$D$39)</f>
        <v>9.619214997070884</v>
      </c>
      <c r="L34" s="99"/>
      <c r="M34" s="99">
        <f>F34*100/SUM($F$34:$F$39)</f>
        <v>6.1771714368011734</v>
      </c>
      <c r="N34" s="99"/>
    </row>
    <row r="35" spans="1:16" s="27" customFormat="1" ht="11.4">
      <c r="A35" s="182" t="s">
        <v>136</v>
      </c>
      <c r="B35" s="39">
        <f t="shared" si="4"/>
        <v>11288</v>
      </c>
      <c r="C35" s="40"/>
      <c r="D35" s="39">
        <v>5327</v>
      </c>
      <c r="E35" s="39"/>
      <c r="F35" s="39">
        <v>5961</v>
      </c>
      <c r="G35" s="17"/>
      <c r="H35" s="81"/>
      <c r="I35" s="99">
        <f t="shared" ref="I35:I39" si="5">B35*100/SUM($B$34:$B$39)</f>
        <v>17.694454023889396</v>
      </c>
      <c r="J35" s="99"/>
      <c r="K35" s="99">
        <f t="shared" ref="K35:K39" si="6">D35*100/SUM($D$34:$D$39)</f>
        <v>20.804530365163053</v>
      </c>
      <c r="L35" s="99"/>
      <c r="M35" s="99">
        <f t="shared" ref="M35:M39" si="7">F35*100/SUM($F$34:$F$39)</f>
        <v>15.609206839665873</v>
      </c>
      <c r="N35" s="99"/>
    </row>
    <row r="36" spans="1:16" s="27" customFormat="1" ht="11.4">
      <c r="A36" s="184" t="s">
        <v>137</v>
      </c>
      <c r="B36" s="39">
        <f t="shared" si="4"/>
        <v>21919</v>
      </c>
      <c r="C36" s="40"/>
      <c r="D36" s="39">
        <v>9624</v>
      </c>
      <c r="E36" s="39"/>
      <c r="F36" s="39">
        <v>12295</v>
      </c>
      <c r="G36" s="17"/>
      <c r="H36" s="81"/>
      <c r="I36" s="99">
        <f t="shared" si="5"/>
        <v>34.359030629839793</v>
      </c>
      <c r="J36" s="99"/>
      <c r="K36" s="99">
        <f t="shared" si="6"/>
        <v>37.58640890451084</v>
      </c>
      <c r="L36" s="99"/>
      <c r="M36" s="99">
        <f t="shared" si="7"/>
        <v>32.195134724658935</v>
      </c>
      <c r="N36" s="99"/>
    </row>
    <row r="37" spans="1:16" s="27" customFormat="1" ht="11.4">
      <c r="A37" s="184" t="s">
        <v>138</v>
      </c>
      <c r="B37" s="39">
        <f t="shared" si="4"/>
        <v>4760</v>
      </c>
      <c r="C37" s="40"/>
      <c r="D37" s="39">
        <v>1534</v>
      </c>
      <c r="E37" s="39"/>
      <c r="F37" s="39">
        <v>3226</v>
      </c>
      <c r="G37" s="17"/>
      <c r="H37" s="81"/>
      <c r="I37" s="99">
        <f t="shared" si="5"/>
        <v>7.4615167570617924</v>
      </c>
      <c r="J37" s="99"/>
      <c r="K37" s="99">
        <f t="shared" si="6"/>
        <v>5.9910173794180821</v>
      </c>
      <c r="L37" s="99"/>
      <c r="M37" s="99">
        <f t="shared" si="7"/>
        <v>8.4474586922935924</v>
      </c>
      <c r="N37" s="99"/>
    </row>
    <row r="38" spans="1:16" s="27" customFormat="1" ht="11.4">
      <c r="A38" s="182" t="s">
        <v>139</v>
      </c>
      <c r="B38" s="39">
        <f t="shared" si="4"/>
        <v>11083</v>
      </c>
      <c r="C38" s="40"/>
      <c r="D38" s="39">
        <v>3859</v>
      </c>
      <c r="E38" s="39"/>
      <c r="F38" s="39">
        <v>7224</v>
      </c>
      <c r="G38" s="17"/>
      <c r="H38" s="81"/>
      <c r="I38" s="99">
        <f t="shared" si="5"/>
        <v>17.373107188763832</v>
      </c>
      <c r="J38" s="99"/>
      <c r="K38" s="99">
        <f t="shared" si="6"/>
        <v>15.071275141573912</v>
      </c>
      <c r="L38" s="99"/>
      <c r="M38" s="99">
        <f t="shared" si="7"/>
        <v>18.916441907355519</v>
      </c>
      <c r="N38" s="99"/>
    </row>
    <row r="39" spans="1:16" s="27" customFormat="1" ht="11.4">
      <c r="A39" s="183" t="s">
        <v>140</v>
      </c>
      <c r="B39" s="39">
        <f t="shared" si="4"/>
        <v>9922</v>
      </c>
      <c r="C39" s="17"/>
      <c r="D39" s="39">
        <v>2798</v>
      </c>
      <c r="E39" s="39"/>
      <c r="F39" s="39">
        <v>7124</v>
      </c>
      <c r="G39" s="40"/>
      <c r="H39" s="81"/>
      <c r="I39" s="99">
        <f t="shared" si="5"/>
        <v>15.553186820077123</v>
      </c>
      <c r="J39" s="99"/>
      <c r="K39" s="99">
        <f t="shared" si="6"/>
        <v>10.927553212263231</v>
      </c>
      <c r="L39" s="99"/>
      <c r="M39" s="99">
        <f t="shared" si="7"/>
        <v>18.654586399224907</v>
      </c>
      <c r="N39" s="99"/>
      <c r="P39" s="268"/>
    </row>
    <row r="40" spans="1:16" s="27" customFormat="1" ht="11.4">
      <c r="A40" s="183" t="s">
        <v>3</v>
      </c>
      <c r="B40" s="39">
        <f t="shared" si="4"/>
        <v>14</v>
      </c>
      <c r="C40" s="39" t="s">
        <v>199</v>
      </c>
      <c r="D40" s="39">
        <v>14</v>
      </c>
      <c r="E40" s="39" t="s">
        <v>199</v>
      </c>
      <c r="F40" s="39">
        <v>0</v>
      </c>
      <c r="G40" s="17"/>
      <c r="H40" s="81"/>
      <c r="I40" s="42" t="str">
        <f>IF(B40&gt;0,"NC",0)</f>
        <v>NC</v>
      </c>
      <c r="J40" s="99"/>
      <c r="K40" s="42" t="str">
        <f>IF(D40&gt;0,"NC",0)</f>
        <v>NC</v>
      </c>
      <c r="L40" s="99"/>
      <c r="M40" s="42">
        <f>IF(F40&gt;0,"NC",0)</f>
        <v>0</v>
      </c>
      <c r="N40" s="99"/>
    </row>
    <row r="41" spans="1:16" s="27" customFormat="1" ht="6.6" customHeight="1">
      <c r="A41" s="2"/>
      <c r="B41" s="66"/>
      <c r="C41" s="64"/>
      <c r="D41" s="41"/>
      <c r="E41" s="17"/>
      <c r="F41" s="20"/>
      <c r="G41" s="17"/>
      <c r="H41" s="84"/>
      <c r="I41" s="99"/>
      <c r="J41" s="99"/>
      <c r="K41" s="99"/>
      <c r="L41" s="99"/>
      <c r="M41" s="99"/>
      <c r="N41" s="99"/>
    </row>
    <row r="42" spans="1:16" s="30" customFormat="1" ht="12">
      <c r="A42" s="7" t="s">
        <v>41</v>
      </c>
      <c r="B42" s="65">
        <f>SUM(D42,F42)</f>
        <v>63808</v>
      </c>
      <c r="C42" s="40"/>
      <c r="D42" s="95">
        <f>SUM(D43:D44)</f>
        <v>25618</v>
      </c>
      <c r="E42" s="17"/>
      <c r="F42" s="95">
        <f>SUM(F43:F44)</f>
        <v>38190</v>
      </c>
      <c r="G42" s="40"/>
      <c r="H42" s="6"/>
      <c r="I42" s="96">
        <f>SUM(I43:I44)</f>
        <v>100</v>
      </c>
      <c r="J42" s="96"/>
      <c r="K42" s="96">
        <f>SUM(K43:K44)</f>
        <v>100</v>
      </c>
      <c r="L42" s="96"/>
      <c r="M42" s="96">
        <f>SUM(M43:M44)</f>
        <v>100</v>
      </c>
      <c r="N42" s="96"/>
    </row>
    <row r="43" spans="1:16" s="27" customFormat="1">
      <c r="A43" s="201" t="s">
        <v>107</v>
      </c>
      <c r="B43" s="39">
        <f>SUM(D43,F43)</f>
        <v>26222</v>
      </c>
      <c r="C43" s="64"/>
      <c r="D43" s="39">
        <v>10381</v>
      </c>
      <c r="E43" s="39"/>
      <c r="F43" s="39">
        <v>15841</v>
      </c>
      <c r="G43" s="17"/>
      <c r="H43" s="83"/>
      <c r="I43" s="99">
        <f>B43*100/SUM($B$43:$B$44)</f>
        <v>41.095160481444331</v>
      </c>
      <c r="J43" s="99"/>
      <c r="K43" s="99">
        <f>D43*100/SUM($D$43:$D$44)</f>
        <v>40.522289015535954</v>
      </c>
      <c r="L43" s="99"/>
      <c r="M43" s="99">
        <f>F43*100/SUM($F$43:$F$44)</f>
        <v>41.479444880858864</v>
      </c>
      <c r="N43" s="99"/>
    </row>
    <row r="44" spans="1:16" s="27" customFormat="1">
      <c r="A44" s="201" t="s">
        <v>64</v>
      </c>
      <c r="B44" s="39">
        <f>SUM(D44,F44)</f>
        <v>37586</v>
      </c>
      <c r="C44" s="64"/>
      <c r="D44" s="39">
        <v>15237</v>
      </c>
      <c r="E44" s="39"/>
      <c r="F44" s="39">
        <v>22349</v>
      </c>
      <c r="G44" s="17"/>
      <c r="H44" s="81"/>
      <c r="I44" s="99">
        <f>B44*100/SUM($B$43:$B$44)</f>
        <v>58.904839518555669</v>
      </c>
      <c r="J44" s="99"/>
      <c r="K44" s="99">
        <f>D44*100/SUM($D$43:$D$44)</f>
        <v>59.477710984464046</v>
      </c>
      <c r="L44" s="99"/>
      <c r="M44" s="99">
        <f>F44*100/SUM($F$43:$F$44)</f>
        <v>58.520555119141136</v>
      </c>
      <c r="N44" s="99"/>
    </row>
    <row r="45" spans="1:16" s="27" customFormat="1" ht="6.6" customHeight="1">
      <c r="A45" s="82"/>
      <c r="B45" s="44"/>
      <c r="C45" s="40"/>
      <c r="D45" s="44"/>
      <c r="E45" s="40"/>
      <c r="F45" s="44"/>
      <c r="G45" s="64"/>
      <c r="H45" s="55"/>
      <c r="I45" s="99"/>
      <c r="J45" s="99"/>
      <c r="K45" s="99"/>
      <c r="L45" s="99"/>
      <c r="M45" s="99"/>
      <c r="N45" s="99"/>
    </row>
    <row r="46" spans="1:16" s="30" customFormat="1" ht="12">
      <c r="A46" s="202" t="s">
        <v>48</v>
      </c>
      <c r="B46" s="95">
        <f t="shared" ref="B46:B51" si="8">SUM(D46,F46)</f>
        <v>63808</v>
      </c>
      <c r="C46" s="40"/>
      <c r="D46" s="95">
        <f>SUM(D47:D51)</f>
        <v>25618</v>
      </c>
      <c r="E46" s="17"/>
      <c r="F46" s="95">
        <f>SUM(F47:F51)</f>
        <v>38190</v>
      </c>
      <c r="G46" s="64"/>
      <c r="H46" s="6"/>
      <c r="I46" s="96">
        <f>SUM(I47:I50)</f>
        <v>100</v>
      </c>
      <c r="J46" s="96"/>
      <c r="K46" s="96">
        <f>SUM(K47:K50)</f>
        <v>99.999999999999986</v>
      </c>
      <c r="L46" s="96"/>
      <c r="M46" s="96">
        <f>SUM(M47:M50)</f>
        <v>100.00000000000001</v>
      </c>
      <c r="N46" s="96"/>
    </row>
    <row r="47" spans="1:16" s="27" customFormat="1" ht="11.4">
      <c r="A47" s="13" t="s">
        <v>110</v>
      </c>
      <c r="B47" s="39">
        <f t="shared" si="8"/>
        <v>27046</v>
      </c>
      <c r="C47" s="40"/>
      <c r="D47" s="39">
        <v>9613</v>
      </c>
      <c r="E47" s="39"/>
      <c r="F47" s="39">
        <v>17433</v>
      </c>
      <c r="G47" s="17"/>
      <c r="H47" s="81"/>
      <c r="I47" s="99">
        <f>B47*100/SUM($B$47:$B$50)</f>
        <v>42.386534603811434</v>
      </c>
      <c r="J47" s="99"/>
      <c r="K47" s="99">
        <f>D47*100/SUM($D$47:$D$50)</f>
        <v>37.524396908423768</v>
      </c>
      <c r="L47" s="99"/>
      <c r="M47" s="99">
        <f>F47*100/SUM($F$47:$F$50)</f>
        <v>45.648075412411629</v>
      </c>
      <c r="N47" s="99"/>
    </row>
    <row r="48" spans="1:16" s="27" customFormat="1" ht="11.4">
      <c r="A48" s="13" t="s">
        <v>111</v>
      </c>
      <c r="B48" s="39">
        <f t="shared" si="8"/>
        <v>4780</v>
      </c>
      <c r="C48" s="40"/>
      <c r="D48" s="39">
        <v>3069</v>
      </c>
      <c r="E48" s="39"/>
      <c r="F48" s="39">
        <v>1711</v>
      </c>
      <c r="G48" s="40"/>
      <c r="H48" s="81"/>
      <c r="I48" s="99">
        <f>B48*100/SUM($B$47:$B$50)</f>
        <v>7.4912236710130395</v>
      </c>
      <c r="J48" s="99"/>
      <c r="K48" s="99">
        <f>D48*100/SUM($D$47:$D$50)</f>
        <v>11.97985791240534</v>
      </c>
      <c r="L48" s="99"/>
      <c r="M48" s="99">
        <f>F48*100/SUM($F$47:$F$50)</f>
        <v>4.4802304268133017</v>
      </c>
      <c r="N48" s="99"/>
    </row>
    <row r="49" spans="1:14" s="27" customFormat="1" ht="11.4">
      <c r="A49" s="13" t="s">
        <v>112</v>
      </c>
      <c r="B49" s="39">
        <f t="shared" si="8"/>
        <v>30564</v>
      </c>
      <c r="C49" s="40"/>
      <c r="D49" s="39">
        <v>12506</v>
      </c>
      <c r="E49" s="39"/>
      <c r="F49" s="39">
        <v>18058</v>
      </c>
      <c r="G49" s="17"/>
      <c r="H49" s="81"/>
      <c r="I49" s="99">
        <f>B49*100/SUM($B$47:$B$50)</f>
        <v>47.899949849548648</v>
      </c>
      <c r="J49" s="99"/>
      <c r="K49" s="99">
        <f>D49*100/SUM($D$47:$D$50)</f>
        <v>48.817237879615895</v>
      </c>
      <c r="L49" s="99"/>
      <c r="M49" s="99">
        <f>F49*100/SUM($F$47:$F$50)</f>
        <v>47.28462948415816</v>
      </c>
      <c r="N49" s="99"/>
    </row>
    <row r="50" spans="1:14" s="158" customFormat="1">
      <c r="A50" s="156" t="s">
        <v>104</v>
      </c>
      <c r="B50" s="44">
        <f t="shared" si="8"/>
        <v>1418</v>
      </c>
      <c r="C50" s="17"/>
      <c r="D50" s="39">
        <v>430</v>
      </c>
      <c r="E50" s="39"/>
      <c r="F50" s="39">
        <v>988</v>
      </c>
      <c r="G50" s="17"/>
      <c r="H50" s="92"/>
      <c r="I50" s="99">
        <f>B50*100/SUM($B$47:$B$50)</f>
        <v>2.2222918756268806</v>
      </c>
      <c r="J50" s="108"/>
      <c r="K50" s="99">
        <f>D50*100/SUM($D$47:$D$50)</f>
        <v>1.6785072995550003</v>
      </c>
      <c r="L50" s="108"/>
      <c r="M50" s="99">
        <f>F50*100/SUM($F$47:$F$50)</f>
        <v>2.5870646766169156</v>
      </c>
      <c r="N50" s="108"/>
    </row>
    <row r="51" spans="1:14" s="158" customFormat="1" ht="11.4">
      <c r="A51" s="183" t="s">
        <v>3</v>
      </c>
      <c r="B51" s="44">
        <f t="shared" si="8"/>
        <v>0</v>
      </c>
      <c r="C51" s="39"/>
      <c r="D51" s="39">
        <v>0</v>
      </c>
      <c r="E51" s="39"/>
      <c r="F51" s="39">
        <v>0</v>
      </c>
      <c r="G51" s="39"/>
      <c r="H51" s="92"/>
      <c r="I51" s="42">
        <f>IF(B51&gt;0,"NC",0)</f>
        <v>0</v>
      </c>
      <c r="J51" s="108"/>
      <c r="K51" s="42">
        <f>IF(D51&gt;0,"NC",0)</f>
        <v>0</v>
      </c>
      <c r="L51" s="118"/>
      <c r="M51" s="42">
        <f>IF(F51&gt;0,"NC",0)</f>
        <v>0</v>
      </c>
      <c r="N51" s="108"/>
    </row>
    <row r="52" spans="1:14" ht="6.6" customHeight="1" thickBot="1">
      <c r="A52" s="120"/>
      <c r="B52" s="121"/>
      <c r="C52" s="112"/>
      <c r="D52" s="120"/>
      <c r="E52" s="112"/>
      <c r="F52" s="120"/>
      <c r="G52" s="112"/>
      <c r="H52" s="121"/>
      <c r="I52" s="123"/>
      <c r="J52" s="123"/>
      <c r="K52" s="123"/>
      <c r="L52" s="123"/>
      <c r="M52" s="123"/>
      <c r="N52" s="123"/>
    </row>
    <row r="53" spans="1:14" ht="6.6" customHeight="1">
      <c r="A53" s="29"/>
      <c r="B53" s="67"/>
      <c r="C53" s="40"/>
      <c r="D53" s="29"/>
      <c r="E53" s="64"/>
      <c r="F53" s="29"/>
      <c r="G53" s="40"/>
      <c r="H53" s="36"/>
    </row>
    <row r="54" spans="1:14" s="71" customFormat="1" ht="11.4">
      <c r="A54" s="70" t="s">
        <v>75</v>
      </c>
      <c r="B54" s="145"/>
      <c r="C54" s="77"/>
      <c r="D54" s="145"/>
      <c r="E54" s="77"/>
      <c r="F54" s="145"/>
      <c r="G54" s="77"/>
      <c r="H54" s="145"/>
    </row>
    <row r="55" spans="1:14" s="71" customFormat="1" ht="11.4">
      <c r="A55" s="70" t="s">
        <v>158</v>
      </c>
      <c r="B55" s="145"/>
      <c r="C55" s="77"/>
      <c r="D55" s="145"/>
      <c r="E55" s="77"/>
      <c r="F55" s="145"/>
      <c r="G55" s="77"/>
      <c r="H55" s="145"/>
    </row>
    <row r="56" spans="1:14" s="71" customFormat="1" ht="11.4">
      <c r="A56" s="79" t="s">
        <v>108</v>
      </c>
      <c r="B56" s="145"/>
      <c r="C56" s="77"/>
      <c r="D56" s="145"/>
      <c r="E56" s="77"/>
      <c r="F56" s="145"/>
      <c r="G56" s="77"/>
      <c r="H56" s="145"/>
    </row>
    <row r="57" spans="1:14" s="71" customFormat="1" ht="22.5" customHeight="1">
      <c r="A57" s="305" t="s">
        <v>168</v>
      </c>
      <c r="B57" s="305"/>
      <c r="C57" s="305"/>
      <c r="D57" s="305"/>
      <c r="E57" s="305"/>
      <c r="F57" s="305"/>
      <c r="G57" s="305"/>
      <c r="H57" s="305"/>
      <c r="I57" s="305"/>
      <c r="J57" s="305"/>
      <c r="K57" s="305"/>
      <c r="L57" s="305"/>
      <c r="M57" s="305"/>
      <c r="N57" s="305"/>
    </row>
    <row r="58" spans="1:14" s="71" customFormat="1" ht="11.25" customHeight="1">
      <c r="A58" s="186" t="s">
        <v>67</v>
      </c>
      <c r="C58" s="77"/>
      <c r="E58" s="77"/>
      <c r="F58" s="76"/>
      <c r="G58" s="77"/>
    </row>
    <row r="59" spans="1:14" s="71" customFormat="1" ht="10.199999999999999">
      <c r="A59" s="187" t="s">
        <v>92</v>
      </c>
      <c r="B59" s="73"/>
      <c r="C59" s="74"/>
      <c r="D59" s="73"/>
      <c r="E59" s="74"/>
      <c r="F59" s="73"/>
      <c r="G59" s="74"/>
      <c r="H59" s="73"/>
      <c r="I59" s="73"/>
      <c r="J59" s="73"/>
      <c r="K59" s="73"/>
      <c r="L59" s="73"/>
      <c r="M59" s="73"/>
      <c r="N59" s="73"/>
    </row>
    <row r="60" spans="1:14" s="71" customFormat="1" ht="10.199999999999999">
      <c r="A60" s="4" t="s">
        <v>202</v>
      </c>
      <c r="B60" s="75"/>
      <c r="C60" s="77"/>
      <c r="E60" s="77"/>
      <c r="F60" s="76"/>
      <c r="G60" s="77"/>
    </row>
    <row r="61" spans="1:14">
      <c r="A61" s="71"/>
    </row>
  </sheetData>
  <mergeCells count="13">
    <mergeCell ref="A57:N57"/>
    <mergeCell ref="K7:N7"/>
    <mergeCell ref="K10:L10"/>
    <mergeCell ref="M10:N10"/>
    <mergeCell ref="A1:N1"/>
    <mergeCell ref="A4:A10"/>
    <mergeCell ref="B4:G4"/>
    <mergeCell ref="I4:N4"/>
    <mergeCell ref="F10:G10"/>
    <mergeCell ref="D10:E10"/>
    <mergeCell ref="B7:C10"/>
    <mergeCell ref="D7:G7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zoomScaleNormal="100" workbookViewId="0">
      <pane xSplit="1" ySplit="11" topLeftCell="B54" activePane="bottomRight" state="frozen"/>
      <selection pane="topRight" activeCell="B1" sqref="B1"/>
      <selection pane="bottomLeft" activeCell="A13" sqref="A13"/>
      <selection pane="bottomRight" activeCell="A66" sqref="A66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90" customWidth="1"/>
    <col min="7" max="7" width="2.6640625" style="26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44140625" style="90"/>
  </cols>
  <sheetData>
    <row r="1" spans="1:14" ht="25.5" customHeight="1">
      <c r="A1" s="300" t="s">
        <v>210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</row>
    <row r="2" spans="1:14" s="27" customFormat="1" ht="6.6" customHeight="1" thickBot="1">
      <c r="A2" s="158"/>
      <c r="B2" s="159"/>
      <c r="C2" s="161"/>
      <c r="D2" s="159"/>
      <c r="E2" s="161"/>
      <c r="F2" s="159"/>
      <c r="G2" s="161"/>
      <c r="H2" s="160"/>
      <c r="I2" s="159"/>
      <c r="J2" s="159"/>
      <c r="K2" s="159"/>
      <c r="L2" s="159"/>
      <c r="M2" s="159"/>
      <c r="N2" s="159"/>
    </row>
    <row r="3" spans="1:14" s="132" customFormat="1" ht="6.6" customHeight="1">
      <c r="A3" s="228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4" t="s">
        <v>148</v>
      </c>
      <c r="B4" s="301" t="s">
        <v>81</v>
      </c>
      <c r="C4" s="301"/>
      <c r="D4" s="301"/>
      <c r="E4" s="301"/>
      <c r="F4" s="301"/>
      <c r="G4" s="301"/>
      <c r="H4" s="210"/>
      <c r="I4" s="301" t="s">
        <v>90</v>
      </c>
      <c r="J4" s="301"/>
      <c r="K4" s="301"/>
      <c r="L4" s="301"/>
      <c r="M4" s="301"/>
      <c r="N4" s="301"/>
    </row>
    <row r="5" spans="1:14" s="132" customFormat="1" ht="6.6" customHeight="1">
      <c r="A5" s="304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6" customHeight="1">
      <c r="A6" s="304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4"/>
      <c r="B7" s="306" t="s">
        <v>85</v>
      </c>
      <c r="C7" s="306"/>
      <c r="D7" s="297" t="s">
        <v>155</v>
      </c>
      <c r="E7" s="297"/>
      <c r="F7" s="297"/>
      <c r="G7" s="297"/>
      <c r="H7" s="236"/>
      <c r="I7" s="306" t="s">
        <v>85</v>
      </c>
      <c r="J7" s="306"/>
      <c r="K7" s="297" t="s">
        <v>155</v>
      </c>
      <c r="L7" s="297"/>
      <c r="M7" s="297"/>
      <c r="N7" s="297"/>
    </row>
    <row r="8" spans="1:14" s="132" customFormat="1" ht="6.6" customHeight="1">
      <c r="A8" s="304"/>
      <c r="B8" s="306"/>
      <c r="C8" s="306"/>
      <c r="D8" s="211"/>
      <c r="E8" s="211"/>
      <c r="F8" s="211"/>
      <c r="G8" s="211"/>
      <c r="H8" s="210"/>
      <c r="I8" s="306"/>
      <c r="J8" s="306"/>
      <c r="K8" s="211"/>
      <c r="L8" s="211"/>
      <c r="M8" s="211"/>
      <c r="N8" s="211"/>
    </row>
    <row r="9" spans="1:14" s="132" customFormat="1" ht="6.6" customHeight="1">
      <c r="A9" s="304"/>
      <c r="B9" s="306"/>
      <c r="C9" s="306"/>
      <c r="D9" s="212"/>
      <c r="E9" s="212"/>
      <c r="F9" s="212"/>
      <c r="G9" s="212"/>
      <c r="H9" s="210"/>
      <c r="I9" s="306"/>
      <c r="J9" s="306"/>
      <c r="K9" s="212"/>
      <c r="L9" s="212"/>
      <c r="M9" s="212"/>
      <c r="N9" s="212"/>
    </row>
    <row r="10" spans="1:14" s="132" customFormat="1" ht="24.75" customHeight="1">
      <c r="A10" s="304"/>
      <c r="B10" s="306"/>
      <c r="C10" s="306"/>
      <c r="D10" s="306" t="s">
        <v>150</v>
      </c>
      <c r="E10" s="306"/>
      <c r="F10" s="307" t="s">
        <v>151</v>
      </c>
      <c r="G10" s="307"/>
      <c r="H10" s="213"/>
      <c r="I10" s="306"/>
      <c r="J10" s="306"/>
      <c r="K10" s="306" t="s">
        <v>150</v>
      </c>
      <c r="L10" s="306"/>
      <c r="M10" s="307" t="s">
        <v>151</v>
      </c>
      <c r="N10" s="307"/>
    </row>
    <row r="11" spans="1:14" s="27" customFormat="1" ht="6.6" customHeight="1">
      <c r="A11" s="229"/>
      <c r="B11" s="230"/>
      <c r="C11" s="231"/>
      <c r="D11" s="230"/>
      <c r="E11" s="231"/>
      <c r="F11" s="230"/>
      <c r="G11" s="231"/>
      <c r="H11" s="230"/>
      <c r="I11" s="230"/>
      <c r="J11" s="230"/>
      <c r="K11" s="230"/>
      <c r="L11" s="230"/>
      <c r="M11" s="230"/>
      <c r="N11" s="230"/>
    </row>
    <row r="12" spans="1:14" s="29" customFormat="1" ht="6.6" customHeight="1">
      <c r="A12" s="28"/>
      <c r="B12" s="85"/>
      <c r="C12" s="110"/>
      <c r="D12" s="85"/>
      <c r="E12" s="110"/>
      <c r="F12" s="85"/>
      <c r="G12" s="110"/>
      <c r="H12" s="85"/>
      <c r="I12" s="85"/>
      <c r="J12" s="85"/>
      <c r="K12" s="85"/>
      <c r="L12" s="85"/>
      <c r="M12" s="85"/>
      <c r="N12" s="85"/>
    </row>
    <row r="13" spans="1:14" s="30" customFormat="1" ht="12">
      <c r="A13" s="226" t="s">
        <v>82</v>
      </c>
      <c r="B13" s="219">
        <f>SUM(D13,F13)</f>
        <v>63808</v>
      </c>
      <c r="C13" s="220"/>
      <c r="D13" s="219">
        <f>D15</f>
        <v>25618</v>
      </c>
      <c r="E13" s="220"/>
      <c r="F13" s="219">
        <f>F15</f>
        <v>38190</v>
      </c>
      <c r="G13" s="220"/>
      <c r="H13" s="222"/>
      <c r="I13" s="223">
        <f>SUM(K13,M13)</f>
        <v>100</v>
      </c>
      <c r="J13" s="224"/>
      <c r="K13" s="223">
        <f>+D13*100/B13</f>
        <v>40.148570712136411</v>
      </c>
      <c r="L13" s="225"/>
      <c r="M13" s="223">
        <f>F13*100/B13</f>
        <v>59.851429287863589</v>
      </c>
      <c r="N13" s="224"/>
    </row>
    <row r="14" spans="1:14" s="35" customFormat="1" ht="6.6" customHeight="1">
      <c r="A14" s="31"/>
      <c r="B14" s="65"/>
      <c r="C14" s="64"/>
      <c r="D14" s="65"/>
      <c r="E14" s="64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24">
      <c r="A15" s="61" t="s">
        <v>89</v>
      </c>
      <c r="B15" s="95">
        <f>SUM(D15,F15)</f>
        <v>63808</v>
      </c>
      <c r="C15" s="40"/>
      <c r="D15" s="95">
        <f>SUM($D$16:$D$18)</f>
        <v>25618</v>
      </c>
      <c r="E15" s="40"/>
      <c r="F15" s="95">
        <f>SUM($F$16:$F$18)</f>
        <v>38190</v>
      </c>
      <c r="G15" s="40"/>
      <c r="H15" s="100"/>
      <c r="I15" s="96">
        <f>SUM(I16:I17)</f>
        <v>100</v>
      </c>
      <c r="J15" s="96"/>
      <c r="K15" s="96">
        <f>SUM(K16:K17)</f>
        <v>100</v>
      </c>
      <c r="L15" s="96"/>
      <c r="M15" s="96">
        <f>SUM(M16:M17)</f>
        <v>100</v>
      </c>
      <c r="N15" s="96"/>
    </row>
    <row r="16" spans="1:14" s="27" customFormat="1" ht="11.4">
      <c r="A16" s="115" t="s">
        <v>169</v>
      </c>
      <c r="B16" s="39">
        <f>SUM(D16,F16)</f>
        <v>2824</v>
      </c>
      <c r="C16" s="40"/>
      <c r="D16" s="39">
        <v>1322</v>
      </c>
      <c r="E16" s="39"/>
      <c r="F16" s="39">
        <v>1502</v>
      </c>
      <c r="G16" s="40"/>
      <c r="H16" s="98"/>
      <c r="I16" s="99">
        <f>B16*100/SUM(B16:B17)</f>
        <v>4.7548491379310347</v>
      </c>
      <c r="J16" s="99"/>
      <c r="K16" s="99">
        <f>D16*100/SUM($D$16:$D$17)</f>
        <v>5.6469181154158301</v>
      </c>
      <c r="L16" s="99"/>
      <c r="M16" s="99">
        <f>F16*100/SUM($F$16:$F$17)</f>
        <v>4.1744253911786773</v>
      </c>
      <c r="N16" s="99"/>
    </row>
    <row r="17" spans="1:14" s="27" customFormat="1" ht="11.4">
      <c r="A17" s="115" t="s">
        <v>4</v>
      </c>
      <c r="B17" s="39">
        <f>SUM(D17,F17)</f>
        <v>56568</v>
      </c>
      <c r="C17" s="40"/>
      <c r="D17" s="39">
        <v>22089</v>
      </c>
      <c r="E17" s="39"/>
      <c r="F17" s="39">
        <v>34479</v>
      </c>
      <c r="G17" s="40"/>
      <c r="H17" s="98"/>
      <c r="I17" s="99">
        <f>B17*100/SUM(B16:B17)</f>
        <v>95.245150862068968</v>
      </c>
      <c r="J17" s="99"/>
      <c r="K17" s="99">
        <f>D17*100/SUM($D$16:$D$17)</f>
        <v>94.353081884584171</v>
      </c>
      <c r="L17" s="99"/>
      <c r="M17" s="99">
        <f>F17*100/SUM($F$16:$F$17)</f>
        <v>95.825574608821327</v>
      </c>
      <c r="N17" s="99"/>
    </row>
    <row r="18" spans="1:14" s="27" customFormat="1" ht="11.4">
      <c r="A18" s="115" t="s">
        <v>3</v>
      </c>
      <c r="B18" s="39">
        <f>SUM(D18,F18)</f>
        <v>4416</v>
      </c>
      <c r="C18" s="40"/>
      <c r="D18" s="39">
        <v>2207</v>
      </c>
      <c r="E18" s="39"/>
      <c r="F18" s="39">
        <v>2209</v>
      </c>
      <c r="G18" s="40"/>
      <c r="H18" s="98"/>
      <c r="I18" s="262" t="s">
        <v>198</v>
      </c>
      <c r="J18" s="262"/>
      <c r="K18" s="262" t="s">
        <v>198</v>
      </c>
      <c r="L18" s="262"/>
      <c r="M18" s="262" t="s">
        <v>198</v>
      </c>
      <c r="N18" s="99"/>
    </row>
    <row r="19" spans="1:14" s="27" customFormat="1" ht="6.6" customHeight="1">
      <c r="A19" s="29"/>
      <c r="B19" s="39"/>
      <c r="C19" s="40"/>
      <c r="D19" s="39"/>
      <c r="E19" s="40"/>
      <c r="F19" s="39"/>
      <c r="G19" s="40"/>
      <c r="H19" s="98"/>
      <c r="I19" s="99"/>
      <c r="J19" s="99"/>
      <c r="K19" s="99"/>
      <c r="L19" s="99"/>
      <c r="M19" s="99"/>
      <c r="N19" s="99"/>
    </row>
    <row r="20" spans="1:14" s="30" customFormat="1" ht="36">
      <c r="A20" s="61" t="s">
        <v>106</v>
      </c>
      <c r="B20" s="95">
        <f>SUM(D20,F20)</f>
        <v>63808</v>
      </c>
      <c r="C20" s="40"/>
      <c r="D20" s="95">
        <f>SUM(D21:D22)</f>
        <v>25618</v>
      </c>
      <c r="E20" s="40"/>
      <c r="F20" s="95">
        <f>SUM(F21:F22)</f>
        <v>38190</v>
      </c>
      <c r="G20" s="40"/>
      <c r="H20" s="95"/>
      <c r="I20" s="96">
        <f>SUM(I21:I22)</f>
        <v>100</v>
      </c>
      <c r="J20" s="96"/>
      <c r="K20" s="96">
        <f>SUM(K21:K22)</f>
        <v>100</v>
      </c>
      <c r="L20" s="96"/>
      <c r="M20" s="96">
        <f>SUM(M21:M22)</f>
        <v>100</v>
      </c>
      <c r="N20" s="96"/>
    </row>
    <row r="21" spans="1:14" s="27" customFormat="1" ht="11.4">
      <c r="A21" s="115" t="s">
        <v>169</v>
      </c>
      <c r="B21" s="39">
        <f>SUM(D21,F21)</f>
        <v>25396</v>
      </c>
      <c r="C21" s="40"/>
      <c r="D21" s="39">
        <v>8214</v>
      </c>
      <c r="E21" s="39"/>
      <c r="F21" s="39">
        <v>17182</v>
      </c>
      <c r="G21" s="39"/>
      <c r="H21" s="98"/>
      <c r="I21" s="99">
        <f>B21*100/SUM(B21:B22)</f>
        <v>39.8006519558676</v>
      </c>
      <c r="J21" s="99"/>
      <c r="K21" s="99">
        <f>D21*100/SUM(D21:D22)</f>
        <v>32.063392926848309</v>
      </c>
      <c r="L21" s="99"/>
      <c r="M21" s="99">
        <f>F21*100/SUM(F21:F22)</f>
        <v>44.990835297198217</v>
      </c>
      <c r="N21" s="99"/>
    </row>
    <row r="22" spans="1:14" s="27" customFormat="1" ht="11.4">
      <c r="A22" s="115" t="s">
        <v>4</v>
      </c>
      <c r="B22" s="39">
        <f>SUM(D22,F22)</f>
        <v>38412</v>
      </c>
      <c r="C22" s="40"/>
      <c r="D22" s="39">
        <v>17404</v>
      </c>
      <c r="E22" s="39"/>
      <c r="F22" s="39">
        <v>21008</v>
      </c>
      <c r="G22" s="40"/>
      <c r="H22" s="98"/>
      <c r="I22" s="99">
        <f>B22*100/SUM(B21:B22)</f>
        <v>60.1993480441324</v>
      </c>
      <c r="J22" s="99"/>
      <c r="K22" s="99">
        <f>D22*100/SUM(D21:D22)</f>
        <v>67.936607073151691</v>
      </c>
      <c r="L22" s="99"/>
      <c r="M22" s="99">
        <f>F22*100/SUM(F21:F22)</f>
        <v>55.009164702801783</v>
      </c>
      <c r="N22" s="99"/>
    </row>
    <row r="23" spans="1:14" s="27" customFormat="1" ht="6.6" customHeight="1">
      <c r="A23" s="29"/>
      <c r="B23" s="39"/>
      <c r="C23" s="40"/>
      <c r="D23" s="39"/>
      <c r="E23" s="40"/>
      <c r="F23" s="39"/>
      <c r="G23" s="40"/>
      <c r="H23" s="98"/>
      <c r="I23" s="99"/>
      <c r="J23" s="99"/>
      <c r="K23" s="99"/>
      <c r="L23" s="99"/>
      <c r="M23" s="99"/>
      <c r="N23" s="99"/>
    </row>
    <row r="24" spans="1:14" s="27" customFormat="1" ht="24">
      <c r="A24" s="232" t="s">
        <v>93</v>
      </c>
      <c r="B24" s="219">
        <f>SUM(D24,F24)</f>
        <v>25396</v>
      </c>
      <c r="C24" s="220"/>
      <c r="D24" s="219">
        <f>D21</f>
        <v>8214</v>
      </c>
      <c r="E24" s="220"/>
      <c r="F24" s="219">
        <f>F21</f>
        <v>17182</v>
      </c>
      <c r="G24" s="220"/>
      <c r="H24" s="224"/>
      <c r="I24" s="223">
        <f>SUM(K24,M24)</f>
        <v>100</v>
      </c>
      <c r="J24" s="224"/>
      <c r="K24" s="223">
        <f>+D24*100/B24</f>
        <v>32.343676169475508</v>
      </c>
      <c r="L24" s="225"/>
      <c r="M24" s="223">
        <f>F24*100/B24</f>
        <v>67.656323830524485</v>
      </c>
      <c r="N24" s="224"/>
    </row>
    <row r="25" spans="1:14" s="29" customFormat="1" ht="6.6" customHeight="1">
      <c r="A25" s="15"/>
      <c r="B25" s="65"/>
      <c r="C25" s="64"/>
      <c r="D25" s="65"/>
      <c r="E25" s="64"/>
      <c r="F25" s="65"/>
      <c r="G25" s="64"/>
      <c r="H25" s="34"/>
      <c r="I25" s="101"/>
      <c r="J25" s="48"/>
      <c r="K25" s="101"/>
      <c r="L25" s="48"/>
      <c r="M25" s="101"/>
      <c r="N25" s="48"/>
    </row>
    <row r="26" spans="1:14" s="30" customFormat="1" ht="24">
      <c r="A26" s="61" t="s">
        <v>113</v>
      </c>
      <c r="B26" s="95">
        <f>SUM(D26,F26)</f>
        <v>25396</v>
      </c>
      <c r="C26" s="40"/>
      <c r="D26" s="95">
        <f>SUM(D27:D35)</f>
        <v>8214</v>
      </c>
      <c r="E26" s="40"/>
      <c r="F26" s="95">
        <f>SUM(F27:F35)</f>
        <v>17182</v>
      </c>
      <c r="G26" s="40"/>
      <c r="H26" s="100"/>
      <c r="I26" s="96">
        <f>SUM(I27:I34)</f>
        <v>100</v>
      </c>
      <c r="J26" s="96"/>
      <c r="K26" s="96">
        <f>SUM(K27:K34)</f>
        <v>99.999999999999986</v>
      </c>
      <c r="L26" s="96"/>
      <c r="M26" s="96">
        <f>SUM(M27:M34)</f>
        <v>100.00000000000001</v>
      </c>
      <c r="N26" s="96"/>
    </row>
    <row r="27" spans="1:14" s="27" customFormat="1" ht="11.4">
      <c r="A27" s="115" t="s">
        <v>11</v>
      </c>
      <c r="B27" s="39">
        <f t="shared" ref="B27:B35" si="0">SUM(D27,F27)</f>
        <v>11833</v>
      </c>
      <c r="C27" s="40"/>
      <c r="D27" s="39">
        <v>3356</v>
      </c>
      <c r="E27" s="39"/>
      <c r="F27" s="39">
        <v>8477</v>
      </c>
      <c r="G27" s="40"/>
      <c r="H27" s="98"/>
      <c r="I27" s="99">
        <f>B27*100/($B$26-$B$35)</f>
        <v>47.906882591093115</v>
      </c>
      <c r="J27" s="99"/>
      <c r="K27" s="99">
        <f>D27*100/($D$26-$D$35)</f>
        <v>41.939515121219692</v>
      </c>
      <c r="L27" s="99"/>
      <c r="M27" s="99">
        <f t="shared" ref="M27:M34" si="1">F27*100/($F$26-$F$35)</f>
        <v>50.766558869325671</v>
      </c>
      <c r="N27" s="99"/>
    </row>
    <row r="28" spans="1:14" s="27" customFormat="1" ht="11.4">
      <c r="A28" s="115" t="s">
        <v>12</v>
      </c>
      <c r="B28" s="39">
        <f t="shared" si="0"/>
        <v>788</v>
      </c>
      <c r="C28" s="40"/>
      <c r="D28" s="39">
        <v>230</v>
      </c>
      <c r="E28" s="39" t="s">
        <v>199</v>
      </c>
      <c r="F28" s="39">
        <v>558</v>
      </c>
      <c r="G28" s="40"/>
      <c r="H28" s="98"/>
      <c r="I28" s="99">
        <f t="shared" ref="I28:I34" si="2">B28*100/($B$26-$B$35)</f>
        <v>3.1902834008097165</v>
      </c>
      <c r="J28" s="99"/>
      <c r="K28" s="99">
        <f>D28*100/($D$26-$D$35)</f>
        <v>2.8742814296425894</v>
      </c>
      <c r="L28" s="99"/>
      <c r="M28" s="99">
        <f t="shared" si="1"/>
        <v>3.341717570966583</v>
      </c>
      <c r="N28" s="99"/>
    </row>
    <row r="29" spans="1:14" s="27" customFormat="1" ht="11.4">
      <c r="A29" s="115" t="s">
        <v>13</v>
      </c>
      <c r="B29" s="39">
        <f t="shared" si="0"/>
        <v>4399</v>
      </c>
      <c r="C29" s="40"/>
      <c r="D29" s="39">
        <v>1379</v>
      </c>
      <c r="E29" s="39"/>
      <c r="F29" s="39">
        <v>3020</v>
      </c>
      <c r="G29" s="40"/>
      <c r="H29" s="98"/>
      <c r="I29" s="99">
        <f>B29*100/($B$26-$B$35)</f>
        <v>17.809716599190285</v>
      </c>
      <c r="J29" s="99"/>
      <c r="K29" s="99">
        <f t="shared" ref="K29:K33" si="3">D29*100/($D$26-$D$35)</f>
        <v>17.233191702074482</v>
      </c>
      <c r="L29" s="99"/>
      <c r="M29" s="99">
        <f t="shared" si="1"/>
        <v>18.085998323152474</v>
      </c>
      <c r="N29" s="99"/>
    </row>
    <row r="30" spans="1:14" s="27" customFormat="1" ht="11.4">
      <c r="A30" s="115" t="s">
        <v>14</v>
      </c>
      <c r="B30" s="39">
        <f t="shared" si="0"/>
        <v>2127</v>
      </c>
      <c r="C30" s="40"/>
      <c r="D30" s="39">
        <v>1095</v>
      </c>
      <c r="E30" s="39"/>
      <c r="F30" s="39">
        <v>1032</v>
      </c>
      <c r="G30" s="40"/>
      <c r="H30" s="98"/>
      <c r="I30" s="99">
        <f t="shared" si="2"/>
        <v>8.6113360323886639</v>
      </c>
      <c r="J30" s="99"/>
      <c r="K30" s="99">
        <f t="shared" si="3"/>
        <v>13.684078980254936</v>
      </c>
      <c r="L30" s="99"/>
      <c r="M30" s="99">
        <f t="shared" si="1"/>
        <v>6.180380883938196</v>
      </c>
      <c r="N30" s="99"/>
    </row>
    <row r="31" spans="1:14" s="27" customFormat="1" ht="11.4">
      <c r="A31" s="115" t="s">
        <v>15</v>
      </c>
      <c r="B31" s="39">
        <f t="shared" si="0"/>
        <v>1163</v>
      </c>
      <c r="C31" s="40"/>
      <c r="D31" s="39">
        <v>412</v>
      </c>
      <c r="E31" s="39"/>
      <c r="F31" s="39">
        <v>751</v>
      </c>
      <c r="G31" s="40"/>
      <c r="H31" s="98"/>
      <c r="I31" s="99">
        <f t="shared" si="2"/>
        <v>4.7085020242914979</v>
      </c>
      <c r="J31" s="99"/>
      <c r="K31" s="99">
        <f t="shared" si="3"/>
        <v>5.1487128217945513</v>
      </c>
      <c r="L31" s="99"/>
      <c r="M31" s="99">
        <f t="shared" si="1"/>
        <v>4.497544616121691</v>
      </c>
      <c r="N31" s="99"/>
    </row>
    <row r="32" spans="1:14" s="27" customFormat="1" ht="11.4">
      <c r="A32" s="115" t="s">
        <v>50</v>
      </c>
      <c r="B32" s="39">
        <f t="shared" si="0"/>
        <v>650</v>
      </c>
      <c r="C32" s="39" t="s">
        <v>199</v>
      </c>
      <c r="D32" s="39">
        <v>536</v>
      </c>
      <c r="E32" s="39" t="s">
        <v>199</v>
      </c>
      <c r="F32" s="39">
        <v>114</v>
      </c>
      <c r="G32" s="39" t="s">
        <v>199</v>
      </c>
      <c r="H32" s="98"/>
      <c r="I32" s="99">
        <f t="shared" si="2"/>
        <v>2.6315789473684212</v>
      </c>
      <c r="J32" s="99"/>
      <c r="K32" s="99">
        <f t="shared" si="3"/>
        <v>6.6983254186453385</v>
      </c>
      <c r="L32" s="99"/>
      <c r="M32" s="99">
        <f t="shared" si="1"/>
        <v>0.68271649299317283</v>
      </c>
      <c r="N32" s="99"/>
    </row>
    <row r="33" spans="1:14" s="27" customFormat="1" ht="11.4">
      <c r="A33" s="115" t="s">
        <v>51</v>
      </c>
      <c r="B33" s="39">
        <f t="shared" si="0"/>
        <v>3688</v>
      </c>
      <c r="C33" s="40"/>
      <c r="D33" s="39">
        <v>991</v>
      </c>
      <c r="E33" s="39"/>
      <c r="F33" s="39">
        <v>2697</v>
      </c>
      <c r="G33" s="40"/>
      <c r="H33" s="98"/>
      <c r="I33" s="99">
        <f t="shared" si="2"/>
        <v>14.931174089068826</v>
      </c>
      <c r="J33" s="99"/>
      <c r="K33" s="99">
        <f t="shared" si="3"/>
        <v>12.384403899025244</v>
      </c>
      <c r="L33" s="99"/>
      <c r="M33" s="99">
        <f t="shared" si="1"/>
        <v>16.151634926338485</v>
      </c>
      <c r="N33" s="99"/>
    </row>
    <row r="34" spans="1:14" s="27" customFormat="1" ht="11.4">
      <c r="A34" s="115" t="s">
        <v>197</v>
      </c>
      <c r="B34" s="39">
        <f>SUM(D34,F34)</f>
        <v>52</v>
      </c>
      <c r="C34" s="39" t="s">
        <v>199</v>
      </c>
      <c r="D34" s="39">
        <v>3</v>
      </c>
      <c r="E34" s="39" t="s">
        <v>199</v>
      </c>
      <c r="F34" s="39">
        <v>49</v>
      </c>
      <c r="G34" s="39" t="s">
        <v>199</v>
      </c>
      <c r="H34" s="98"/>
      <c r="I34" s="99">
        <f t="shared" si="2"/>
        <v>0.21052631578947367</v>
      </c>
      <c r="J34" s="99"/>
      <c r="K34" s="99">
        <f>D34*100/($D$26-$D$35)</f>
        <v>3.7490627343164211E-2</v>
      </c>
      <c r="L34" s="99"/>
      <c r="M34" s="99">
        <f t="shared" si="1"/>
        <v>0.29344831716373221</v>
      </c>
      <c r="N34" s="99"/>
    </row>
    <row r="35" spans="1:14" s="27" customFormat="1" ht="11.4">
      <c r="A35" s="115" t="s">
        <v>3</v>
      </c>
      <c r="B35" s="39">
        <f t="shared" si="0"/>
        <v>696</v>
      </c>
      <c r="C35" s="40"/>
      <c r="D35" s="39">
        <v>212</v>
      </c>
      <c r="E35" s="39" t="s">
        <v>199</v>
      </c>
      <c r="F35" s="39">
        <v>484</v>
      </c>
      <c r="G35" s="39"/>
      <c r="H35" s="98"/>
      <c r="I35" s="42" t="str">
        <f>IF(B35&gt;0,"NC",0)</f>
        <v>NC</v>
      </c>
      <c r="J35" s="99"/>
      <c r="K35" s="42" t="str">
        <f>IF(D35&gt;0,"NC",0)</f>
        <v>NC</v>
      </c>
      <c r="L35" s="99"/>
      <c r="M35" s="42" t="str">
        <f>IF(F35&gt;0,"NC",0)</f>
        <v>NC</v>
      </c>
      <c r="N35" s="99"/>
    </row>
    <row r="36" spans="1:14" s="27" customFormat="1" ht="6.6" customHeight="1">
      <c r="A36" s="88"/>
      <c r="B36" s="39"/>
      <c r="C36" s="40"/>
      <c r="D36" s="39"/>
      <c r="E36" s="40"/>
      <c r="F36" s="39"/>
      <c r="G36" s="40"/>
      <c r="H36" s="98"/>
      <c r="I36" s="99"/>
      <c r="J36" s="99"/>
      <c r="K36" s="99"/>
      <c r="L36" s="99"/>
      <c r="M36" s="99"/>
      <c r="N36" s="99"/>
    </row>
    <row r="37" spans="1:14" s="30" customFormat="1" ht="24">
      <c r="A37" s="61" t="s">
        <v>94</v>
      </c>
      <c r="B37" s="65">
        <f t="shared" ref="B37:B46" si="4">SUM(D37,F37)</f>
        <v>25397</v>
      </c>
      <c r="C37" s="64"/>
      <c r="D37" s="65">
        <f>SUM(D38:D46)</f>
        <v>8215</v>
      </c>
      <c r="E37" s="17"/>
      <c r="F37" s="65">
        <f>SUM(F38:F46)</f>
        <v>17182</v>
      </c>
      <c r="G37" s="64"/>
      <c r="H37" s="94"/>
      <c r="I37" s="96">
        <f>SUM(I38:I45)</f>
        <v>100</v>
      </c>
      <c r="J37" s="48"/>
      <c r="K37" s="96">
        <f>SUM(K38:K45)</f>
        <v>100</v>
      </c>
      <c r="L37" s="19"/>
      <c r="M37" s="96">
        <f>SUM(M38:M45)</f>
        <v>100</v>
      </c>
      <c r="N37" s="48"/>
    </row>
    <row r="38" spans="1:14" s="27" customFormat="1" ht="11.4">
      <c r="A38" s="115" t="s">
        <v>8</v>
      </c>
      <c r="B38" s="39">
        <f t="shared" si="4"/>
        <v>11767</v>
      </c>
      <c r="C38" s="40"/>
      <c r="D38" s="39">
        <v>3321</v>
      </c>
      <c r="E38" s="39"/>
      <c r="F38" s="39">
        <v>8446</v>
      </c>
      <c r="G38" s="40"/>
      <c r="H38" s="98"/>
      <c r="I38" s="99">
        <f>B38*100/($B$37-$B$46)</f>
        <v>46.624138204295107</v>
      </c>
      <c r="J38" s="99"/>
      <c r="K38" s="99">
        <f>D38*100/($D$37-$D$46)</f>
        <v>40.758468335787924</v>
      </c>
      <c r="L38" s="99"/>
      <c r="M38" s="99">
        <f>F38*100/($F$37-$F$46)</f>
        <v>49.42071386775892</v>
      </c>
      <c r="N38" s="99"/>
    </row>
    <row r="39" spans="1:14" s="27" customFormat="1" ht="11.4">
      <c r="A39" s="115" t="s">
        <v>9</v>
      </c>
      <c r="B39" s="39">
        <f t="shared" si="4"/>
        <v>1557</v>
      </c>
      <c r="C39" s="40"/>
      <c r="D39" s="39">
        <v>533</v>
      </c>
      <c r="E39" s="39"/>
      <c r="F39" s="39">
        <v>1024</v>
      </c>
      <c r="G39" s="40"/>
      <c r="H39" s="98"/>
      <c r="I39" s="99">
        <f t="shared" ref="I39" si="5">B39*100/($B$37-$B$46)</f>
        <v>6.1692685632775977</v>
      </c>
      <c r="J39" s="99"/>
      <c r="K39" s="99">
        <f t="shared" ref="K39:K44" si="6">D39*100/($D$37-$D$46)</f>
        <v>6.5414825724104073</v>
      </c>
      <c r="L39" s="99"/>
      <c r="M39" s="99">
        <f t="shared" ref="M39:M44" si="7">F39*100/($F$37-$F$46)</f>
        <v>5.9918080748976008</v>
      </c>
      <c r="N39" s="99"/>
    </row>
    <row r="40" spans="1:14" s="27" customFormat="1" ht="11.4">
      <c r="A40" s="115" t="s">
        <v>10</v>
      </c>
      <c r="B40" s="39">
        <f t="shared" si="4"/>
        <v>4227</v>
      </c>
      <c r="C40" s="40"/>
      <c r="D40" s="39">
        <v>1330</v>
      </c>
      <c r="E40" s="39"/>
      <c r="F40" s="39">
        <v>2897</v>
      </c>
      <c r="G40" s="40"/>
      <c r="H40" s="98"/>
      <c r="I40" s="99">
        <f t="shared" ref="I40:I45" si="8">B40*100/($B$37-$B$46)</f>
        <v>16.748553768127426</v>
      </c>
      <c r="J40" s="99"/>
      <c r="K40" s="99">
        <f t="shared" si="6"/>
        <v>16.323024054982817</v>
      </c>
      <c r="L40" s="99"/>
      <c r="M40" s="99">
        <f>F40*100/($F$37-$F$46)</f>
        <v>16.951433586892922</v>
      </c>
      <c r="N40" s="99"/>
    </row>
    <row r="41" spans="1:14" s="27" customFormat="1" ht="11.4">
      <c r="A41" s="115" t="s">
        <v>5</v>
      </c>
      <c r="B41" s="39">
        <f t="shared" si="4"/>
        <v>1999</v>
      </c>
      <c r="C41" s="40"/>
      <c r="D41" s="39">
        <v>894</v>
      </c>
      <c r="E41" s="39" t="s">
        <v>199</v>
      </c>
      <c r="F41" s="39">
        <v>1105</v>
      </c>
      <c r="G41" s="40"/>
      <c r="H41" s="98"/>
      <c r="I41" s="99">
        <f t="shared" si="8"/>
        <v>7.9205959267770822</v>
      </c>
      <c r="J41" s="99"/>
      <c r="K41" s="99">
        <f t="shared" si="6"/>
        <v>10.972017673048601</v>
      </c>
      <c r="L41" s="99"/>
      <c r="M41" s="99">
        <f t="shared" si="7"/>
        <v>6.4657694558221186</v>
      </c>
      <c r="N41" s="99"/>
    </row>
    <row r="42" spans="1:14" s="27" customFormat="1" ht="11.4">
      <c r="A42" s="115" t="s">
        <v>6</v>
      </c>
      <c r="B42" s="39">
        <f t="shared" si="4"/>
        <v>379</v>
      </c>
      <c r="C42" s="40" t="s">
        <v>199</v>
      </c>
      <c r="D42" s="39">
        <v>224</v>
      </c>
      <c r="E42" s="39" t="s">
        <v>199</v>
      </c>
      <c r="F42" s="39">
        <v>155</v>
      </c>
      <c r="G42" s="40" t="s">
        <v>199</v>
      </c>
      <c r="H42" s="98"/>
      <c r="I42" s="99">
        <f t="shared" si="8"/>
        <v>1.5017037800142643</v>
      </c>
      <c r="J42" s="99"/>
      <c r="K42" s="99">
        <f t="shared" si="6"/>
        <v>2.7491408934707904</v>
      </c>
      <c r="L42" s="99"/>
      <c r="M42" s="99">
        <f t="shared" si="7"/>
        <v>0.90696313633703918</v>
      </c>
      <c r="N42" s="99"/>
    </row>
    <row r="43" spans="1:14" s="27" customFormat="1" ht="11.4">
      <c r="A43" s="115" t="s">
        <v>7</v>
      </c>
      <c r="B43" s="39">
        <f t="shared" si="4"/>
        <v>437</v>
      </c>
      <c r="C43" s="39" t="s">
        <v>199</v>
      </c>
      <c r="D43" s="39">
        <v>340</v>
      </c>
      <c r="E43" s="39" t="s">
        <v>199</v>
      </c>
      <c r="F43" s="39">
        <v>97</v>
      </c>
      <c r="G43" s="39" t="s">
        <v>199</v>
      </c>
      <c r="H43" s="98"/>
      <c r="I43" s="99">
        <f t="shared" si="8"/>
        <v>1.7315159679847849</v>
      </c>
      <c r="J43" s="99"/>
      <c r="K43" s="99">
        <f t="shared" si="6"/>
        <v>4.1728031418753071</v>
      </c>
      <c r="L43" s="99"/>
      <c r="M43" s="99">
        <f t="shared" si="7"/>
        <v>0.56758338209479231</v>
      </c>
      <c r="N43" s="99"/>
    </row>
    <row r="44" spans="1:14" s="27" customFormat="1" ht="11.4">
      <c r="A44" s="115" t="s">
        <v>80</v>
      </c>
      <c r="B44" s="39">
        <f t="shared" si="4"/>
        <v>3186</v>
      </c>
      <c r="C44" s="40"/>
      <c r="D44" s="39">
        <v>967</v>
      </c>
      <c r="E44" s="39"/>
      <c r="F44" s="39">
        <v>2219</v>
      </c>
      <c r="G44" s="40"/>
      <c r="H44" s="98"/>
      <c r="I44" s="99">
        <f t="shared" si="8"/>
        <v>12.623821221966875</v>
      </c>
      <c r="J44" s="99"/>
      <c r="K44" s="99">
        <f t="shared" si="6"/>
        <v>11.867943053510064</v>
      </c>
      <c r="L44" s="99"/>
      <c r="M44" s="99">
        <f t="shared" si="7"/>
        <v>12.984201287302517</v>
      </c>
      <c r="N44" s="99"/>
    </row>
    <row r="45" spans="1:14" s="27" customFormat="1" ht="22.8">
      <c r="A45" s="115" t="s">
        <v>78</v>
      </c>
      <c r="B45" s="39">
        <f t="shared" si="4"/>
        <v>1686</v>
      </c>
      <c r="C45" s="40"/>
      <c r="D45" s="39">
        <v>539</v>
      </c>
      <c r="E45" s="39"/>
      <c r="F45" s="39">
        <v>1147</v>
      </c>
      <c r="G45" s="40"/>
      <c r="H45" s="98"/>
      <c r="I45" s="99">
        <f t="shared" si="8"/>
        <v>6.6804025675568584</v>
      </c>
      <c r="J45" s="99"/>
      <c r="K45" s="99">
        <f>D45*100/($D$37-$D$46)</f>
        <v>6.6151202749140889</v>
      </c>
      <c r="L45" s="99"/>
      <c r="M45" s="99">
        <f>F45*100/($F$37-$F$46)</f>
        <v>6.7115272088940898</v>
      </c>
      <c r="N45" s="99"/>
    </row>
    <row r="46" spans="1:14" s="27" customFormat="1" ht="11.4">
      <c r="A46" s="115" t="s">
        <v>3</v>
      </c>
      <c r="B46" s="39">
        <f t="shared" si="4"/>
        <v>159</v>
      </c>
      <c r="C46" s="39" t="s">
        <v>199</v>
      </c>
      <c r="D46" s="39">
        <v>67</v>
      </c>
      <c r="E46" s="39" t="s">
        <v>199</v>
      </c>
      <c r="F46" s="39">
        <v>92</v>
      </c>
      <c r="G46" s="39" t="s">
        <v>199</v>
      </c>
      <c r="H46" s="98"/>
      <c r="I46" s="42" t="str">
        <f>IF(B46&gt;0,"NC",0)</f>
        <v>NC</v>
      </c>
      <c r="J46" s="99"/>
      <c r="K46" s="42" t="str">
        <f>IF(D46&gt;0,"NC",0)</f>
        <v>NC</v>
      </c>
      <c r="L46" s="99"/>
      <c r="M46" s="42" t="str">
        <f>IF(F46&gt;0,"NC",0)</f>
        <v>NC</v>
      </c>
      <c r="N46" s="99"/>
    </row>
    <row r="47" spans="1:14" s="27" customFormat="1" ht="6" customHeight="1">
      <c r="A47" s="115"/>
      <c r="B47" s="39"/>
      <c r="C47" s="40"/>
      <c r="D47" s="41"/>
      <c r="E47" s="40"/>
      <c r="F47" s="93"/>
      <c r="G47" s="40"/>
      <c r="H47" s="98"/>
      <c r="I47" s="99"/>
      <c r="J47" s="99"/>
      <c r="K47" s="99"/>
      <c r="L47" s="99"/>
      <c r="M47" s="99"/>
      <c r="N47" s="99"/>
    </row>
    <row r="48" spans="1:14" s="27" customFormat="1" ht="25.8">
      <c r="A48" s="61" t="s">
        <v>132</v>
      </c>
      <c r="B48" s="95">
        <f>SUM(D48,F48)</f>
        <v>25398</v>
      </c>
      <c r="C48" s="40"/>
      <c r="D48" s="95">
        <f>SUM(D49:D55)</f>
        <v>8215</v>
      </c>
      <c r="E48" s="40"/>
      <c r="F48" s="95">
        <f>SUM(F49:F55)</f>
        <v>17183</v>
      </c>
      <c r="G48" s="40"/>
      <c r="H48" s="98"/>
      <c r="I48" s="96">
        <f>SUM(I49:I54)</f>
        <v>100</v>
      </c>
      <c r="J48" s="99"/>
      <c r="K48" s="96">
        <f>SUM(K49:K54)</f>
        <v>99.999999999999986</v>
      </c>
      <c r="L48" s="99"/>
      <c r="M48" s="96">
        <f>SUM(M49:M54)</f>
        <v>100.00000000000001</v>
      </c>
      <c r="N48" s="99"/>
    </row>
    <row r="49" spans="1:14" s="27" customFormat="1" ht="11.4">
      <c r="A49" s="115" t="s">
        <v>131</v>
      </c>
      <c r="B49" s="39">
        <f t="shared" ref="B49:B55" si="9">SUM(D49,F49)</f>
        <v>277</v>
      </c>
      <c r="C49" s="40" t="s">
        <v>199</v>
      </c>
      <c r="D49" s="39">
        <v>83</v>
      </c>
      <c r="E49" s="39" t="s">
        <v>199</v>
      </c>
      <c r="F49" s="39">
        <v>194</v>
      </c>
      <c r="G49" s="40" t="s">
        <v>199</v>
      </c>
      <c r="H49" s="98"/>
      <c r="I49" s="99">
        <f>B49*100/SUM($B$49:$B$54)</f>
        <v>1.1376237217134173</v>
      </c>
      <c r="J49" s="99"/>
      <c r="K49" s="99">
        <f>D49*100/SUM($D$49:$D$54)</f>
        <v>1.0639661581848481</v>
      </c>
      <c r="L49" s="99"/>
      <c r="M49" s="99">
        <f>F49*100/SUM($F$49:$F$54)</f>
        <v>1.1723471114334059</v>
      </c>
      <c r="N49" s="99"/>
    </row>
    <row r="50" spans="1:14" s="27" customFormat="1" ht="11.4">
      <c r="A50" s="157" t="s">
        <v>130</v>
      </c>
      <c r="B50" s="39">
        <f t="shared" si="9"/>
        <v>6593</v>
      </c>
      <c r="C50" s="40"/>
      <c r="D50" s="39">
        <v>1935</v>
      </c>
      <c r="E50" s="39"/>
      <c r="F50" s="39">
        <v>4658</v>
      </c>
      <c r="G50" s="40"/>
      <c r="H50" s="98"/>
      <c r="I50" s="99">
        <f t="shared" ref="I50:I53" si="10">B50*100/SUM($B$49:$B$54)</f>
        <v>27.077087354716827</v>
      </c>
      <c r="J50" s="99"/>
      <c r="K50" s="99">
        <f t="shared" ref="K50:K53" si="11">D50*100/SUM($D$49:$D$54)</f>
        <v>24.804512242020255</v>
      </c>
      <c r="L50" s="99"/>
      <c r="M50" s="99">
        <f t="shared" ref="M50:M53" si="12">F50*100/SUM($F$49:$F$54)</f>
        <v>28.148416727096929</v>
      </c>
      <c r="N50" s="99"/>
    </row>
    <row r="51" spans="1:14" s="27" customFormat="1" ht="11.4">
      <c r="A51" s="157" t="s">
        <v>129</v>
      </c>
      <c r="B51" s="39">
        <f t="shared" si="9"/>
        <v>10412</v>
      </c>
      <c r="C51" s="40"/>
      <c r="D51" s="39">
        <v>3640</v>
      </c>
      <c r="E51" s="39"/>
      <c r="F51" s="39">
        <v>6772</v>
      </c>
      <c r="G51" s="40"/>
      <c r="H51" s="98"/>
      <c r="I51" s="99">
        <f t="shared" si="10"/>
        <v>42.761509712924557</v>
      </c>
      <c r="J51" s="99"/>
      <c r="K51" s="99">
        <f t="shared" si="11"/>
        <v>46.66068452762466</v>
      </c>
      <c r="L51" s="99"/>
      <c r="M51" s="99">
        <f t="shared" si="12"/>
        <v>40.923374425912499</v>
      </c>
      <c r="N51" s="99"/>
    </row>
    <row r="52" spans="1:14" s="27" customFormat="1" ht="11.4">
      <c r="A52" s="157" t="s">
        <v>128</v>
      </c>
      <c r="B52" s="39">
        <f t="shared" si="9"/>
        <v>4611</v>
      </c>
      <c r="C52" s="40"/>
      <c r="D52" s="39">
        <v>1258</v>
      </c>
      <c r="E52" s="39"/>
      <c r="F52" s="39">
        <v>3353</v>
      </c>
      <c r="G52" s="40"/>
      <c r="H52" s="98"/>
      <c r="I52" s="99">
        <f t="shared" si="10"/>
        <v>18.937122674442481</v>
      </c>
      <c r="J52" s="99"/>
      <c r="K52" s="99">
        <f t="shared" si="11"/>
        <v>16.126137674657095</v>
      </c>
      <c r="L52" s="99"/>
      <c r="M52" s="99">
        <f t="shared" si="12"/>
        <v>20.262267343485618</v>
      </c>
      <c r="N52" s="99"/>
    </row>
    <row r="53" spans="1:14" s="27" customFormat="1" ht="11.4">
      <c r="A53" s="157" t="s">
        <v>127</v>
      </c>
      <c r="B53" s="39">
        <f t="shared" si="9"/>
        <v>1627</v>
      </c>
      <c r="C53" s="40"/>
      <c r="D53" s="39">
        <v>639</v>
      </c>
      <c r="E53" s="39"/>
      <c r="F53" s="39">
        <v>988</v>
      </c>
      <c r="G53" s="40"/>
      <c r="H53" s="98"/>
      <c r="I53" s="99">
        <f t="shared" si="10"/>
        <v>6.6819992607499286</v>
      </c>
      <c r="J53" s="99"/>
      <c r="K53" s="99">
        <f t="shared" si="11"/>
        <v>8.1912575310857587</v>
      </c>
      <c r="L53" s="99"/>
      <c r="M53" s="99">
        <f t="shared" si="12"/>
        <v>5.9705100314237374</v>
      </c>
      <c r="N53" s="99"/>
    </row>
    <row r="54" spans="1:14" s="27" customFormat="1" ht="11.4">
      <c r="A54" s="157" t="s">
        <v>126</v>
      </c>
      <c r="B54" s="39">
        <f t="shared" si="9"/>
        <v>829</v>
      </c>
      <c r="C54" s="40"/>
      <c r="D54" s="39">
        <v>246</v>
      </c>
      <c r="E54" s="39" t="s">
        <v>199</v>
      </c>
      <c r="F54" s="39">
        <v>583</v>
      </c>
      <c r="G54" s="40"/>
      <c r="H54" s="98"/>
      <c r="I54" s="99">
        <f>B54*100/SUM($B$49:$B$54)</f>
        <v>3.4046572754527906</v>
      </c>
      <c r="J54" s="99"/>
      <c r="K54" s="99">
        <f>D54*100/SUM($D$49:$D$54)</f>
        <v>3.1534418664273809</v>
      </c>
      <c r="L54" s="99"/>
      <c r="M54" s="99">
        <f>F54*100/SUM($F$49:$F$54)</f>
        <v>3.5230843606478124</v>
      </c>
      <c r="N54" s="99"/>
    </row>
    <row r="55" spans="1:14" s="27" customFormat="1" ht="11.4">
      <c r="A55" s="115" t="s">
        <v>3</v>
      </c>
      <c r="B55" s="39">
        <f t="shared" si="9"/>
        <v>1049</v>
      </c>
      <c r="C55" s="40"/>
      <c r="D55" s="39">
        <v>414</v>
      </c>
      <c r="E55" s="39" t="s">
        <v>199</v>
      </c>
      <c r="F55" s="39">
        <v>635</v>
      </c>
      <c r="G55" s="40"/>
      <c r="H55" s="98"/>
      <c r="I55" s="42" t="str">
        <f>IF(B55&gt;0,"NC",0)</f>
        <v>NC</v>
      </c>
      <c r="J55" s="99"/>
      <c r="K55" s="42" t="str">
        <f>IF(D55&gt;0,"NC",0)</f>
        <v>NC</v>
      </c>
      <c r="L55" s="99"/>
      <c r="M55" s="42" t="str">
        <f>IF(F55&gt;0,"NC",0)</f>
        <v>NC</v>
      </c>
      <c r="N55" s="99"/>
    </row>
    <row r="56" spans="1:14" s="27" customFormat="1" ht="6" customHeight="1">
      <c r="A56" s="115"/>
      <c r="B56" s="39"/>
      <c r="C56" s="40"/>
      <c r="D56" s="41"/>
      <c r="E56" s="40"/>
      <c r="F56" s="93"/>
      <c r="G56" s="40"/>
      <c r="H56" s="98"/>
      <c r="I56" s="99"/>
      <c r="J56" s="99"/>
      <c r="K56" s="99"/>
      <c r="L56" s="99"/>
      <c r="M56" s="99"/>
      <c r="N56" s="99"/>
    </row>
    <row r="57" spans="1:14" s="27" customFormat="1" ht="24">
      <c r="A57" s="61" t="s">
        <v>125</v>
      </c>
      <c r="B57" s="95">
        <f t="shared" ref="B57:B62" si="13">SUM(D57,F57)</f>
        <v>25396</v>
      </c>
      <c r="C57" s="40"/>
      <c r="D57" s="95">
        <f>SUM(D58:D62)</f>
        <v>8214</v>
      </c>
      <c r="E57" s="40"/>
      <c r="F57" s="95">
        <f>SUM(F58:F62)</f>
        <v>17182</v>
      </c>
      <c r="G57" s="40"/>
      <c r="H57" s="98"/>
      <c r="I57" s="96">
        <f>SUM(I58:I61)</f>
        <v>100.00000000000001</v>
      </c>
      <c r="J57" s="96"/>
      <c r="K57" s="96">
        <f>SUM(K58:K61)</f>
        <v>99.999999999999986</v>
      </c>
      <c r="L57" s="96"/>
      <c r="M57" s="96">
        <f>SUM(M58:M61)</f>
        <v>99.999999999999986</v>
      </c>
      <c r="N57" s="96"/>
    </row>
    <row r="58" spans="1:14" s="27" customFormat="1" ht="12" customHeight="1">
      <c r="A58" s="156" t="s">
        <v>124</v>
      </c>
      <c r="B58" s="39">
        <f t="shared" si="13"/>
        <v>19706</v>
      </c>
      <c r="C58" s="40"/>
      <c r="D58" s="39">
        <v>5956</v>
      </c>
      <c r="E58" s="39"/>
      <c r="F58" s="39">
        <v>13750</v>
      </c>
      <c r="G58" s="40"/>
      <c r="H58" s="98"/>
      <c r="I58" s="99">
        <f>B58*100/SUM($B$58:$B$61)</f>
        <v>77.631578947368425</v>
      </c>
      <c r="J58" s="99"/>
      <c r="K58" s="99">
        <f>D58*100/SUM($D$58:$D$61)</f>
        <v>72.616435015849788</v>
      </c>
      <c r="L58" s="99"/>
      <c r="M58" s="99">
        <f>F58*100/SUM($F$58:$F$61)</f>
        <v>80.025608194622279</v>
      </c>
      <c r="N58" s="99"/>
    </row>
    <row r="59" spans="1:14" s="27" customFormat="1" ht="11.4">
      <c r="A59" s="156" t="s">
        <v>122</v>
      </c>
      <c r="B59" s="39">
        <f t="shared" si="13"/>
        <v>2325</v>
      </c>
      <c r="C59" s="40"/>
      <c r="D59" s="39">
        <v>879</v>
      </c>
      <c r="E59" s="39"/>
      <c r="F59" s="39">
        <v>1446</v>
      </c>
      <c r="G59" s="40"/>
      <c r="H59" s="98"/>
      <c r="I59" s="99">
        <f>B59*100/SUM($B$58:$B$61)</f>
        <v>9.1593129530412867</v>
      </c>
      <c r="J59" s="99"/>
      <c r="K59" s="99">
        <f>D59*100/SUM($D$58:$D$61)</f>
        <v>10.71689831748354</v>
      </c>
      <c r="L59" s="99"/>
      <c r="M59" s="99">
        <f>F59*100/SUM($F$58:$F$61)</f>
        <v>8.4157839599580964</v>
      </c>
      <c r="N59" s="99"/>
    </row>
    <row r="60" spans="1:14" s="27" customFormat="1" ht="11.4">
      <c r="A60" s="156" t="s">
        <v>123</v>
      </c>
      <c r="B60" s="39">
        <f t="shared" si="13"/>
        <v>3043</v>
      </c>
      <c r="C60" s="40"/>
      <c r="D60" s="39">
        <v>1176</v>
      </c>
      <c r="E60" s="39"/>
      <c r="F60" s="39">
        <v>1867</v>
      </c>
      <c r="G60" s="40"/>
      <c r="H60" s="98"/>
      <c r="I60" s="99">
        <f>B60*100/SUM($B$58:$B$61)</f>
        <v>11.987866372518122</v>
      </c>
      <c r="J60" s="99"/>
      <c r="K60" s="99">
        <f>D60*100/SUM($D$58:$D$61)</f>
        <v>14.337966349670811</v>
      </c>
      <c r="L60" s="99"/>
      <c r="M60" s="99">
        <f>F60*100/SUM($F$58:$F$61)</f>
        <v>10.866022581771622</v>
      </c>
      <c r="N60" s="99"/>
    </row>
    <row r="61" spans="1:14" s="27" customFormat="1">
      <c r="A61" s="156" t="s">
        <v>121</v>
      </c>
      <c r="B61" s="39">
        <f t="shared" si="13"/>
        <v>310</v>
      </c>
      <c r="C61" s="40" t="s">
        <v>199</v>
      </c>
      <c r="D61" s="39">
        <v>191</v>
      </c>
      <c r="E61" s="39" t="s">
        <v>199</v>
      </c>
      <c r="F61" s="39">
        <v>119</v>
      </c>
      <c r="G61" s="40" t="s">
        <v>199</v>
      </c>
      <c r="H61" s="98"/>
      <c r="I61" s="99">
        <f>B61*100/SUM($B$58:$B$61)</f>
        <v>1.2212417270721714</v>
      </c>
      <c r="J61" s="99"/>
      <c r="K61" s="99">
        <f>D61*100/SUM($D$58:$D$61)</f>
        <v>2.3287003169958549</v>
      </c>
      <c r="L61" s="99"/>
      <c r="M61" s="99">
        <f>F61*100/SUM($F$58:$F$61)</f>
        <v>0.69258526364800377</v>
      </c>
      <c r="N61" s="99"/>
    </row>
    <row r="62" spans="1:14" s="27" customFormat="1" ht="11.4">
      <c r="A62" s="115" t="s">
        <v>3</v>
      </c>
      <c r="B62" s="39">
        <f t="shared" si="13"/>
        <v>12</v>
      </c>
      <c r="C62" s="39" t="s">
        <v>199</v>
      </c>
      <c r="D62" s="39">
        <v>12</v>
      </c>
      <c r="E62" s="39" t="s">
        <v>199</v>
      </c>
      <c r="F62" s="39">
        <v>0</v>
      </c>
      <c r="G62" s="39"/>
      <c r="H62" s="98"/>
      <c r="I62" s="262" t="s">
        <v>198</v>
      </c>
      <c r="J62" s="262"/>
      <c r="K62" s="262" t="s">
        <v>198</v>
      </c>
      <c r="L62" s="262"/>
      <c r="M62" s="262" t="s">
        <v>198</v>
      </c>
      <c r="N62" s="99"/>
    </row>
    <row r="63" spans="1:14" ht="6.6" customHeight="1" thickBot="1">
      <c r="A63" s="123"/>
      <c r="B63" s="123"/>
      <c r="C63" s="122"/>
      <c r="D63" s="91"/>
      <c r="E63" s="122"/>
      <c r="F63" s="123"/>
      <c r="G63" s="122"/>
      <c r="H63" s="123"/>
      <c r="I63" s="123"/>
      <c r="J63" s="123"/>
      <c r="K63" s="123"/>
      <c r="L63" s="123"/>
      <c r="M63" s="123"/>
      <c r="N63" s="123"/>
    </row>
    <row r="64" spans="1:14" ht="6.6" customHeight="1">
      <c r="D64" s="46"/>
    </row>
    <row r="65" spans="1:18" s="71" customFormat="1" ht="15" customHeight="1">
      <c r="A65" s="303" t="s">
        <v>219</v>
      </c>
      <c r="B65" s="303"/>
      <c r="C65" s="303"/>
      <c r="D65" s="303"/>
      <c r="E65" s="303"/>
      <c r="F65" s="303"/>
      <c r="G65" s="303"/>
      <c r="H65" s="303"/>
      <c r="I65" s="303"/>
      <c r="J65" s="303"/>
      <c r="K65" s="303"/>
      <c r="L65" s="303"/>
      <c r="M65" s="303"/>
      <c r="N65" s="303"/>
      <c r="O65" s="303"/>
      <c r="P65" s="303"/>
      <c r="Q65" s="303"/>
      <c r="R65" s="303"/>
    </row>
    <row r="66" spans="1:18" ht="12.75" customHeight="1">
      <c r="A66" s="188" t="s">
        <v>120</v>
      </c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9"/>
    </row>
    <row r="67" spans="1:18" s="71" customFormat="1" ht="22.5" customHeight="1">
      <c r="A67" s="305" t="s">
        <v>168</v>
      </c>
      <c r="B67" s="305"/>
      <c r="C67" s="305"/>
      <c r="D67" s="305"/>
      <c r="E67" s="305"/>
      <c r="F67" s="305"/>
      <c r="G67" s="305"/>
      <c r="H67" s="305"/>
      <c r="I67" s="305"/>
      <c r="J67" s="305"/>
      <c r="K67" s="305"/>
      <c r="L67" s="305"/>
      <c r="M67" s="305"/>
      <c r="N67" s="305"/>
    </row>
    <row r="68" spans="1:18" s="71" customFormat="1" ht="11.25" customHeight="1">
      <c r="A68" s="198" t="s">
        <v>67</v>
      </c>
      <c r="C68" s="77"/>
      <c r="E68" s="77"/>
      <c r="G68" s="77"/>
      <c r="H68" s="143"/>
      <c r="I68" s="77"/>
    </row>
    <row r="69" spans="1:18" s="71" customFormat="1" ht="10.199999999999999">
      <c r="A69" s="199" t="s">
        <v>92</v>
      </c>
      <c r="B69" s="73"/>
      <c r="C69" s="74"/>
      <c r="D69" s="73"/>
      <c r="E69" s="74"/>
      <c r="F69" s="73"/>
      <c r="G69" s="74"/>
      <c r="H69" s="144"/>
      <c r="I69" s="74"/>
      <c r="J69" s="73"/>
      <c r="K69" s="73"/>
      <c r="L69" s="73"/>
      <c r="M69" s="73"/>
      <c r="N69" s="73"/>
    </row>
    <row r="70" spans="1:18" s="71" customFormat="1" ht="10.199999999999999">
      <c r="A70" s="4" t="s">
        <v>202</v>
      </c>
      <c r="B70" s="75"/>
      <c r="C70" s="77"/>
      <c r="E70" s="77"/>
      <c r="G70" s="77"/>
      <c r="H70" s="143"/>
      <c r="I70" s="77"/>
    </row>
    <row r="72" spans="1:18">
      <c r="A72" s="137"/>
      <c r="B72" s="138"/>
    </row>
    <row r="73" spans="1:18">
      <c r="A73" s="137"/>
      <c r="B73" s="138"/>
      <c r="C73" s="111"/>
      <c r="D73" s="87"/>
      <c r="E73" s="62"/>
    </row>
    <row r="74" spans="1:18">
      <c r="A74" s="137"/>
      <c r="B74" s="138"/>
      <c r="C74" s="111"/>
      <c r="D74" s="87"/>
      <c r="E74" s="62"/>
    </row>
    <row r="75" spans="1:18">
      <c r="A75" s="54"/>
      <c r="B75" s="87"/>
      <c r="C75" s="111"/>
      <c r="D75" s="87"/>
      <c r="E75" s="62"/>
    </row>
    <row r="76" spans="1:18">
      <c r="A76" s="54"/>
      <c r="B76" s="87"/>
      <c r="C76" s="111"/>
      <c r="D76" s="87"/>
      <c r="E76" s="62"/>
    </row>
    <row r="77" spans="1:18">
      <c r="A77" s="54"/>
      <c r="B77" s="87"/>
      <c r="C77" s="111"/>
      <c r="D77" s="87"/>
      <c r="E77" s="62"/>
    </row>
    <row r="78" spans="1:18">
      <c r="A78" s="54"/>
      <c r="B78" s="87"/>
      <c r="C78" s="111"/>
      <c r="D78" s="87"/>
      <c r="E78" s="62"/>
    </row>
    <row r="79" spans="1:18">
      <c r="A79" s="54"/>
      <c r="B79" s="87"/>
      <c r="C79" s="111"/>
      <c r="D79" s="87"/>
      <c r="E79" s="62"/>
    </row>
    <row r="80" spans="1:18">
      <c r="A80" s="54"/>
      <c r="B80" s="87"/>
      <c r="C80" s="111"/>
      <c r="D80" s="87"/>
      <c r="E80" s="62"/>
    </row>
    <row r="81" spans="1:5">
      <c r="A81" s="86"/>
      <c r="B81" s="86"/>
      <c r="C81" s="62"/>
      <c r="D81" s="86"/>
      <c r="E81" s="62"/>
    </row>
  </sheetData>
  <mergeCells count="14">
    <mergeCell ref="A67:N67"/>
    <mergeCell ref="B7:C10"/>
    <mergeCell ref="D7:G7"/>
    <mergeCell ref="A1:N1"/>
    <mergeCell ref="A4:A10"/>
    <mergeCell ref="B4:G4"/>
    <mergeCell ref="I4:N4"/>
    <mergeCell ref="D10:E10"/>
    <mergeCell ref="F10:G10"/>
    <mergeCell ref="K10:L10"/>
    <mergeCell ref="M10:N10"/>
    <mergeCell ref="I7:J10"/>
    <mergeCell ref="K7:N7"/>
    <mergeCell ref="A65:R65"/>
  </mergeCells>
  <printOptions horizontalCentered="1"/>
  <pageMargins left="0.78740157480314965" right="0.78740157480314965" top="0.78740157480314965" bottom="0.78740157480314965" header="0.39370078740157483" footer="0.39370078740157483"/>
  <pageSetup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O15" sqref="O15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44140625" style="90"/>
  </cols>
  <sheetData>
    <row r="1" spans="1:14" ht="25.5" customHeight="1">
      <c r="A1" s="300" t="s">
        <v>211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</row>
    <row r="2" spans="1:14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29"/>
      <c r="J2" s="129"/>
      <c r="K2" s="129"/>
      <c r="L2" s="129"/>
      <c r="M2" s="129"/>
      <c r="N2" s="129"/>
    </row>
    <row r="3" spans="1:14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2" t="s">
        <v>149</v>
      </c>
      <c r="B4" s="301" t="s">
        <v>81</v>
      </c>
      <c r="C4" s="301"/>
      <c r="D4" s="301"/>
      <c r="E4" s="301"/>
      <c r="F4" s="301"/>
      <c r="G4" s="301"/>
      <c r="H4" s="210"/>
      <c r="I4" s="301" t="s">
        <v>90</v>
      </c>
      <c r="J4" s="301"/>
      <c r="K4" s="301"/>
      <c r="L4" s="301"/>
      <c r="M4" s="301"/>
      <c r="N4" s="301"/>
    </row>
    <row r="5" spans="1:14" s="132" customFormat="1" ht="6.6" customHeight="1">
      <c r="A5" s="302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6" customHeight="1">
      <c r="A6" s="302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2"/>
      <c r="B7" s="306" t="s">
        <v>85</v>
      </c>
      <c r="C7" s="306"/>
      <c r="D7" s="297" t="s">
        <v>155</v>
      </c>
      <c r="E7" s="297"/>
      <c r="F7" s="297"/>
      <c r="G7" s="297"/>
      <c r="H7" s="236"/>
      <c r="I7" s="306" t="s">
        <v>85</v>
      </c>
      <c r="J7" s="306"/>
      <c r="K7" s="297" t="s">
        <v>155</v>
      </c>
      <c r="L7" s="297"/>
      <c r="M7" s="297"/>
      <c r="N7" s="297"/>
    </row>
    <row r="8" spans="1:14" s="132" customFormat="1" ht="6.6" customHeight="1">
      <c r="A8" s="302"/>
      <c r="B8" s="306"/>
      <c r="C8" s="306"/>
      <c r="D8" s="211"/>
      <c r="E8" s="211"/>
      <c r="F8" s="211"/>
      <c r="G8" s="211"/>
      <c r="H8" s="210"/>
      <c r="I8" s="306"/>
      <c r="J8" s="306"/>
      <c r="K8" s="211"/>
      <c r="L8" s="211"/>
      <c r="M8" s="211"/>
      <c r="N8" s="211"/>
    </row>
    <row r="9" spans="1:14" s="132" customFormat="1" ht="6.6" customHeight="1">
      <c r="A9" s="302"/>
      <c r="B9" s="306"/>
      <c r="C9" s="306"/>
      <c r="D9" s="212"/>
      <c r="E9" s="212"/>
      <c r="F9" s="212"/>
      <c r="G9" s="212"/>
      <c r="H9" s="210"/>
      <c r="I9" s="306"/>
      <c r="J9" s="306"/>
      <c r="K9" s="212"/>
      <c r="L9" s="212"/>
      <c r="M9" s="212"/>
      <c r="N9" s="212"/>
    </row>
    <row r="10" spans="1:14" s="132" customFormat="1" ht="24" customHeight="1">
      <c r="A10" s="302"/>
      <c r="B10" s="306"/>
      <c r="C10" s="306"/>
      <c r="D10" s="306" t="s">
        <v>150</v>
      </c>
      <c r="E10" s="306"/>
      <c r="F10" s="307" t="s">
        <v>151</v>
      </c>
      <c r="G10" s="307"/>
      <c r="H10" s="213"/>
      <c r="I10" s="306"/>
      <c r="J10" s="306"/>
      <c r="K10" s="306" t="s">
        <v>150</v>
      </c>
      <c r="L10" s="306"/>
      <c r="M10" s="307" t="s">
        <v>151</v>
      </c>
      <c r="N10" s="307"/>
    </row>
    <row r="11" spans="1:14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5"/>
      <c r="J11" s="215"/>
      <c r="K11" s="215"/>
      <c r="L11" s="215"/>
      <c r="M11" s="215"/>
      <c r="N11" s="215"/>
    </row>
    <row r="12" spans="1:14" s="29" customFormat="1" ht="6.6" customHeight="1">
      <c r="A12" s="28"/>
      <c r="B12" s="85"/>
      <c r="C12" s="110"/>
      <c r="D12" s="85"/>
      <c r="E12" s="110"/>
      <c r="F12" s="85"/>
      <c r="G12" s="110"/>
      <c r="H12" s="85"/>
      <c r="I12" s="85"/>
      <c r="J12" s="85"/>
      <c r="K12" s="85"/>
      <c r="L12" s="85"/>
      <c r="M12" s="85"/>
      <c r="N12" s="85"/>
    </row>
    <row r="13" spans="1:14" s="30" customFormat="1" ht="12">
      <c r="A13" s="226" t="s">
        <v>82</v>
      </c>
      <c r="B13" s="219">
        <f>SUM(D13,F13)</f>
        <v>63809</v>
      </c>
      <c r="C13" s="220"/>
      <c r="D13" s="219">
        <f>D15</f>
        <v>25619</v>
      </c>
      <c r="E13" s="221"/>
      <c r="F13" s="219">
        <f>F15</f>
        <v>38190</v>
      </c>
      <c r="G13" s="220"/>
      <c r="H13" s="222"/>
      <c r="I13" s="223">
        <f>SUM(K13,M13)</f>
        <v>100</v>
      </c>
      <c r="J13" s="224"/>
      <c r="K13" s="223">
        <f>+D13*100/B13</f>
        <v>40.149508689996708</v>
      </c>
      <c r="L13" s="225"/>
      <c r="M13" s="223">
        <f>F13*100/B13</f>
        <v>59.850491310003292</v>
      </c>
      <c r="N13" s="224"/>
    </row>
    <row r="14" spans="1:14" s="35" customFormat="1" ht="6" customHeight="1">
      <c r="A14" s="31"/>
      <c r="B14" s="65"/>
      <c r="C14" s="64"/>
      <c r="D14" s="65"/>
      <c r="E14" s="17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24">
      <c r="A15" s="9" t="s">
        <v>114</v>
      </c>
      <c r="B15" s="95">
        <f>SUM(D15,F15)</f>
        <v>63809</v>
      </c>
      <c r="C15" s="40"/>
      <c r="D15" s="95">
        <f>SUM(D16,D20,D21)</f>
        <v>25619</v>
      </c>
      <c r="E15" s="40"/>
      <c r="F15" s="95">
        <f>SUM(F16,F20,F21)</f>
        <v>38190</v>
      </c>
      <c r="G15" s="64"/>
      <c r="H15" s="100"/>
      <c r="I15" s="96">
        <f>I16+I20</f>
        <v>100</v>
      </c>
      <c r="J15" s="96"/>
      <c r="K15" s="96">
        <f>K16+K20</f>
        <v>100</v>
      </c>
      <c r="L15" s="96"/>
      <c r="M15" s="96">
        <f>M16+M20</f>
        <v>100</v>
      </c>
      <c r="N15" s="96"/>
    </row>
    <row r="16" spans="1:14" s="57" customFormat="1" ht="11.4">
      <c r="A16" s="146" t="s">
        <v>61</v>
      </c>
      <c r="B16" s="39">
        <f t="shared" ref="B16:B21" si="0">SUM(D16,F16)</f>
        <v>1861</v>
      </c>
      <c r="C16" s="40"/>
      <c r="D16" s="39">
        <f>SUM($D$17:$D$19)</f>
        <v>1732</v>
      </c>
      <c r="E16" s="40"/>
      <c r="F16" s="39">
        <f>SUM($F$17:$F$19)</f>
        <v>129</v>
      </c>
      <c r="G16" s="39"/>
      <c r="H16" s="98"/>
      <c r="I16" s="99">
        <f>B16*100/(B15-B21)</f>
        <v>3.2085653695625935</v>
      </c>
      <c r="J16" s="99"/>
      <c r="K16" s="99">
        <f>D16*100/(D15-D21)</f>
        <v>7.5613376407928055</v>
      </c>
      <c r="L16" s="99"/>
      <c r="M16" s="99">
        <f>F16*100/(F15-F21)</f>
        <v>0.36757372845134634</v>
      </c>
      <c r="N16" s="99"/>
    </row>
    <row r="17" spans="1:14" s="57" customFormat="1" ht="11.4">
      <c r="A17" s="147" t="s">
        <v>159</v>
      </c>
      <c r="B17" s="39">
        <f t="shared" si="0"/>
        <v>81</v>
      </c>
      <c r="C17" s="39"/>
      <c r="D17" s="39">
        <v>81</v>
      </c>
      <c r="E17" s="39" t="s">
        <v>199</v>
      </c>
      <c r="F17" s="39">
        <v>0</v>
      </c>
      <c r="G17" s="39"/>
      <c r="H17" s="98"/>
      <c r="I17" s="99">
        <f>B17*100/(B15-B21)</f>
        <v>0.13965276460750678</v>
      </c>
      <c r="J17" s="99"/>
      <c r="K17" s="99">
        <f>D17*100/(D15-D21)</f>
        <v>0.35361913909019471</v>
      </c>
      <c r="L17" s="99"/>
      <c r="M17" s="99">
        <f>F17*100/(F15-F21)</f>
        <v>0</v>
      </c>
      <c r="N17" s="99"/>
    </row>
    <row r="18" spans="1:14" s="27" customFormat="1" ht="11.4">
      <c r="A18" s="147" t="s">
        <v>16</v>
      </c>
      <c r="B18" s="39">
        <f t="shared" si="0"/>
        <v>756</v>
      </c>
      <c r="C18" s="39"/>
      <c r="D18" s="39">
        <v>667</v>
      </c>
      <c r="E18" s="39"/>
      <c r="F18" s="39">
        <v>89</v>
      </c>
      <c r="G18" s="39" t="s">
        <v>199</v>
      </c>
      <c r="H18" s="98"/>
      <c r="I18" s="99">
        <f>B18*100/(B15-B21)</f>
        <v>1.3034258030033965</v>
      </c>
      <c r="J18" s="99"/>
      <c r="K18" s="99">
        <f>D18*100/(D15-D21)</f>
        <v>2.9119008120143195</v>
      </c>
      <c r="L18" s="99"/>
      <c r="M18" s="99">
        <f>F18*100/(F15-F21)</f>
        <v>0.25359737854395215</v>
      </c>
      <c r="N18" s="99"/>
    </row>
    <row r="19" spans="1:14" s="27" customFormat="1" ht="11.4">
      <c r="A19" s="147" t="s">
        <v>17</v>
      </c>
      <c r="B19" s="39">
        <f t="shared" si="0"/>
        <v>1024</v>
      </c>
      <c r="C19" s="39"/>
      <c r="D19" s="39">
        <v>984</v>
      </c>
      <c r="E19" s="39"/>
      <c r="F19" s="39">
        <v>40</v>
      </c>
      <c r="G19" s="39" t="s">
        <v>199</v>
      </c>
      <c r="H19" s="98"/>
      <c r="I19" s="99">
        <f>B19*100/(B15-B21)</f>
        <v>1.7654868019516905</v>
      </c>
      <c r="J19" s="99"/>
      <c r="K19" s="99">
        <f>D19*100/(D15-D21)</f>
        <v>4.2958176896882909</v>
      </c>
      <c r="L19" s="99"/>
      <c r="M19" s="99">
        <f>F19*100/(F15-F21)</f>
        <v>0.11397634990739422</v>
      </c>
      <c r="N19" s="99"/>
    </row>
    <row r="20" spans="1:14" s="57" customFormat="1" ht="11.4">
      <c r="A20" s="146" t="s">
        <v>60</v>
      </c>
      <c r="B20" s="39">
        <f t="shared" si="0"/>
        <v>56140</v>
      </c>
      <c r="C20" s="39"/>
      <c r="D20" s="39">
        <v>21174</v>
      </c>
      <c r="E20" s="39"/>
      <c r="F20" s="39">
        <v>34966</v>
      </c>
      <c r="G20" s="153"/>
      <c r="H20" s="98"/>
      <c r="I20" s="99">
        <f>B20*100/(B15-B21)</f>
        <v>96.791434630437408</v>
      </c>
      <c r="J20" s="99"/>
      <c r="K20" s="99">
        <f>D20*100/(D15-D21)</f>
        <v>92.4386623592072</v>
      </c>
      <c r="L20" s="99"/>
      <c r="M20" s="99">
        <f>F20*100/(F15-F21)</f>
        <v>99.632426271548653</v>
      </c>
      <c r="N20" s="99"/>
    </row>
    <row r="21" spans="1:14" s="27" customFormat="1" ht="11.4">
      <c r="A21" s="146" t="s">
        <v>3</v>
      </c>
      <c r="B21" s="39">
        <f t="shared" si="0"/>
        <v>5808</v>
      </c>
      <c r="C21" s="40"/>
      <c r="D21" s="39">
        <v>2713</v>
      </c>
      <c r="E21" s="39"/>
      <c r="F21" s="39">
        <v>3095</v>
      </c>
      <c r="G21" s="40"/>
      <c r="H21" s="98"/>
      <c r="I21" s="42" t="str">
        <f>IF(B21&gt;0,"NC",0)</f>
        <v>NC</v>
      </c>
      <c r="J21" s="99"/>
      <c r="K21" s="42" t="str">
        <f>IF(D21&gt;0,"NC",0)</f>
        <v>NC</v>
      </c>
      <c r="L21" s="99"/>
      <c r="M21" s="42" t="str">
        <f>IF(F21&gt;0,"NC",0)</f>
        <v>NC</v>
      </c>
      <c r="N21" s="99"/>
    </row>
    <row r="22" spans="1:14" s="35" customFormat="1" ht="6" customHeight="1">
      <c r="A22" s="31"/>
      <c r="B22" s="65"/>
      <c r="C22" s="64"/>
      <c r="D22" s="65"/>
      <c r="E22" s="17"/>
      <c r="F22" s="65"/>
      <c r="G22" s="64"/>
      <c r="H22" s="94"/>
      <c r="I22" s="34"/>
      <c r="J22" s="34"/>
      <c r="K22" s="34"/>
      <c r="L22" s="6"/>
      <c r="M22" s="34"/>
      <c r="N22" s="34"/>
    </row>
    <row r="23" spans="1:14" s="30" customFormat="1" ht="49.8">
      <c r="A23" s="9" t="s">
        <v>116</v>
      </c>
      <c r="B23" s="95">
        <f>SUM(D23,F23)</f>
        <v>63809</v>
      </c>
      <c r="C23" s="40"/>
      <c r="D23" s="95">
        <f>SUM(D24:D27)</f>
        <v>25619</v>
      </c>
      <c r="E23" s="40"/>
      <c r="F23" s="95">
        <f>SUM(F24:F27)</f>
        <v>38190</v>
      </c>
      <c r="G23" s="64"/>
      <c r="H23" s="100"/>
      <c r="I23" s="96">
        <f>SUM(I24:I26)</f>
        <v>100</v>
      </c>
      <c r="J23" s="96"/>
      <c r="K23" s="96">
        <f>SUM(K24:K26)</f>
        <v>100</v>
      </c>
      <c r="L23" s="96"/>
      <c r="M23" s="96">
        <f>SUM(M24:M26)</f>
        <v>100</v>
      </c>
      <c r="N23" s="96"/>
    </row>
    <row r="24" spans="1:14" s="27" customFormat="1" ht="11.4">
      <c r="A24" s="146" t="s">
        <v>36</v>
      </c>
      <c r="B24" s="39">
        <f>SUM(D24,F24)</f>
        <v>53763</v>
      </c>
      <c r="C24" s="40"/>
      <c r="D24" s="39">
        <v>21937</v>
      </c>
      <c r="E24" s="39"/>
      <c r="F24" s="39">
        <v>31826</v>
      </c>
      <c r="G24" s="153"/>
      <c r="H24" s="98"/>
      <c r="I24" s="99">
        <f>B24*100/SUM($B$24:$B$26)</f>
        <v>90.730052652895907</v>
      </c>
      <c r="J24" s="99"/>
      <c r="K24" s="99">
        <f>D24*100/SUM($D$24:$D$26)</f>
        <v>94.013028199194309</v>
      </c>
      <c r="L24" s="99"/>
      <c r="M24" s="99">
        <f>F24*100/SUM($F$24:$F$26)</f>
        <v>88.597516842046659</v>
      </c>
      <c r="N24" s="99"/>
    </row>
    <row r="25" spans="1:14" s="27" customFormat="1" ht="11.4">
      <c r="A25" s="146" t="s">
        <v>37</v>
      </c>
      <c r="B25" s="39">
        <f>SUM(D25,F25)</f>
        <v>3835</v>
      </c>
      <c r="C25" s="40"/>
      <c r="D25" s="39">
        <v>850</v>
      </c>
      <c r="E25" s="39"/>
      <c r="F25" s="39">
        <v>2985</v>
      </c>
      <c r="G25" s="153"/>
      <c r="H25" s="98"/>
      <c r="I25" s="99">
        <f>B25*100/SUM($B$24:$B$26)</f>
        <v>6.4719184555150537</v>
      </c>
      <c r="J25" s="99"/>
      <c r="K25" s="99">
        <f>D25*100/SUM($D$24:$D$26)</f>
        <v>3.6427530641981658</v>
      </c>
      <c r="L25" s="99"/>
      <c r="M25" s="99">
        <f>F25*100/SUM($F$24:$F$26)</f>
        <v>8.3096709537330877</v>
      </c>
      <c r="N25" s="99"/>
    </row>
    <row r="26" spans="1:14" s="27" customFormat="1" ht="11.4">
      <c r="A26" s="146" t="s">
        <v>69</v>
      </c>
      <c r="B26" s="39">
        <f>SUM(D26,F26)</f>
        <v>1658</v>
      </c>
      <c r="C26" s="153"/>
      <c r="D26" s="39">
        <v>547</v>
      </c>
      <c r="E26" s="39"/>
      <c r="F26" s="39">
        <v>1111</v>
      </c>
      <c r="G26" s="153"/>
      <c r="H26" s="98"/>
      <c r="I26" s="99">
        <f>B26*100/SUM($B$24:$B$26)</f>
        <v>2.7980288915890372</v>
      </c>
      <c r="J26" s="99"/>
      <c r="K26" s="99">
        <f>D26*100/SUM($D$24:$D$26)</f>
        <v>2.3442187366075253</v>
      </c>
      <c r="L26" s="99"/>
      <c r="M26" s="99">
        <f>F26*100/SUM($F$24:$F$26)</f>
        <v>3.0928122042202548</v>
      </c>
      <c r="N26" s="99"/>
    </row>
    <row r="27" spans="1:14" s="27" customFormat="1" ht="11.4">
      <c r="A27" s="146" t="s">
        <v>3</v>
      </c>
      <c r="B27" s="39">
        <f>SUM(D27,F27)</f>
        <v>4553</v>
      </c>
      <c r="C27" s="40"/>
      <c r="D27" s="39">
        <v>2285</v>
      </c>
      <c r="E27" s="39"/>
      <c r="F27" s="39">
        <v>2268</v>
      </c>
      <c r="G27" s="40"/>
      <c r="H27" s="98"/>
      <c r="I27" s="42" t="str">
        <f>IF(B27&gt;0,"NC",0)</f>
        <v>NC</v>
      </c>
      <c r="J27" s="99"/>
      <c r="K27" s="42" t="str">
        <f>IF(D27&gt;0,"NC",0)</f>
        <v>NC</v>
      </c>
      <c r="L27" s="99"/>
      <c r="M27" s="42" t="str">
        <f>IF(F27&gt;0,"NC",0)</f>
        <v>NC</v>
      </c>
      <c r="N27" s="99"/>
    </row>
    <row r="28" spans="1:14" s="27" customFormat="1" ht="6" customHeight="1">
      <c r="A28" s="29"/>
      <c r="B28" s="39"/>
      <c r="C28" s="40"/>
      <c r="D28" s="39"/>
      <c r="E28" s="40"/>
      <c r="F28" s="66"/>
      <c r="G28" s="64"/>
      <c r="H28" s="98"/>
      <c r="I28" s="99"/>
      <c r="J28" s="99"/>
      <c r="K28" s="99"/>
      <c r="L28" s="99"/>
      <c r="M28" s="99"/>
      <c r="N28" s="99"/>
    </row>
    <row r="29" spans="1:14" s="30" customFormat="1" ht="24">
      <c r="A29" s="9" t="s">
        <v>38</v>
      </c>
      <c r="B29" s="95">
        <f>SUM(D29,F29)</f>
        <v>63808</v>
      </c>
      <c r="C29" s="40"/>
      <c r="D29" s="95">
        <f>SUM(D30:D32)</f>
        <v>25618</v>
      </c>
      <c r="E29" s="40"/>
      <c r="F29" s="95">
        <f>SUM(F30:F32)</f>
        <v>38190</v>
      </c>
      <c r="G29" s="64"/>
      <c r="H29" s="100"/>
      <c r="I29" s="96">
        <f>SUM(I30:I31)</f>
        <v>100</v>
      </c>
      <c r="J29" s="96"/>
      <c r="K29" s="96">
        <f>SUM(K30:K31)</f>
        <v>100</v>
      </c>
      <c r="L29" s="96"/>
      <c r="M29" s="96">
        <f>SUM(M30:M31)</f>
        <v>100</v>
      </c>
      <c r="N29" s="96"/>
    </row>
    <row r="30" spans="1:14" s="27" customFormat="1" ht="11.4">
      <c r="A30" s="146" t="s">
        <v>39</v>
      </c>
      <c r="B30" s="39">
        <f>SUM(D30,F30)</f>
        <v>45809</v>
      </c>
      <c r="C30" s="40"/>
      <c r="D30" s="39">
        <v>18385</v>
      </c>
      <c r="E30" s="39"/>
      <c r="F30" s="39">
        <v>27424</v>
      </c>
      <c r="G30" s="153"/>
      <c r="H30" s="98"/>
      <c r="I30" s="99">
        <f>B30*100/SUM($B$30:$B$31)</f>
        <v>78.327405786197929</v>
      </c>
      <c r="J30" s="99"/>
      <c r="K30" s="99">
        <f>D30*100/SUM($D$30:$D$31)</f>
        <v>79.533656341927667</v>
      </c>
      <c r="L30" s="99"/>
      <c r="M30" s="99">
        <f>F30*100/SUM($F$30:$F$31)</f>
        <v>77.53901832164668</v>
      </c>
      <c r="N30" s="99"/>
    </row>
    <row r="31" spans="1:14" s="27" customFormat="1" ht="11.4">
      <c r="A31" s="146" t="s">
        <v>105</v>
      </c>
      <c r="B31" s="39">
        <f>SUM(D31,F31)</f>
        <v>12675</v>
      </c>
      <c r="C31" s="40"/>
      <c r="D31" s="39">
        <v>4731</v>
      </c>
      <c r="E31" s="39"/>
      <c r="F31" s="39">
        <v>7944</v>
      </c>
      <c r="G31" s="153"/>
      <c r="H31" s="98"/>
      <c r="I31" s="99">
        <f>B31*100/SUM($B$30:$B$31)</f>
        <v>21.672594213802064</v>
      </c>
      <c r="J31" s="99"/>
      <c r="K31" s="99">
        <f>D31*100/SUM($D$30:$D$31)</f>
        <v>20.466343658072329</v>
      </c>
      <c r="L31" s="99"/>
      <c r="M31" s="99">
        <f>F31*100/SUM($F$30:$F$31)</f>
        <v>22.460981678353313</v>
      </c>
      <c r="N31" s="99"/>
    </row>
    <row r="32" spans="1:14" s="27" customFormat="1" ht="11.4">
      <c r="A32" s="146" t="s">
        <v>3</v>
      </c>
      <c r="B32" s="39">
        <f>SUM(D32,F32)</f>
        <v>5324</v>
      </c>
      <c r="C32" s="40"/>
      <c r="D32" s="39">
        <v>2502</v>
      </c>
      <c r="E32" s="39"/>
      <c r="F32" s="39">
        <v>2822</v>
      </c>
      <c r="G32" s="40"/>
      <c r="H32" s="98"/>
      <c r="I32" s="42" t="str">
        <f>IF(B32&gt;0,"NC",0)</f>
        <v>NC</v>
      </c>
      <c r="J32" s="99"/>
      <c r="K32" s="42" t="str">
        <f>IF(D32&gt;0,"NC",0)</f>
        <v>NC</v>
      </c>
      <c r="L32" s="99"/>
      <c r="M32" s="42" t="str">
        <f>IF(F32&gt;0,"NC",0)</f>
        <v>NC</v>
      </c>
      <c r="N32" s="99"/>
    </row>
    <row r="33" spans="1:14" s="27" customFormat="1" ht="6" customHeight="1">
      <c r="A33" s="58"/>
      <c r="B33" s="44"/>
      <c r="C33" s="40"/>
      <c r="D33" s="44"/>
      <c r="E33" s="40"/>
      <c r="F33" s="44"/>
      <c r="G33" s="64"/>
      <c r="H33" s="98"/>
      <c r="I33" s="99"/>
      <c r="J33" s="99"/>
      <c r="K33" s="99"/>
      <c r="L33" s="99"/>
      <c r="M33" s="99"/>
      <c r="N33" s="99"/>
    </row>
    <row r="34" spans="1:14" s="27" customFormat="1" ht="24">
      <c r="A34" s="9" t="s">
        <v>156</v>
      </c>
      <c r="B34" s="95">
        <f>SUM(D34,F34)</f>
        <v>63810</v>
      </c>
      <c r="C34" s="40"/>
      <c r="D34" s="95">
        <f>SUM(D35:D37)</f>
        <v>25619</v>
      </c>
      <c r="E34" s="40"/>
      <c r="F34" s="95">
        <f>SUM(F35:F37)</f>
        <v>38191</v>
      </c>
      <c r="G34" s="64"/>
      <c r="H34" s="100"/>
      <c r="I34" s="96">
        <f>SUM(I35:I36)</f>
        <v>100</v>
      </c>
      <c r="J34" s="96"/>
      <c r="K34" s="96">
        <f>SUM(K35:K36)</f>
        <v>100</v>
      </c>
      <c r="L34" s="96"/>
      <c r="M34" s="96">
        <f>SUM(M35:M36)</f>
        <v>100</v>
      </c>
      <c r="N34" s="96"/>
    </row>
    <row r="35" spans="1:14" s="27" customFormat="1" ht="12" customHeight="1">
      <c r="A35" s="146" t="s">
        <v>193</v>
      </c>
      <c r="B35" s="39">
        <f>SUM(D35,F35)</f>
        <v>2760</v>
      </c>
      <c r="C35" s="40"/>
      <c r="D35" s="39">
        <v>60</v>
      </c>
      <c r="E35" s="39" t="s">
        <v>199</v>
      </c>
      <c r="F35" s="39">
        <v>2700</v>
      </c>
      <c r="G35" s="64"/>
      <c r="H35" s="98"/>
      <c r="I35" s="99">
        <f>B35*100/SUM(B35:B36)</f>
        <v>4.4242822563839503</v>
      </c>
      <c r="J35" s="99"/>
      <c r="K35" s="99">
        <f>D35*100/SUM(D35:D36)</f>
        <v>0.24122542515981185</v>
      </c>
      <c r="L35" s="99"/>
      <c r="M35" s="99">
        <f>F35*100/SUM(F35:F36)</f>
        <v>7.1980805118635027</v>
      </c>
      <c r="N35" s="99"/>
    </row>
    <row r="36" spans="1:14" s="27" customFormat="1" ht="12" customHeight="1">
      <c r="A36" s="146" t="s">
        <v>194</v>
      </c>
      <c r="B36" s="39">
        <f>SUM(D36,F36)</f>
        <v>59623</v>
      </c>
      <c r="C36" s="40"/>
      <c r="D36" s="39">
        <v>24813</v>
      </c>
      <c r="E36" s="39"/>
      <c r="F36" s="39">
        <v>34810</v>
      </c>
      <c r="G36" s="64"/>
      <c r="H36" s="98"/>
      <c r="I36" s="99">
        <f>B36*100/SUM(B35:B36)</f>
        <v>95.575717743616053</v>
      </c>
      <c r="J36" s="99"/>
      <c r="K36" s="99">
        <f>D36*100/SUM(D35:D36)</f>
        <v>99.758774574840189</v>
      </c>
      <c r="L36" s="99"/>
      <c r="M36" s="99">
        <f>F36*100/SUM(F35:F36)</f>
        <v>92.801919488136491</v>
      </c>
      <c r="N36" s="99"/>
    </row>
    <row r="37" spans="1:14" s="27" customFormat="1" ht="12" customHeight="1">
      <c r="A37" s="146" t="s">
        <v>3</v>
      </c>
      <c r="B37" s="39">
        <f>SUM(D37,F37)</f>
        <v>1427</v>
      </c>
      <c r="C37" s="40"/>
      <c r="D37" s="39">
        <v>746</v>
      </c>
      <c r="E37" s="39"/>
      <c r="F37" s="39">
        <v>681</v>
      </c>
      <c r="G37" s="39" t="s">
        <v>199</v>
      </c>
      <c r="H37" s="98"/>
      <c r="I37" s="42" t="str">
        <f>IF(B37&gt;0,"NC",0)</f>
        <v>NC</v>
      </c>
      <c r="J37" s="99"/>
      <c r="K37" s="42" t="str">
        <f>IF(D37&gt;0,"NC",0)</f>
        <v>NC</v>
      </c>
      <c r="L37" s="99"/>
      <c r="M37" s="42" t="str">
        <f>IF(F37&gt;0,"NC",0)</f>
        <v>NC</v>
      </c>
      <c r="N37" s="99"/>
    </row>
    <row r="38" spans="1:14" s="27" customFormat="1" ht="5.25" customHeight="1">
      <c r="A38" s="58"/>
      <c r="B38" s="44"/>
      <c r="C38" s="40"/>
      <c r="D38" s="44"/>
      <c r="E38" s="40"/>
      <c r="F38" s="44"/>
      <c r="G38" s="64"/>
      <c r="H38" s="98"/>
      <c r="I38" s="99"/>
      <c r="J38" s="99"/>
      <c r="K38" s="99"/>
      <c r="L38" s="99"/>
      <c r="M38" s="99"/>
      <c r="N38" s="99"/>
    </row>
    <row r="39" spans="1:14" s="30" customFormat="1" ht="25.8">
      <c r="A39" s="9" t="s">
        <v>144</v>
      </c>
      <c r="B39" s="95">
        <f t="shared" ref="B39:B44" si="1">SUM(D39,F39)</f>
        <v>63807</v>
      </c>
      <c r="C39" s="40"/>
      <c r="D39" s="95">
        <f>D40+D43+D44</f>
        <v>25618</v>
      </c>
      <c r="E39" s="40"/>
      <c r="F39" s="95">
        <f>F40+F43+F44</f>
        <v>38189</v>
      </c>
      <c r="G39" s="64"/>
      <c r="H39" s="203"/>
      <c r="I39" s="96">
        <f>I40+I43</f>
        <v>100</v>
      </c>
      <c r="J39" s="96"/>
      <c r="K39" s="96">
        <f>K40+K43</f>
        <v>100</v>
      </c>
      <c r="L39" s="96"/>
      <c r="M39" s="96">
        <f>M40+M43</f>
        <v>100</v>
      </c>
      <c r="N39" s="96"/>
    </row>
    <row r="40" spans="1:14" s="57" customFormat="1" ht="11.4">
      <c r="A40" s="146" t="s">
        <v>117</v>
      </c>
      <c r="B40" s="39">
        <f t="shared" si="1"/>
        <v>43568</v>
      </c>
      <c r="C40" s="40"/>
      <c r="D40" s="39">
        <f>SUM(D41:D42)</f>
        <v>15837</v>
      </c>
      <c r="E40" s="40"/>
      <c r="F40" s="39">
        <f>SUM(F41:F42)</f>
        <v>27731</v>
      </c>
      <c r="G40" s="153"/>
      <c r="H40" s="204"/>
      <c r="I40" s="99">
        <f>B40*100/SUM($B$41:$B$43)</f>
        <v>75.377162629757791</v>
      </c>
      <c r="J40" s="99"/>
      <c r="K40" s="99">
        <f>D40*100/SUM(D$41:D$43)</f>
        <v>69.142108709888674</v>
      </c>
      <c r="L40" s="99"/>
      <c r="M40" s="99">
        <f>F40*100/SUM($F$41:$F$43)</f>
        <v>79.469838085685623</v>
      </c>
      <c r="N40" s="99"/>
    </row>
    <row r="41" spans="1:14" s="27" customFormat="1" ht="11.4">
      <c r="A41" s="148" t="s">
        <v>62</v>
      </c>
      <c r="B41" s="39">
        <f t="shared" si="1"/>
        <v>12784</v>
      </c>
      <c r="C41" s="40"/>
      <c r="D41" s="39">
        <v>5386</v>
      </c>
      <c r="E41" s="39"/>
      <c r="F41" s="39">
        <v>7398</v>
      </c>
      <c r="G41" s="153"/>
      <c r="H41" s="204"/>
      <c r="I41" s="99">
        <f>B41*100/SUM($B$41:$B$43)</f>
        <v>22.117647058823529</v>
      </c>
      <c r="J41" s="99"/>
      <c r="K41" s="99">
        <f>D41*100/SUM(D$41:D$43)</f>
        <v>23.51451648111766</v>
      </c>
      <c r="L41" s="99"/>
      <c r="M41" s="99">
        <f>F41*100/SUM($F$41:$F$43)</f>
        <v>21.200745092420117</v>
      </c>
      <c r="N41" s="99"/>
    </row>
    <row r="42" spans="1:14" s="27" customFormat="1" ht="11.4">
      <c r="A42" s="148" t="s">
        <v>63</v>
      </c>
      <c r="B42" s="39">
        <f t="shared" si="1"/>
        <v>30784</v>
      </c>
      <c r="C42" s="40"/>
      <c r="D42" s="39">
        <v>10451</v>
      </c>
      <c r="E42" s="39"/>
      <c r="F42" s="39">
        <v>20333</v>
      </c>
      <c r="G42" s="153"/>
      <c r="H42" s="98"/>
      <c r="I42" s="99">
        <f>B42*100/SUM($B$41:$B$43)</f>
        <v>53.259515570934255</v>
      </c>
      <c r="J42" s="99"/>
      <c r="K42" s="99">
        <f>D42*100/SUM(D$41:D$43)</f>
        <v>45.627592228771007</v>
      </c>
      <c r="L42" s="99"/>
      <c r="M42" s="99">
        <f>F42*100/SUM($F$41:$F$43)</f>
        <v>58.26909299326551</v>
      </c>
      <c r="N42" s="99"/>
    </row>
    <row r="43" spans="1:14" s="57" customFormat="1" ht="11.4">
      <c r="A43" s="146" t="s">
        <v>118</v>
      </c>
      <c r="B43" s="39">
        <f t="shared" si="1"/>
        <v>14232</v>
      </c>
      <c r="C43" s="40"/>
      <c r="D43" s="39">
        <v>7068</v>
      </c>
      <c r="E43" s="39"/>
      <c r="F43" s="39">
        <v>7164</v>
      </c>
      <c r="G43" s="153"/>
      <c r="H43" s="98"/>
      <c r="I43" s="99">
        <f>B43*100/SUM($B$41:$B$43)</f>
        <v>24.622837370242216</v>
      </c>
      <c r="J43" s="99"/>
      <c r="K43" s="99">
        <f>D43*100/SUM(D$41:D$43)</f>
        <v>30.857891290111329</v>
      </c>
      <c r="L43" s="99"/>
      <c r="M43" s="99">
        <f>F43*100/SUM($F$41:$F$43)</f>
        <v>20.530161914314373</v>
      </c>
      <c r="N43" s="99"/>
    </row>
    <row r="44" spans="1:14" s="57" customFormat="1" ht="11.4">
      <c r="A44" s="146" t="s">
        <v>3</v>
      </c>
      <c r="B44" s="39">
        <f t="shared" si="1"/>
        <v>6007</v>
      </c>
      <c r="C44" s="40"/>
      <c r="D44" s="39">
        <v>2713</v>
      </c>
      <c r="E44" s="39"/>
      <c r="F44" s="39">
        <v>3294</v>
      </c>
      <c r="G44" s="40"/>
      <c r="H44" s="98"/>
      <c r="I44" s="42" t="str">
        <f>IF(B44&gt;0,"NC",0)</f>
        <v>NC</v>
      </c>
      <c r="J44" s="99"/>
      <c r="K44" s="42" t="str">
        <f>IF(D44&gt;0,"NC",0)</f>
        <v>NC</v>
      </c>
      <c r="L44" s="99"/>
      <c r="M44" s="42" t="str">
        <f>IF(F44&gt;0,"NC",0)</f>
        <v>NC</v>
      </c>
      <c r="N44" s="99"/>
    </row>
    <row r="45" spans="1:14" s="27" customFormat="1" ht="4.5" customHeight="1">
      <c r="A45" s="29"/>
      <c r="B45" s="39"/>
      <c r="C45" s="40"/>
      <c r="D45" s="39"/>
      <c r="E45" s="40"/>
      <c r="F45" s="39"/>
      <c r="G45" s="64"/>
      <c r="H45" s="98"/>
      <c r="I45" s="99"/>
      <c r="J45" s="99"/>
      <c r="K45" s="99"/>
      <c r="L45" s="99"/>
      <c r="M45" s="99"/>
      <c r="N45" s="99"/>
    </row>
    <row r="46" spans="1:14" s="30" customFormat="1" ht="36">
      <c r="A46" s="9" t="s">
        <v>115</v>
      </c>
      <c r="B46" s="95">
        <f t="shared" ref="B46:B51" si="2">SUM(D46,F46)</f>
        <v>63808</v>
      </c>
      <c r="C46" s="40"/>
      <c r="D46" s="95">
        <f>D47+D50+D51</f>
        <v>25618</v>
      </c>
      <c r="E46" s="40"/>
      <c r="F46" s="95">
        <f>F47+F50+F51</f>
        <v>38190</v>
      </c>
      <c r="G46" s="64"/>
      <c r="H46" s="100"/>
      <c r="I46" s="96">
        <f>I47+I50</f>
        <v>100</v>
      </c>
      <c r="J46" s="96"/>
      <c r="K46" s="96">
        <f>K47+K50</f>
        <v>100</v>
      </c>
      <c r="L46" s="96"/>
      <c r="M46" s="96">
        <f>M47+M50</f>
        <v>100</v>
      </c>
      <c r="N46" s="96"/>
    </row>
    <row r="47" spans="1:14" s="57" customFormat="1" ht="11.4">
      <c r="A47" s="146" t="s">
        <v>61</v>
      </c>
      <c r="B47" s="39">
        <f t="shared" si="2"/>
        <v>4041</v>
      </c>
      <c r="C47" s="40"/>
      <c r="D47" s="39">
        <f>SUM(D48:D49)</f>
        <v>506</v>
      </c>
      <c r="E47" s="153"/>
      <c r="F47" s="39">
        <f>SUM(F48:F49)</f>
        <v>3535</v>
      </c>
      <c r="G47" s="153"/>
      <c r="H47" s="98"/>
      <c r="I47" s="99">
        <f>B47*100/SUM($B$48:$B$50)</f>
        <v>6.9644796029160849</v>
      </c>
      <c r="J47" s="99"/>
      <c r="K47" s="99">
        <f>D47*100/SUM($D$48:$D$50)</f>
        <v>2.2069085833914865</v>
      </c>
      <c r="L47" s="99"/>
      <c r="M47" s="99">
        <f>F47*100/SUM($F$48:$F$50)</f>
        <v>10.072659923065963</v>
      </c>
      <c r="N47" s="99"/>
    </row>
    <row r="48" spans="1:14" s="27" customFormat="1" ht="11.4">
      <c r="A48" s="147" t="s">
        <v>16</v>
      </c>
      <c r="B48" s="39">
        <f t="shared" si="2"/>
        <v>3407</v>
      </c>
      <c r="C48" s="40"/>
      <c r="D48" s="39">
        <v>367</v>
      </c>
      <c r="E48" s="39" t="s">
        <v>199</v>
      </c>
      <c r="F48" s="39">
        <v>3040</v>
      </c>
      <c r="G48" s="153"/>
      <c r="H48" s="98"/>
      <c r="I48" s="99">
        <f>B48*100/SUM($B$48:$B$50)</f>
        <v>5.871809454871344</v>
      </c>
      <c r="J48" s="99"/>
      <c r="K48" s="99">
        <f>D48*100/SUM($D$48:$D$50)</f>
        <v>1.6006629448709002</v>
      </c>
      <c r="L48" s="99"/>
      <c r="M48" s="99">
        <f>F48*100/SUM($F$48:$F$50)</f>
        <v>8.662202592961961</v>
      </c>
      <c r="N48" s="99"/>
    </row>
    <row r="49" spans="1:14" s="27" customFormat="1" ht="11.4">
      <c r="A49" s="147" t="s">
        <v>17</v>
      </c>
      <c r="B49" s="39">
        <f t="shared" si="2"/>
        <v>634</v>
      </c>
      <c r="C49" s="153"/>
      <c r="D49" s="39">
        <v>139</v>
      </c>
      <c r="E49" s="39" t="s">
        <v>199</v>
      </c>
      <c r="F49" s="39">
        <v>495</v>
      </c>
      <c r="G49" s="153"/>
      <c r="H49" s="98"/>
      <c r="I49" s="99">
        <f>B49*100/SUM($B$48:$B$50)</f>
        <v>1.0926701480447409</v>
      </c>
      <c r="J49" s="99"/>
      <c r="K49" s="99">
        <f>D49*100/SUM($D$48:$D$50)</f>
        <v>0.60624563852058622</v>
      </c>
      <c r="L49" s="99"/>
      <c r="M49" s="99">
        <f>F49*100/SUM($F$48:$F$50)</f>
        <v>1.4104573301040033</v>
      </c>
      <c r="N49" s="99"/>
    </row>
    <row r="50" spans="1:14" s="57" customFormat="1" ht="11.4">
      <c r="A50" s="146" t="s">
        <v>60</v>
      </c>
      <c r="B50" s="39">
        <f>SUM(D50,F50)</f>
        <v>53982</v>
      </c>
      <c r="C50" s="40"/>
      <c r="D50" s="39">
        <v>22422</v>
      </c>
      <c r="E50" s="39"/>
      <c r="F50" s="39">
        <v>31560</v>
      </c>
      <c r="G50" s="153"/>
      <c r="H50" s="98"/>
      <c r="I50" s="99">
        <f>B50*100/SUM($B$48:$B$50)</f>
        <v>93.035520397083914</v>
      </c>
      <c r="J50" s="99"/>
      <c r="K50" s="99">
        <f>D50*100/SUM($D$48:$D$50)</f>
        <v>97.793091416608519</v>
      </c>
      <c r="L50" s="99"/>
      <c r="M50" s="99">
        <f>F50*100/SUM($F$48:$F$50)</f>
        <v>89.92734007693403</v>
      </c>
      <c r="N50" s="99"/>
    </row>
    <row r="51" spans="1:14" s="57" customFormat="1" ht="11.4">
      <c r="A51" s="146" t="s">
        <v>3</v>
      </c>
      <c r="B51" s="39">
        <f t="shared" si="2"/>
        <v>5785</v>
      </c>
      <c r="C51" s="40"/>
      <c r="D51" s="39">
        <v>2690</v>
      </c>
      <c r="E51" s="39"/>
      <c r="F51" s="39">
        <v>3095</v>
      </c>
      <c r="G51" s="40"/>
      <c r="H51" s="98"/>
      <c r="I51" s="42" t="str">
        <f>IF(B51&gt;0,"NC",0)</f>
        <v>NC</v>
      </c>
      <c r="J51" s="99"/>
      <c r="K51" s="42" t="str">
        <f>IF(D51&gt;0,"NC",0)</f>
        <v>NC</v>
      </c>
      <c r="L51" s="99"/>
      <c r="M51" s="42" t="str">
        <f>IF(F51&gt;0,"NC",0)</f>
        <v>NC</v>
      </c>
      <c r="N51" s="99"/>
    </row>
    <row r="52" spans="1:14" s="27" customFormat="1" ht="7.5" customHeight="1">
      <c r="A52" s="29"/>
      <c r="B52" s="39"/>
      <c r="C52" s="40"/>
      <c r="D52" s="39"/>
      <c r="E52" s="40"/>
      <c r="F52" s="39"/>
      <c r="G52" s="64"/>
      <c r="H52" s="98"/>
      <c r="I52" s="99"/>
      <c r="J52" s="99"/>
      <c r="K52" s="99"/>
      <c r="L52" s="99"/>
      <c r="M52" s="99"/>
      <c r="N52" s="99"/>
    </row>
    <row r="53" spans="1:14" s="30" customFormat="1" ht="24">
      <c r="A53" s="9" t="s">
        <v>66</v>
      </c>
      <c r="B53" s="95">
        <f>SUM(D53,F53)</f>
        <v>63808</v>
      </c>
      <c r="C53" s="40"/>
      <c r="D53" s="95">
        <f>SUM(D54:D56)</f>
        <v>25618</v>
      </c>
      <c r="E53" s="40"/>
      <c r="F53" s="95">
        <f>SUM(F54:F56)</f>
        <v>38190</v>
      </c>
      <c r="G53" s="64"/>
      <c r="H53" s="100"/>
      <c r="I53" s="96">
        <f>SUM(I54:I55)</f>
        <v>100</v>
      </c>
      <c r="J53" s="96"/>
      <c r="K53" s="96">
        <f>SUM(K54:K55)</f>
        <v>100</v>
      </c>
      <c r="L53" s="96"/>
      <c r="M53" s="96">
        <f>SUM(M54:M55)</f>
        <v>100</v>
      </c>
      <c r="N53" s="96"/>
    </row>
    <row r="54" spans="1:14" s="57" customFormat="1" ht="11.4">
      <c r="A54" s="146" t="s">
        <v>61</v>
      </c>
      <c r="B54" s="39">
        <f>SUM(D54,F54)</f>
        <v>1860</v>
      </c>
      <c r="C54" s="153"/>
      <c r="D54" s="39">
        <v>311</v>
      </c>
      <c r="E54" s="39" t="s">
        <v>199</v>
      </c>
      <c r="F54" s="39">
        <v>1549</v>
      </c>
      <c r="G54" s="64"/>
      <c r="H54" s="98"/>
      <c r="I54" s="99">
        <f>B54*100/SUM($B$54:$B$55)</f>
        <v>3.2063437338389931</v>
      </c>
      <c r="J54" s="99"/>
      <c r="K54" s="99">
        <f>D54*100/SUM($D$54:$D$55)</f>
        <v>1.3564200976971388</v>
      </c>
      <c r="L54" s="99"/>
      <c r="M54" s="99">
        <f>F54*100/SUM($F$54:$F$55)</f>
        <v>4.4153697052619574</v>
      </c>
      <c r="N54" s="99"/>
    </row>
    <row r="55" spans="1:14" s="57" customFormat="1" ht="11.4">
      <c r="A55" s="146" t="s">
        <v>60</v>
      </c>
      <c r="B55" s="39">
        <f>SUM(D55,F55)</f>
        <v>56150</v>
      </c>
      <c r="C55" s="40"/>
      <c r="D55" s="39">
        <v>22617</v>
      </c>
      <c r="E55" s="39"/>
      <c r="F55" s="39">
        <v>33533</v>
      </c>
      <c r="G55" s="64"/>
      <c r="H55" s="98"/>
      <c r="I55" s="99">
        <f>B55*100/SUM($B$54:$B$55)</f>
        <v>96.793656266161008</v>
      </c>
      <c r="J55" s="99"/>
      <c r="K55" s="99">
        <f>D55*100/SUM($D$54:$D$55)</f>
        <v>98.643579902302861</v>
      </c>
      <c r="L55" s="99"/>
      <c r="M55" s="99">
        <f>F55*100/SUM($F$54:$F$55)</f>
        <v>95.584630294738048</v>
      </c>
      <c r="N55" s="99"/>
    </row>
    <row r="56" spans="1:14" s="57" customFormat="1" ht="11.4">
      <c r="A56" s="146" t="s">
        <v>3</v>
      </c>
      <c r="B56" s="39">
        <f>SUM(D56,F56)</f>
        <v>5798</v>
      </c>
      <c r="C56" s="40"/>
      <c r="D56" s="39">
        <v>2690</v>
      </c>
      <c r="E56" s="39"/>
      <c r="F56" s="39">
        <v>3108</v>
      </c>
      <c r="G56" s="40"/>
      <c r="H56" s="98"/>
      <c r="I56" s="42" t="str">
        <f>IF(B56&gt;0,"NC",0)</f>
        <v>NC</v>
      </c>
      <c r="J56" s="99"/>
      <c r="K56" s="42" t="str">
        <f>IF(D56&gt;0,"NC",0)</f>
        <v>NC</v>
      </c>
      <c r="L56" s="99"/>
      <c r="M56" s="42" t="str">
        <f>IF(F56&gt;0,"NC",0)</f>
        <v>NC</v>
      </c>
      <c r="N56" s="99"/>
    </row>
    <row r="57" spans="1:14" ht="6" customHeight="1" thickBot="1">
      <c r="A57" s="149"/>
      <c r="B57" s="149"/>
      <c r="C57" s="150"/>
      <c r="D57" s="149"/>
      <c r="E57" s="150"/>
      <c r="F57" s="149"/>
      <c r="G57" s="150"/>
      <c r="H57" s="123"/>
      <c r="I57" s="123"/>
      <c r="J57" s="123"/>
      <c r="K57" s="123"/>
      <c r="L57" s="123"/>
      <c r="M57" s="123"/>
      <c r="N57" s="123"/>
    </row>
    <row r="58" spans="1:14" ht="6" customHeight="1">
      <c r="A58" s="68"/>
      <c r="B58" s="68"/>
      <c r="C58" s="69"/>
      <c r="D58" s="68"/>
      <c r="E58" s="69"/>
      <c r="F58" s="68"/>
      <c r="G58" s="69"/>
    </row>
    <row r="59" spans="1:14" s="71" customFormat="1" ht="11.4">
      <c r="A59" s="70" t="s">
        <v>68</v>
      </c>
      <c r="B59" s="76"/>
      <c r="C59" s="126"/>
      <c r="D59" s="76"/>
      <c r="E59" s="126"/>
      <c r="F59" s="76"/>
      <c r="G59" s="126"/>
    </row>
    <row r="60" spans="1:14" s="71" customFormat="1" ht="22.5" customHeight="1">
      <c r="A60" s="295" t="s">
        <v>84</v>
      </c>
      <c r="B60" s="295"/>
      <c r="C60" s="295"/>
      <c r="D60" s="295"/>
      <c r="E60" s="295"/>
      <c r="F60" s="295"/>
      <c r="G60" s="295"/>
      <c r="H60" s="295"/>
      <c r="I60" s="295"/>
      <c r="J60" s="295"/>
      <c r="K60" s="295"/>
      <c r="L60" s="295"/>
      <c r="M60" s="295"/>
      <c r="N60" s="295"/>
    </row>
    <row r="61" spans="1:14" s="71" customFormat="1" ht="11.25" customHeight="1">
      <c r="A61" s="186" t="s">
        <v>67</v>
      </c>
      <c r="C61" s="77"/>
      <c r="E61" s="77"/>
      <c r="F61" s="76"/>
      <c r="G61" s="77"/>
    </row>
    <row r="62" spans="1:14" s="71" customFormat="1" ht="10.199999999999999">
      <c r="A62" s="187" t="s">
        <v>92</v>
      </c>
      <c r="B62" s="73"/>
      <c r="C62" s="74"/>
      <c r="D62" s="73"/>
      <c r="E62" s="74"/>
      <c r="F62" s="73"/>
      <c r="G62" s="74"/>
      <c r="H62" s="73"/>
      <c r="I62" s="73"/>
      <c r="J62" s="73"/>
      <c r="K62" s="73"/>
      <c r="L62" s="73"/>
      <c r="M62" s="73"/>
      <c r="N62" s="73"/>
    </row>
    <row r="63" spans="1:14" s="71" customFormat="1" ht="10.199999999999999">
      <c r="A63" s="4" t="s">
        <v>202</v>
      </c>
      <c r="B63" s="75"/>
      <c r="C63" s="77"/>
      <c r="E63" s="77"/>
      <c r="F63" s="76"/>
      <c r="G63" s="77"/>
    </row>
    <row r="66" spans="1:4">
      <c r="A66" s="53"/>
    </row>
    <row r="67" spans="1:4">
      <c r="A67" s="59"/>
      <c r="B67" s="113"/>
      <c r="D67" s="113"/>
    </row>
    <row r="68" spans="1:4">
      <c r="A68" s="59"/>
      <c r="B68" s="113"/>
      <c r="D68" s="113"/>
    </row>
    <row r="69" spans="1:4">
      <c r="A69" s="59"/>
      <c r="B69" s="113"/>
      <c r="D69" s="113"/>
    </row>
    <row r="70" spans="1:4">
      <c r="A70" s="53"/>
      <c r="B70" s="113"/>
      <c r="D70" s="113"/>
    </row>
    <row r="71" spans="1:4">
      <c r="A71" s="60"/>
    </row>
  </sheetData>
  <mergeCells count="13">
    <mergeCell ref="A60:N60"/>
    <mergeCell ref="I7:J10"/>
    <mergeCell ref="K7:N7"/>
    <mergeCell ref="A1:N1"/>
    <mergeCell ref="A4:A10"/>
    <mergeCell ref="B4:G4"/>
    <mergeCell ref="I4:N4"/>
    <mergeCell ref="D10:E10"/>
    <mergeCell ref="F10:G10"/>
    <mergeCell ref="K10:L10"/>
    <mergeCell ref="M10:N10"/>
    <mergeCell ref="B7:C10"/>
    <mergeCell ref="D7:G7"/>
  </mergeCells>
  <printOptions horizontalCentered="1"/>
  <pageMargins left="0.78740157480314965" right="0.78740157480314965" top="0.78740157480314965" bottom="0.78740157480314965" header="0.39370078740157483" footer="0.39370078740157483"/>
  <pageSetup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D80" sqref="D80:H86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68" customWidth="1"/>
    <col min="7" max="7" width="2.6640625" style="80" customWidth="1"/>
    <col min="8" max="8" width="8.6640625" style="90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300" t="s">
        <v>200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2" t="s">
        <v>146</v>
      </c>
      <c r="B4" s="301" t="s">
        <v>81</v>
      </c>
      <c r="C4" s="301"/>
      <c r="D4" s="301"/>
      <c r="E4" s="301"/>
      <c r="F4" s="301"/>
      <c r="G4" s="301"/>
      <c r="H4" s="301"/>
      <c r="I4" s="301"/>
      <c r="J4" s="210"/>
      <c r="K4" s="301" t="s">
        <v>90</v>
      </c>
      <c r="L4" s="301"/>
      <c r="M4" s="301"/>
      <c r="N4" s="301"/>
      <c r="O4" s="301"/>
      <c r="P4" s="301"/>
      <c r="Q4" s="301"/>
      <c r="R4" s="301"/>
    </row>
    <row r="5" spans="1:18" s="132" customFormat="1" ht="6.6" customHeight="1">
      <c r="A5" s="302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2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2"/>
      <c r="B7" s="297" t="s">
        <v>85</v>
      </c>
      <c r="C7" s="297"/>
      <c r="D7" s="298" t="s">
        <v>152</v>
      </c>
      <c r="E7" s="298"/>
      <c r="F7" s="298"/>
      <c r="G7" s="298"/>
      <c r="H7" s="298"/>
      <c r="I7" s="298"/>
      <c r="J7" s="210"/>
      <c r="K7" s="297" t="s">
        <v>85</v>
      </c>
      <c r="L7" s="297"/>
      <c r="M7" s="298" t="s">
        <v>152</v>
      </c>
      <c r="N7" s="298"/>
      <c r="O7" s="298"/>
      <c r="P7" s="298"/>
      <c r="Q7" s="298"/>
      <c r="R7" s="298"/>
    </row>
    <row r="8" spans="1:18" s="132" customFormat="1" ht="6.6" customHeight="1">
      <c r="A8" s="302"/>
      <c r="B8" s="297"/>
      <c r="C8" s="297"/>
      <c r="D8" s="211"/>
      <c r="E8" s="211"/>
      <c r="F8" s="211"/>
      <c r="G8" s="211"/>
      <c r="H8" s="211"/>
      <c r="I8" s="211"/>
      <c r="J8" s="210"/>
      <c r="K8" s="297"/>
      <c r="L8" s="297"/>
      <c r="M8" s="211"/>
      <c r="N8" s="211"/>
      <c r="O8" s="211"/>
      <c r="P8" s="211"/>
      <c r="Q8" s="211"/>
      <c r="R8" s="211"/>
    </row>
    <row r="9" spans="1:18" s="132" customFormat="1" ht="6.6" customHeight="1">
      <c r="A9" s="302"/>
      <c r="B9" s="297"/>
      <c r="C9" s="297"/>
      <c r="D9" s="212"/>
      <c r="E9" s="212"/>
      <c r="F9" s="212"/>
      <c r="G9" s="212"/>
      <c r="H9" s="212"/>
      <c r="I9" s="212"/>
      <c r="J9" s="210"/>
      <c r="K9" s="297"/>
      <c r="L9" s="297"/>
      <c r="M9" s="212"/>
      <c r="N9" s="212"/>
      <c r="O9" s="212"/>
      <c r="P9" s="212"/>
      <c r="Q9" s="212"/>
      <c r="R9" s="212"/>
    </row>
    <row r="10" spans="1:18" s="132" customFormat="1" ht="11.4">
      <c r="A10" s="302"/>
      <c r="B10" s="297"/>
      <c r="C10" s="297"/>
      <c r="D10" s="299" t="s">
        <v>19</v>
      </c>
      <c r="E10" s="299"/>
      <c r="F10" s="299" t="s">
        <v>87</v>
      </c>
      <c r="G10" s="299"/>
      <c r="H10" s="299" t="s">
        <v>83</v>
      </c>
      <c r="I10" s="299"/>
      <c r="J10" s="213"/>
      <c r="K10" s="297"/>
      <c r="L10" s="297"/>
      <c r="M10" s="299" t="s">
        <v>19</v>
      </c>
      <c r="N10" s="299"/>
      <c r="O10" s="299" t="s">
        <v>87</v>
      </c>
      <c r="P10" s="299"/>
      <c r="Q10" s="299" t="s">
        <v>83</v>
      </c>
      <c r="R10" s="299"/>
    </row>
    <row r="11" spans="1:18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 ht="12">
      <c r="A13" s="226" t="s">
        <v>82</v>
      </c>
      <c r="B13" s="219">
        <f>SUM(D13,F13,H13)</f>
        <v>38191</v>
      </c>
      <c r="C13" s="220"/>
      <c r="D13" s="219">
        <f>D21</f>
        <v>13370</v>
      </c>
      <c r="E13" s="221"/>
      <c r="F13" s="219">
        <f>F21</f>
        <v>17982</v>
      </c>
      <c r="G13" s="220"/>
      <c r="H13" s="219">
        <f>H21</f>
        <v>6839</v>
      </c>
      <c r="I13" s="220"/>
      <c r="J13" s="222"/>
      <c r="K13" s="223">
        <f>SUM(M13,O13,Q13)</f>
        <v>100</v>
      </c>
      <c r="L13" s="224"/>
      <c r="M13" s="223">
        <f>D13*100/B13</f>
        <v>35.0082480165484</v>
      </c>
      <c r="N13" s="225"/>
      <c r="O13" s="223">
        <f>F13*100/B13</f>
        <v>47.084391610588881</v>
      </c>
      <c r="P13" s="224"/>
      <c r="Q13" s="223">
        <f>H13*100/B13</f>
        <v>17.907360372862716</v>
      </c>
      <c r="R13" s="222"/>
    </row>
    <row r="14" spans="1:18" s="35" customFormat="1" ht="6.6" customHeight="1">
      <c r="A14" s="31"/>
      <c r="B14" s="65"/>
      <c r="C14" s="64"/>
      <c r="D14" s="65"/>
      <c r="E14" s="17"/>
      <c r="F14" s="65"/>
      <c r="G14" s="64"/>
      <c r="H14" s="65"/>
      <c r="I14" s="281"/>
      <c r="J14" s="94"/>
      <c r="K14" s="34"/>
      <c r="L14" s="34"/>
      <c r="M14" s="34"/>
      <c r="N14" s="6"/>
      <c r="O14" s="34"/>
      <c r="P14" s="34"/>
      <c r="Q14" s="34"/>
      <c r="R14" s="94"/>
    </row>
    <row r="15" spans="1:18" s="30" customFormat="1" ht="12">
      <c r="A15" s="195" t="s">
        <v>65</v>
      </c>
      <c r="B15" s="95">
        <f>SUM(D15,F15,H15)</f>
        <v>38191</v>
      </c>
      <c r="C15" s="275"/>
      <c r="D15" s="95">
        <f>SUM(D16:D19)</f>
        <v>13370</v>
      </c>
      <c r="E15" s="40"/>
      <c r="F15" s="95">
        <f>SUM(F16:F19)</f>
        <v>17983</v>
      </c>
      <c r="G15" s="40"/>
      <c r="H15" s="95">
        <f>SUM(H16:H19)</f>
        <v>6838</v>
      </c>
      <c r="I15" s="275"/>
      <c r="J15" s="92"/>
      <c r="K15" s="96">
        <f>SUM(K16:K19)</f>
        <v>100</v>
      </c>
      <c r="L15" s="97"/>
      <c r="M15" s="96">
        <f>SUM(M16:M19)</f>
        <v>100</v>
      </c>
      <c r="N15" s="97"/>
      <c r="O15" s="96">
        <f>SUM(O16:O19)</f>
        <v>100</v>
      </c>
      <c r="P15" s="96"/>
      <c r="Q15" s="96">
        <f>SUM(Q16:Q19)</f>
        <v>100</v>
      </c>
      <c r="R15" s="63"/>
    </row>
    <row r="16" spans="1:18" s="30" customFormat="1" ht="12">
      <c r="A16" s="196" t="s">
        <v>161</v>
      </c>
      <c r="B16" s="39">
        <f>SUM(D16,F16,H16)</f>
        <v>8569</v>
      </c>
      <c r="C16" s="275"/>
      <c r="D16" s="39">
        <v>2077</v>
      </c>
      <c r="E16" s="39"/>
      <c r="F16" s="39">
        <v>4064</v>
      </c>
      <c r="G16" s="39"/>
      <c r="H16" s="39">
        <v>2428</v>
      </c>
      <c r="I16" s="275"/>
      <c r="J16" s="92"/>
      <c r="K16" s="99">
        <f>B16*100/B15</f>
        <v>22.437223429603833</v>
      </c>
      <c r="L16" s="99"/>
      <c r="M16" s="99">
        <f>D16*100/D15</f>
        <v>15.534779356768885</v>
      </c>
      <c r="N16" s="99"/>
      <c r="O16" s="99">
        <f>F16*100/F15</f>
        <v>22.599121392426181</v>
      </c>
      <c r="P16" s="99"/>
      <c r="Q16" s="99">
        <f>H16*100/H15</f>
        <v>35.507458321146537</v>
      </c>
      <c r="R16" s="63"/>
    </row>
    <row r="17" spans="1:18" s="30" customFormat="1" ht="12">
      <c r="A17" s="196" t="s">
        <v>162</v>
      </c>
      <c r="B17" s="39">
        <f>SUM(D17,F17,H17)</f>
        <v>7457</v>
      </c>
      <c r="C17" s="275"/>
      <c r="D17" s="39">
        <v>2314</v>
      </c>
      <c r="E17" s="39"/>
      <c r="F17" s="39">
        <v>3786</v>
      </c>
      <c r="G17" s="39"/>
      <c r="H17" s="39">
        <v>1357</v>
      </c>
      <c r="I17" s="275"/>
      <c r="J17" s="92"/>
      <c r="K17" s="99">
        <f>B17*100/B15</f>
        <v>19.525542667120526</v>
      </c>
      <c r="L17" s="99"/>
      <c r="M17" s="99">
        <f>D17*100/D15</f>
        <v>17.307404637247569</v>
      </c>
      <c r="N17" s="99"/>
      <c r="O17" s="99">
        <f>F17*100/F15</f>
        <v>21.053216927097814</v>
      </c>
      <c r="P17" s="99"/>
      <c r="Q17" s="99">
        <f>H17*100/H15</f>
        <v>19.844983913424979</v>
      </c>
      <c r="R17" s="63"/>
    </row>
    <row r="18" spans="1:18" s="27" customFormat="1" ht="11.4">
      <c r="A18" s="196" t="s">
        <v>76</v>
      </c>
      <c r="B18" s="39">
        <f>SUM(D18,F18,H18)</f>
        <v>10822</v>
      </c>
      <c r="C18" s="275"/>
      <c r="D18" s="39">
        <v>3899</v>
      </c>
      <c r="E18" s="39"/>
      <c r="F18" s="39">
        <v>5350</v>
      </c>
      <c r="G18" s="39"/>
      <c r="H18" s="39">
        <v>1573</v>
      </c>
      <c r="I18" s="275"/>
      <c r="J18" s="98"/>
      <c r="K18" s="99">
        <f>B18*100/B15</f>
        <v>28.336519075174781</v>
      </c>
      <c r="L18" s="99"/>
      <c r="M18" s="99">
        <f>D18*100/D15</f>
        <v>29.162303664921467</v>
      </c>
      <c r="N18" s="99"/>
      <c r="O18" s="99">
        <f>F18*100/F15</f>
        <v>29.750319746427181</v>
      </c>
      <c r="P18" s="99"/>
      <c r="Q18" s="99">
        <f>H18*100/H15</f>
        <v>23.00380228136882</v>
      </c>
      <c r="R18" s="99"/>
    </row>
    <row r="19" spans="1:18" s="27" customFormat="1" ht="11.4">
      <c r="A19" s="196" t="s">
        <v>77</v>
      </c>
      <c r="B19" s="39">
        <f>SUM(D19,F19,H19)</f>
        <v>11343</v>
      </c>
      <c r="C19" s="275"/>
      <c r="D19" s="39">
        <v>5080</v>
      </c>
      <c r="E19" s="39"/>
      <c r="F19" s="39">
        <v>4783</v>
      </c>
      <c r="G19" s="39"/>
      <c r="H19" s="39">
        <v>1480</v>
      </c>
      <c r="I19" s="275"/>
      <c r="J19" s="98"/>
      <c r="K19" s="99">
        <f>B19*100/B15</f>
        <v>29.70071482810086</v>
      </c>
      <c r="L19" s="99"/>
      <c r="M19" s="99">
        <f>D19*100/D15</f>
        <v>37.995512341062081</v>
      </c>
      <c r="N19" s="99"/>
      <c r="O19" s="99">
        <f>F19*100/F15</f>
        <v>26.597341934048824</v>
      </c>
      <c r="P19" s="99"/>
      <c r="Q19" s="99">
        <f>H19*100/H15</f>
        <v>21.643755484059668</v>
      </c>
      <c r="R19" s="99"/>
    </row>
    <row r="20" spans="1:18" s="27" customFormat="1" ht="6.6" customHeight="1">
      <c r="A20" s="1"/>
      <c r="B20" s="44"/>
      <c r="C20" s="275"/>
      <c r="D20" s="39"/>
      <c r="E20" s="40"/>
      <c r="F20" s="39"/>
      <c r="G20" s="40"/>
      <c r="H20" s="39"/>
      <c r="I20" s="275"/>
      <c r="J20" s="98"/>
      <c r="K20" s="99"/>
      <c r="L20" s="99"/>
      <c r="M20" s="99"/>
      <c r="N20" s="99"/>
      <c r="O20" s="99"/>
      <c r="P20" s="99"/>
      <c r="Q20" s="99"/>
      <c r="R20" s="99"/>
    </row>
    <row r="21" spans="1:18" s="30" customFormat="1" ht="24">
      <c r="A21" s="61" t="s">
        <v>18</v>
      </c>
      <c r="B21" s="95">
        <f t="shared" ref="B21:B29" si="0">SUM(D21,F21,H21)</f>
        <v>38191</v>
      </c>
      <c r="C21" s="275"/>
      <c r="D21" s="95">
        <f>SUM(D22:D29)</f>
        <v>13370</v>
      </c>
      <c r="E21" s="40"/>
      <c r="F21" s="95">
        <f>SUM(F22:F29)</f>
        <v>17982</v>
      </c>
      <c r="G21" s="40"/>
      <c r="H21" s="95">
        <f>SUM(H22:H29)</f>
        <v>6839</v>
      </c>
      <c r="I21" s="275"/>
      <c r="J21" s="100"/>
      <c r="K21" s="96">
        <f>SUM(K22:K28)</f>
        <v>100</v>
      </c>
      <c r="L21" s="96"/>
      <c r="M21" s="96">
        <f>SUM(M22:M28)</f>
        <v>100</v>
      </c>
      <c r="N21" s="96"/>
      <c r="O21" s="96">
        <f>SUM(O22:O28)</f>
        <v>100</v>
      </c>
      <c r="P21" s="96"/>
      <c r="Q21" s="96">
        <f>SUM(Q22:Q28)</f>
        <v>100</v>
      </c>
      <c r="R21" s="96"/>
    </row>
    <row r="22" spans="1:18" s="27" customFormat="1" ht="11.4">
      <c r="A22" s="197" t="s">
        <v>95</v>
      </c>
      <c r="B22" s="39">
        <f t="shared" si="0"/>
        <v>11979</v>
      </c>
      <c r="C22" s="275"/>
      <c r="D22" s="39">
        <v>3053</v>
      </c>
      <c r="E22" s="39"/>
      <c r="F22" s="39">
        <v>4468</v>
      </c>
      <c r="G22" s="39"/>
      <c r="H22" s="39">
        <v>4458</v>
      </c>
      <c r="I22" s="275"/>
      <c r="J22" s="98"/>
      <c r="K22" s="99">
        <f>B22*100/SUM($B$22:$B$28)</f>
        <v>32.279708973322556</v>
      </c>
      <c r="L22" s="99"/>
      <c r="M22" s="99">
        <f>D22*100/SUM($D$22:$D$28)</f>
        <v>23.083320731891728</v>
      </c>
      <c r="N22" s="99"/>
      <c r="O22" s="99">
        <f>F22*100/SUM($F$22:$F$28)</f>
        <v>25.50665068219444</v>
      </c>
      <c r="P22" s="99"/>
      <c r="Q22" s="99">
        <f>H22*100/SUM($H$22:$H$28)</f>
        <v>70.017276582377889</v>
      </c>
      <c r="R22" s="99"/>
    </row>
    <row r="23" spans="1:18" s="27" customFormat="1" ht="11.4">
      <c r="A23" s="197" t="s">
        <v>96</v>
      </c>
      <c r="B23" s="39">
        <f t="shared" si="0"/>
        <v>1234</v>
      </c>
      <c r="C23" s="275"/>
      <c r="D23" s="39">
        <v>1110</v>
      </c>
      <c r="E23" s="39"/>
      <c r="F23" s="39">
        <v>7</v>
      </c>
      <c r="G23" s="39" t="s">
        <v>199</v>
      </c>
      <c r="H23" s="39">
        <v>117</v>
      </c>
      <c r="I23" s="275" t="s">
        <v>199</v>
      </c>
      <c r="J23" s="98"/>
      <c r="K23" s="99">
        <f>B23*100/SUM($B$22:$B$28)</f>
        <v>3.325249258959849</v>
      </c>
      <c r="L23" s="99"/>
      <c r="M23" s="99">
        <f t="shared" ref="M23:M28" si="1">D23*100/SUM($D$22:$D$28)</f>
        <v>8.3925601088764559</v>
      </c>
      <c r="N23" s="99"/>
      <c r="O23" s="99">
        <f t="shared" ref="O23:O28" si="2">F23*100/SUM($F$22:$F$28)</f>
        <v>3.9961180567448767E-2</v>
      </c>
      <c r="P23" s="99"/>
      <c r="Q23" s="99">
        <f t="shared" ref="Q23:Q27" si="3">H23*100/SUM($H$22:$H$28)</f>
        <v>1.8376001256478718</v>
      </c>
      <c r="R23" s="99"/>
    </row>
    <row r="24" spans="1:18" s="27" customFormat="1" ht="11.4">
      <c r="A24" s="197" t="s">
        <v>97</v>
      </c>
      <c r="B24" s="39">
        <f t="shared" si="0"/>
        <v>6844</v>
      </c>
      <c r="C24" s="275"/>
      <c r="D24" s="39">
        <v>4900</v>
      </c>
      <c r="E24" s="39"/>
      <c r="F24" s="39">
        <v>999</v>
      </c>
      <c r="G24" s="39"/>
      <c r="H24" s="39">
        <v>945</v>
      </c>
      <c r="I24" s="275"/>
      <c r="J24" s="98"/>
      <c r="K24" s="99">
        <f t="shared" ref="K24:K28" si="4">B24*100/SUM($B$22:$B$28)</f>
        <v>18.44246833737537</v>
      </c>
      <c r="L24" s="99"/>
      <c r="M24" s="99">
        <f t="shared" si="1"/>
        <v>37.048238318463632</v>
      </c>
      <c r="N24" s="99"/>
      <c r="O24" s="99">
        <f t="shared" si="2"/>
        <v>5.7030313409830447</v>
      </c>
      <c r="P24" s="99"/>
      <c r="Q24" s="99">
        <f t="shared" si="3"/>
        <v>14.842154861002042</v>
      </c>
      <c r="R24" s="99"/>
    </row>
    <row r="25" spans="1:18" s="27" customFormat="1" ht="11.4">
      <c r="A25" s="197" t="s">
        <v>98</v>
      </c>
      <c r="B25" s="39">
        <f t="shared" si="0"/>
        <v>2256</v>
      </c>
      <c r="C25" s="275"/>
      <c r="D25" s="39">
        <v>1927</v>
      </c>
      <c r="E25" s="39"/>
      <c r="F25" s="39">
        <v>0</v>
      </c>
      <c r="G25" s="39"/>
      <c r="H25" s="39">
        <v>329</v>
      </c>
      <c r="I25" s="275"/>
      <c r="J25" s="98"/>
      <c r="K25" s="99">
        <f t="shared" si="4"/>
        <v>6.079223928860146</v>
      </c>
      <c r="L25" s="99"/>
      <c r="M25" s="99">
        <f t="shared" si="1"/>
        <v>14.569786783608045</v>
      </c>
      <c r="N25" s="99"/>
      <c r="O25" s="99">
        <f t="shared" si="2"/>
        <v>0</v>
      </c>
      <c r="P25" s="99"/>
      <c r="Q25" s="99">
        <f t="shared" si="3"/>
        <v>5.1672687293858957</v>
      </c>
      <c r="R25" s="99"/>
    </row>
    <row r="26" spans="1:18" s="27" customFormat="1" ht="11.4">
      <c r="A26" s="197" t="s">
        <v>99</v>
      </c>
      <c r="B26" s="39">
        <f t="shared" si="0"/>
        <v>69</v>
      </c>
      <c r="C26" s="273" t="s">
        <v>199</v>
      </c>
      <c r="D26" s="39">
        <v>10</v>
      </c>
      <c r="E26" s="39" t="s">
        <v>199</v>
      </c>
      <c r="F26" s="39">
        <v>46</v>
      </c>
      <c r="G26" s="39" t="s">
        <v>199</v>
      </c>
      <c r="H26" s="39">
        <v>13</v>
      </c>
      <c r="I26" s="273" t="s">
        <v>199</v>
      </c>
      <c r="J26" s="98"/>
      <c r="K26" s="99">
        <f t="shared" si="4"/>
        <v>0.18593371059013744</v>
      </c>
      <c r="L26" s="99"/>
      <c r="M26" s="99">
        <f t="shared" si="1"/>
        <v>7.5608649629517619E-2</v>
      </c>
      <c r="N26" s="99"/>
      <c r="O26" s="99">
        <f t="shared" si="2"/>
        <v>0.26260204372894902</v>
      </c>
      <c r="P26" s="99"/>
      <c r="Q26" s="99">
        <f t="shared" si="3"/>
        <v>0.20417779173865241</v>
      </c>
      <c r="R26" s="99"/>
    </row>
    <row r="27" spans="1:18" s="27" customFormat="1" ht="11.4">
      <c r="A27" s="197" t="s">
        <v>100</v>
      </c>
      <c r="B27" s="39">
        <f t="shared" si="0"/>
        <v>4195</v>
      </c>
      <c r="C27" s="275"/>
      <c r="D27" s="39">
        <v>1807</v>
      </c>
      <c r="E27" s="39"/>
      <c r="F27" s="39">
        <v>2153</v>
      </c>
      <c r="G27" s="39"/>
      <c r="H27" s="39">
        <v>235</v>
      </c>
      <c r="I27" s="275"/>
      <c r="J27" s="98"/>
      <c r="K27" s="99">
        <f t="shared" si="4"/>
        <v>11.30423066558879</v>
      </c>
      <c r="L27" s="99"/>
      <c r="M27" s="99">
        <f t="shared" si="1"/>
        <v>13.662482988053833</v>
      </c>
      <c r="N27" s="99"/>
      <c r="O27" s="99">
        <f t="shared" si="2"/>
        <v>12.290917394531027</v>
      </c>
      <c r="P27" s="99"/>
      <c r="Q27" s="99">
        <f t="shared" si="3"/>
        <v>3.6909062352756399</v>
      </c>
      <c r="R27" s="99"/>
    </row>
    <row r="28" spans="1:18" s="27" customFormat="1" ht="11.4">
      <c r="A28" s="197" t="s">
        <v>101</v>
      </c>
      <c r="B28" s="39">
        <f t="shared" si="0"/>
        <v>10533</v>
      </c>
      <c r="C28" s="275"/>
      <c r="D28" s="39">
        <v>419</v>
      </c>
      <c r="E28" s="39" t="s">
        <v>199</v>
      </c>
      <c r="F28" s="39">
        <v>9844</v>
      </c>
      <c r="G28" s="39"/>
      <c r="H28" s="39">
        <v>270</v>
      </c>
      <c r="I28" s="275"/>
      <c r="J28" s="98"/>
      <c r="K28" s="99">
        <f t="shared" si="4"/>
        <v>28.383185125303154</v>
      </c>
      <c r="L28" s="99"/>
      <c r="M28" s="99">
        <f t="shared" si="1"/>
        <v>3.168002419476788</v>
      </c>
      <c r="N28" s="99"/>
      <c r="O28" s="99">
        <f t="shared" si="2"/>
        <v>56.196837357995093</v>
      </c>
      <c r="P28" s="99"/>
      <c r="Q28" s="99">
        <f>H28*100/SUM($H$22:$H$28)</f>
        <v>4.2406156745720116</v>
      </c>
      <c r="R28" s="99"/>
    </row>
    <row r="29" spans="1:18" s="27" customFormat="1" ht="11.4">
      <c r="A29" s="115" t="s">
        <v>3</v>
      </c>
      <c r="B29" s="39">
        <f t="shared" si="0"/>
        <v>1081</v>
      </c>
      <c r="C29" s="275"/>
      <c r="D29" s="39">
        <v>144</v>
      </c>
      <c r="E29" s="39" t="s">
        <v>199</v>
      </c>
      <c r="F29" s="39">
        <v>465</v>
      </c>
      <c r="G29" s="39" t="s">
        <v>199</v>
      </c>
      <c r="H29" s="39">
        <v>472</v>
      </c>
      <c r="I29" s="275"/>
      <c r="J29" s="98"/>
      <c r="K29" s="42" t="str">
        <f>IF(B29&gt;0,"NC",0)</f>
        <v>NC</v>
      </c>
      <c r="L29" s="99"/>
      <c r="M29" s="42" t="str">
        <f>IF(D29&gt;0,"NC",0)</f>
        <v>NC</v>
      </c>
      <c r="N29" s="99"/>
      <c r="O29" s="42" t="str">
        <f>IF(F29&gt;0,"NC",0)</f>
        <v>NC</v>
      </c>
      <c r="P29" s="99"/>
      <c r="Q29" s="42" t="str">
        <f>IF(H29&gt;0,"NC",0)</f>
        <v>NC</v>
      </c>
      <c r="R29" s="99"/>
    </row>
    <row r="30" spans="1:18" s="27" customFormat="1" ht="6.6" customHeight="1">
      <c r="A30" s="29"/>
      <c r="B30" s="39"/>
      <c r="C30" s="275"/>
      <c r="D30" s="39"/>
      <c r="E30" s="275"/>
      <c r="F30" s="39"/>
      <c r="G30" s="40"/>
      <c r="H30" s="39"/>
      <c r="I30" s="275"/>
      <c r="J30" s="98"/>
      <c r="K30" s="99"/>
      <c r="L30" s="99"/>
      <c r="M30" s="99"/>
      <c r="N30" s="99"/>
      <c r="O30" s="99"/>
      <c r="P30" s="99"/>
      <c r="Q30" s="99"/>
      <c r="R30" s="99"/>
    </row>
    <row r="31" spans="1:18" s="30" customFormat="1" ht="12" customHeight="1">
      <c r="A31" s="61" t="s">
        <v>154</v>
      </c>
      <c r="B31" s="95">
        <f>SUM(D31,F31,H31)</f>
        <v>38190</v>
      </c>
      <c r="C31" s="275"/>
      <c r="D31" s="95">
        <f>SUM(D32:D34)</f>
        <v>13369</v>
      </c>
      <c r="E31" s="275"/>
      <c r="F31" s="95">
        <f>SUM(F32:F34)</f>
        <v>17983</v>
      </c>
      <c r="G31" s="40"/>
      <c r="H31" s="95">
        <f>SUM(H32:H34)</f>
        <v>6838</v>
      </c>
      <c r="I31" s="275"/>
      <c r="J31" s="100"/>
      <c r="K31" s="96">
        <f>SUM(K32:K33)</f>
        <v>100</v>
      </c>
      <c r="L31" s="96"/>
      <c r="M31" s="96">
        <f>SUM(M32:M33)</f>
        <v>100</v>
      </c>
      <c r="N31" s="96"/>
      <c r="O31" s="96">
        <f>SUM(O32:O33)</f>
        <v>100</v>
      </c>
      <c r="P31" s="96"/>
      <c r="Q31" s="96">
        <f>SUM(Q32:Q33)</f>
        <v>100</v>
      </c>
      <c r="R31" s="96"/>
    </row>
    <row r="32" spans="1:18" s="27" customFormat="1" ht="11.4">
      <c r="A32" s="115" t="s">
        <v>22</v>
      </c>
      <c r="B32" s="39">
        <f>SUM(D32,F32,H32)</f>
        <v>14964</v>
      </c>
      <c r="C32" s="275"/>
      <c r="D32" s="39">
        <v>8178</v>
      </c>
      <c r="E32" s="39"/>
      <c r="F32" s="39">
        <v>2947</v>
      </c>
      <c r="G32" s="39"/>
      <c r="H32" s="39">
        <v>3839</v>
      </c>
      <c r="I32" s="275"/>
      <c r="J32" s="98"/>
      <c r="K32" s="99">
        <f>B32*100/SUM(B32:B33)</f>
        <v>46.115442694690131</v>
      </c>
      <c r="L32" s="99"/>
      <c r="M32" s="99">
        <f>D32*100/SUM($D$32:$D$33)</f>
        <v>65.734265734265733</v>
      </c>
      <c r="N32" s="99"/>
      <c r="O32" s="99">
        <f>F32*100/SUM($F$32:$F$33)</f>
        <v>21.033473699236314</v>
      </c>
      <c r="P32" s="99"/>
      <c r="Q32" s="99">
        <f>H32*100/SUM($H$32:$H$33)</f>
        <v>64.015341003835246</v>
      </c>
      <c r="R32" s="99"/>
    </row>
    <row r="33" spans="1:18" s="27" customFormat="1" ht="11.4">
      <c r="A33" s="115" t="s">
        <v>23</v>
      </c>
      <c r="B33" s="39">
        <f>SUM(D33,F33,H33)</f>
        <v>17485</v>
      </c>
      <c r="C33" s="275"/>
      <c r="D33" s="39">
        <v>4263</v>
      </c>
      <c r="E33" s="39"/>
      <c r="F33" s="39">
        <v>11064</v>
      </c>
      <c r="G33" s="39"/>
      <c r="H33" s="39">
        <v>2158</v>
      </c>
      <c r="I33" s="275"/>
      <c r="J33" s="98"/>
      <c r="K33" s="99">
        <f>B33*100/SUM(B32:B33)</f>
        <v>53.884557305309869</v>
      </c>
      <c r="L33" s="99"/>
      <c r="M33" s="99">
        <f>D33*100/SUM($D$32:$D$33)</f>
        <v>34.265734265734267</v>
      </c>
      <c r="N33" s="99"/>
      <c r="O33" s="99">
        <f>F33*100/SUM($F$32:$F$33)</f>
        <v>78.96652630076369</v>
      </c>
      <c r="P33" s="99"/>
      <c r="Q33" s="99">
        <f>H33*100/SUM($H$32:$H$33)</f>
        <v>35.984658996164747</v>
      </c>
      <c r="R33" s="99"/>
    </row>
    <row r="34" spans="1:18" s="27" customFormat="1" ht="11.4">
      <c r="A34" s="115" t="s">
        <v>3</v>
      </c>
      <c r="B34" s="39">
        <f>SUM(D34,F34,H34)</f>
        <v>5741</v>
      </c>
      <c r="C34" s="275"/>
      <c r="D34" s="39">
        <v>928</v>
      </c>
      <c r="E34" s="39"/>
      <c r="F34" s="39">
        <v>3972</v>
      </c>
      <c r="G34" s="39"/>
      <c r="H34" s="39">
        <v>841</v>
      </c>
      <c r="I34" s="275"/>
      <c r="J34" s="98"/>
      <c r="K34" s="42" t="str">
        <f>IF(B34&gt;0,"NC",0)</f>
        <v>NC</v>
      </c>
      <c r="L34" s="99"/>
      <c r="M34" s="265" t="str">
        <f>IF(D34&gt;0,"NC",0)</f>
        <v>NC</v>
      </c>
      <c r="N34" s="99"/>
      <c r="O34" s="42" t="str">
        <f>IF(F34&gt;0,"NC",0)</f>
        <v>NC</v>
      </c>
      <c r="P34" s="99"/>
      <c r="Q34" s="42" t="str">
        <f>IF(H34&gt;0,"NC",0)</f>
        <v>NC</v>
      </c>
      <c r="R34" s="99"/>
    </row>
    <row r="35" spans="1:18" s="27" customFormat="1" ht="6.6" customHeight="1">
      <c r="A35" s="58"/>
      <c r="B35" s="39"/>
      <c r="C35" s="275"/>
      <c r="D35" s="39"/>
      <c r="E35" s="275"/>
      <c r="F35" s="39"/>
      <c r="G35" s="40"/>
      <c r="H35" s="39"/>
      <c r="I35" s="275"/>
      <c r="J35" s="98"/>
      <c r="K35" s="99"/>
      <c r="L35" s="99"/>
      <c r="M35" s="99"/>
      <c r="N35" s="99"/>
      <c r="O35" s="99"/>
      <c r="P35" s="99"/>
      <c r="Q35" s="99"/>
      <c r="R35" s="99"/>
    </row>
    <row r="36" spans="1:18" s="30" customFormat="1" ht="12">
      <c r="A36" s="61" t="s">
        <v>109</v>
      </c>
      <c r="B36" s="95">
        <f>SUM(D36,F36,H36)</f>
        <v>38191</v>
      </c>
      <c r="C36" s="275"/>
      <c r="D36" s="95">
        <f>SUM(D37:D39)</f>
        <v>13370</v>
      </c>
      <c r="E36" s="275"/>
      <c r="F36" s="95">
        <f>SUM(F37:F39)</f>
        <v>17983</v>
      </c>
      <c r="G36" s="40"/>
      <c r="H36" s="95">
        <f>SUM(H37:H39)</f>
        <v>6838</v>
      </c>
      <c r="I36" s="275"/>
      <c r="J36" s="100"/>
      <c r="K36" s="96">
        <f>SUM(K37:K38)</f>
        <v>100</v>
      </c>
      <c r="L36" s="96"/>
      <c r="M36" s="96">
        <f>SUM(M37:M38)</f>
        <v>100</v>
      </c>
      <c r="N36" s="96"/>
      <c r="O36" s="96">
        <f>SUM(O37:O38)</f>
        <v>100</v>
      </c>
      <c r="P36" s="96"/>
      <c r="Q36" s="96">
        <f>SUM(Q37:Q38)</f>
        <v>100</v>
      </c>
      <c r="R36" s="96"/>
    </row>
    <row r="37" spans="1:18" s="27" customFormat="1" ht="22.8">
      <c r="A37" s="115" t="s">
        <v>91</v>
      </c>
      <c r="B37" s="39">
        <f>SUM(D37,F37,H37)</f>
        <v>34174</v>
      </c>
      <c r="C37" s="275"/>
      <c r="D37" s="39">
        <v>10261</v>
      </c>
      <c r="E37" s="39"/>
      <c r="F37" s="39">
        <v>17434</v>
      </c>
      <c r="G37" s="39"/>
      <c r="H37" s="39">
        <v>6479</v>
      </c>
      <c r="I37" s="275"/>
      <c r="J37" s="98"/>
      <c r="K37" s="99">
        <f>B37*100/SUM(B37:B38)</f>
        <v>97.486806447011844</v>
      </c>
      <c r="L37" s="99"/>
      <c r="M37" s="99">
        <f>D37*100/SUM($D$37:$D$38)</f>
        <v>94.519159911569645</v>
      </c>
      <c r="N37" s="99"/>
      <c r="O37" s="99">
        <f>F37*100/SUM($F$37:$F$38)</f>
        <v>100</v>
      </c>
      <c r="P37" s="99"/>
      <c r="Q37" s="99">
        <f>H37*100/SUM($H$37:$H$38)</f>
        <v>95.77235772357723</v>
      </c>
      <c r="R37" s="101"/>
    </row>
    <row r="38" spans="1:18" s="27" customFormat="1" ht="11.4">
      <c r="A38" s="115" t="s">
        <v>102</v>
      </c>
      <c r="B38" s="39">
        <f>SUM(D38,F38,H38)</f>
        <v>881</v>
      </c>
      <c r="C38" s="275"/>
      <c r="D38" s="39">
        <v>595</v>
      </c>
      <c r="E38" s="39" t="s">
        <v>199</v>
      </c>
      <c r="F38" s="39">
        <v>0</v>
      </c>
      <c r="G38" s="39"/>
      <c r="H38" s="39">
        <v>286</v>
      </c>
      <c r="I38" s="273"/>
      <c r="J38" s="98"/>
      <c r="K38" s="99">
        <f>B38*100/SUM(B37:B38)</f>
        <v>2.5131935529881613</v>
      </c>
      <c r="L38" s="99"/>
      <c r="M38" s="99">
        <f>D38*100/SUM($D$37:$D$38)</f>
        <v>5.4808400884303614</v>
      </c>
      <c r="N38" s="99"/>
      <c r="O38" s="99">
        <f>F38*100/SUM($F$37:$F$38)</f>
        <v>0</v>
      </c>
      <c r="P38" s="99"/>
      <c r="Q38" s="99">
        <f>H38*100/SUM($H$37:$H$38)</f>
        <v>4.2276422764227641</v>
      </c>
      <c r="R38" s="101"/>
    </row>
    <row r="39" spans="1:18" s="27" customFormat="1" ht="11.4">
      <c r="A39" s="115" t="s">
        <v>3</v>
      </c>
      <c r="B39" s="39">
        <f>SUM(D39,F39,H39)</f>
        <v>3136</v>
      </c>
      <c r="C39" s="275"/>
      <c r="D39" s="39">
        <v>2514</v>
      </c>
      <c r="E39" s="39"/>
      <c r="F39" s="39">
        <v>549</v>
      </c>
      <c r="G39" s="39" t="s">
        <v>199</v>
      </c>
      <c r="H39" s="39">
        <v>73</v>
      </c>
      <c r="I39" s="273" t="s">
        <v>199</v>
      </c>
      <c r="J39" s="98"/>
      <c r="K39" s="42" t="str">
        <f>IF(B39&gt;0,"NC",0)</f>
        <v>NC</v>
      </c>
      <c r="L39" s="42"/>
      <c r="M39" s="42" t="str">
        <f>IF(D39&gt;0,"NC",0)</f>
        <v>NC</v>
      </c>
      <c r="N39" s="42"/>
      <c r="O39" s="42" t="str">
        <f>IF(F39&gt;0,"NC",0)</f>
        <v>NC</v>
      </c>
      <c r="P39" s="42"/>
      <c r="Q39" s="42" t="str">
        <f>IF(H39&gt;0,"NC",0)</f>
        <v>NC</v>
      </c>
      <c r="R39" s="101"/>
    </row>
    <row r="40" spans="1:18" s="27" customFormat="1" ht="6.6" customHeight="1">
      <c r="A40" s="29"/>
      <c r="B40" s="39"/>
      <c r="C40" s="275"/>
      <c r="D40" s="39"/>
      <c r="E40" s="275"/>
      <c r="F40" s="39"/>
      <c r="G40" s="40"/>
      <c r="H40" s="39"/>
      <c r="I40" s="273"/>
      <c r="J40" s="98"/>
      <c r="K40" s="99"/>
      <c r="L40" s="99"/>
      <c r="M40" s="99"/>
      <c r="N40" s="99"/>
      <c r="O40" s="99"/>
      <c r="P40" s="99"/>
      <c r="Q40" s="99"/>
      <c r="R40" s="99"/>
    </row>
    <row r="41" spans="1:18" s="30" customFormat="1" ht="25.8">
      <c r="A41" s="61" t="s">
        <v>163</v>
      </c>
      <c r="B41" s="95">
        <f t="shared" ref="B41:B46" si="5">SUM(D41,F41,H41)</f>
        <v>38189</v>
      </c>
      <c r="C41" s="275"/>
      <c r="D41" s="95">
        <f>SUM(D42,D45,D46)</f>
        <v>13370</v>
      </c>
      <c r="E41" s="275"/>
      <c r="F41" s="95">
        <f>SUM(F42,F45,F46)</f>
        <v>17982</v>
      </c>
      <c r="G41" s="40"/>
      <c r="H41" s="95">
        <f>SUM(H42,H45,H46)</f>
        <v>6837</v>
      </c>
      <c r="I41" s="275"/>
      <c r="J41" s="100"/>
      <c r="K41" s="96">
        <f>SUM(K42,K45)</f>
        <v>100</v>
      </c>
      <c r="L41" s="96"/>
      <c r="M41" s="96">
        <f>SUM(M42,M45)</f>
        <v>100</v>
      </c>
      <c r="N41" s="96"/>
      <c r="O41" s="96">
        <f>SUM(O42,O45)</f>
        <v>100</v>
      </c>
      <c r="P41" s="96"/>
      <c r="Q41" s="96">
        <f>SUM(Q42,Q45)</f>
        <v>100</v>
      </c>
      <c r="R41" s="96"/>
    </row>
    <row r="42" spans="1:18" s="50" customFormat="1" ht="11.4">
      <c r="A42" s="115" t="s">
        <v>53</v>
      </c>
      <c r="B42" s="41">
        <f t="shared" si="5"/>
        <v>300</v>
      </c>
      <c r="C42" s="275" t="s">
        <v>199</v>
      </c>
      <c r="D42" s="41">
        <f>SUM(D43:D44)</f>
        <v>253</v>
      </c>
      <c r="E42" s="273" t="s">
        <v>199</v>
      </c>
      <c r="F42" s="41">
        <f>SUM(F43:F44)</f>
        <v>36</v>
      </c>
      <c r="G42" s="39" t="s">
        <v>199</v>
      </c>
      <c r="H42" s="41">
        <f>SUM(H43:H44)</f>
        <v>11</v>
      </c>
      <c r="I42" s="275" t="s">
        <v>199</v>
      </c>
      <c r="J42" s="55"/>
      <c r="K42" s="101">
        <f>B42*100/SUM($B$43:$B$45)</f>
        <v>0.79111837767991355</v>
      </c>
      <c r="L42" s="101"/>
      <c r="M42" s="101">
        <f>D42*100/SUM($D$43:$D$45)</f>
        <v>1.925125551666413</v>
      </c>
      <c r="N42" s="101"/>
      <c r="O42" s="101">
        <f>F42*100/SUM($F$43:$F$45)</f>
        <v>0.20056827678422195</v>
      </c>
      <c r="P42" s="101"/>
      <c r="Q42" s="101">
        <f>H42*100/SUM($H$43:$H$45)</f>
        <v>0.16105417276720352</v>
      </c>
      <c r="R42" s="107"/>
    </row>
    <row r="43" spans="1:18" s="27" customFormat="1">
      <c r="A43" s="51" t="s">
        <v>164</v>
      </c>
      <c r="B43" s="39">
        <f t="shared" si="5"/>
        <v>200</v>
      </c>
      <c r="C43" s="275" t="s">
        <v>199</v>
      </c>
      <c r="D43" s="39">
        <v>189</v>
      </c>
      <c r="E43" s="39" t="s">
        <v>199</v>
      </c>
      <c r="F43" s="39">
        <v>0</v>
      </c>
      <c r="G43" s="39"/>
      <c r="H43" s="39">
        <v>11</v>
      </c>
      <c r="I43" s="275" t="s">
        <v>199</v>
      </c>
      <c r="J43" s="98"/>
      <c r="K43" s="101">
        <f>B43*100/SUM($B$43:$B$45)</f>
        <v>0.527412251786609</v>
      </c>
      <c r="L43" s="99"/>
      <c r="M43" s="101">
        <f>D43*100/SUM($D$43:$D$45)</f>
        <v>1.438137269821945</v>
      </c>
      <c r="N43" s="99"/>
      <c r="O43" s="101">
        <f>F43*100/SUM($F$43:$F$45)</f>
        <v>0</v>
      </c>
      <c r="P43" s="99"/>
      <c r="Q43" s="101">
        <f>H43*100/SUM($H$43:$H$45)</f>
        <v>0.16105417276720352</v>
      </c>
      <c r="R43" s="99"/>
    </row>
    <row r="44" spans="1:18" s="27" customFormat="1">
      <c r="A44" s="51" t="s">
        <v>165</v>
      </c>
      <c r="B44" s="39">
        <f t="shared" si="5"/>
        <v>100</v>
      </c>
      <c r="C44" s="273" t="s">
        <v>199</v>
      </c>
      <c r="D44" s="39">
        <v>64</v>
      </c>
      <c r="E44" s="39" t="s">
        <v>199</v>
      </c>
      <c r="F44" s="39">
        <v>36</v>
      </c>
      <c r="G44" s="39" t="s">
        <v>199</v>
      </c>
      <c r="H44" s="39">
        <v>0</v>
      </c>
      <c r="I44" s="273"/>
      <c r="J44" s="98"/>
      <c r="K44" s="101">
        <f>B44*100/SUM($B$43:$B$45)</f>
        <v>0.2637061258933045</v>
      </c>
      <c r="L44" s="99"/>
      <c r="M44" s="101">
        <f>D44*100/SUM($D$43:$D$45)</f>
        <v>0.48698828184446813</v>
      </c>
      <c r="N44" s="99"/>
      <c r="O44" s="101">
        <f>F44*100/SUM($F$43:$F$45)</f>
        <v>0.20056827678422195</v>
      </c>
      <c r="P44" s="99"/>
      <c r="Q44" s="101">
        <f>H44*100/SUM($H$43:$H$45)</f>
        <v>0</v>
      </c>
      <c r="R44" s="99"/>
    </row>
    <row r="45" spans="1:18" s="57" customFormat="1" ht="11.4">
      <c r="A45" s="115" t="s">
        <v>52</v>
      </c>
      <c r="B45" s="39">
        <f t="shared" si="5"/>
        <v>37621</v>
      </c>
      <c r="C45" s="275"/>
      <c r="D45" s="39">
        <v>12889</v>
      </c>
      <c r="E45" s="39"/>
      <c r="F45" s="39">
        <v>17913</v>
      </c>
      <c r="G45" s="39"/>
      <c r="H45" s="39">
        <v>6819</v>
      </c>
      <c r="I45" s="273"/>
      <c r="J45" s="98"/>
      <c r="K45" s="101">
        <f>B45*100/SUM(B43:B45)</f>
        <v>99.208881622320092</v>
      </c>
      <c r="L45" s="99"/>
      <c r="M45" s="101">
        <f>D45*100/SUM($D$43:$D$45)</f>
        <v>98.074874448333588</v>
      </c>
      <c r="N45" s="99"/>
      <c r="O45" s="101">
        <f>F45*100/SUM($F$43:$F$45)</f>
        <v>99.799431723215775</v>
      </c>
      <c r="P45" s="99"/>
      <c r="Q45" s="101">
        <f>H45*100/SUM($H$43:$H$45)</f>
        <v>99.838945827232791</v>
      </c>
      <c r="R45" s="104"/>
    </row>
    <row r="46" spans="1:18" s="57" customFormat="1" ht="11.4">
      <c r="A46" s="115" t="s">
        <v>3</v>
      </c>
      <c r="B46" s="39">
        <f t="shared" si="5"/>
        <v>268</v>
      </c>
      <c r="C46" s="275" t="s">
        <v>199</v>
      </c>
      <c r="D46" s="39">
        <v>228</v>
      </c>
      <c r="E46" s="39" t="s">
        <v>199</v>
      </c>
      <c r="F46" s="39">
        <v>33</v>
      </c>
      <c r="G46" s="39" t="s">
        <v>199</v>
      </c>
      <c r="H46" s="39">
        <v>7</v>
      </c>
      <c r="I46" s="275" t="s">
        <v>199</v>
      </c>
      <c r="J46" s="98"/>
      <c r="K46" s="191" t="str">
        <f>IF(B46&gt;0,"NC",0)</f>
        <v>NC</v>
      </c>
      <c r="L46" s="42"/>
      <c r="M46" s="191" t="str">
        <f>IF(D46&gt;0,"NC",0)</f>
        <v>NC</v>
      </c>
      <c r="N46" s="42"/>
      <c r="O46" s="191" t="str">
        <f>IF(F46&gt;0,"NC",0)</f>
        <v>NC</v>
      </c>
      <c r="P46" s="42"/>
      <c r="Q46" s="191" t="str">
        <f>IF(H46&gt;0,"NC",0)</f>
        <v>NC</v>
      </c>
      <c r="R46" s="104"/>
    </row>
    <row r="47" spans="1:18" s="27" customFormat="1" ht="6.6" customHeight="1">
      <c r="A47" s="29"/>
      <c r="B47" s="39"/>
      <c r="C47" s="275"/>
      <c r="D47" s="39"/>
      <c r="E47" s="275"/>
      <c r="F47" s="39"/>
      <c r="G47" s="40"/>
      <c r="H47" s="39"/>
      <c r="I47" s="275"/>
      <c r="J47" s="98"/>
      <c r="K47" s="99"/>
      <c r="L47" s="99"/>
      <c r="M47" s="99"/>
      <c r="N47" s="99"/>
      <c r="O47" s="99"/>
      <c r="P47" s="99"/>
      <c r="Q47" s="99"/>
      <c r="R47" s="99"/>
    </row>
    <row r="48" spans="1:18" s="30" customFormat="1" ht="24">
      <c r="A48" s="61" t="s">
        <v>86</v>
      </c>
      <c r="B48" s="95">
        <f t="shared" ref="B48:B54" si="6">SUM(D48,F48,H48)</f>
        <v>38191</v>
      </c>
      <c r="C48" s="275"/>
      <c r="D48" s="95">
        <f>SUM(D49:D54)</f>
        <v>13370</v>
      </c>
      <c r="E48" s="275"/>
      <c r="F48" s="95">
        <f>SUM(F49:F54)</f>
        <v>17982</v>
      </c>
      <c r="G48" s="40"/>
      <c r="H48" s="95">
        <f>SUM(H49:H54)</f>
        <v>6839</v>
      </c>
      <c r="I48" s="275"/>
      <c r="J48" s="100"/>
      <c r="K48" s="96">
        <f>SUM(K49:K53)</f>
        <v>100</v>
      </c>
      <c r="L48" s="99"/>
      <c r="M48" s="96">
        <f>SUM(M49:M53)</f>
        <v>100.00000000000001</v>
      </c>
      <c r="N48" s="99"/>
      <c r="O48" s="96">
        <f>SUM(O49:O53)</f>
        <v>100.00000000000001</v>
      </c>
      <c r="P48" s="96"/>
      <c r="Q48" s="96">
        <f>SUM(Q49:Q53)</f>
        <v>100</v>
      </c>
      <c r="R48" s="96"/>
    </row>
    <row r="49" spans="1:18" s="27" customFormat="1" ht="11.4">
      <c r="A49" s="115" t="s">
        <v>72</v>
      </c>
      <c r="B49" s="39">
        <f t="shared" si="6"/>
        <v>10417</v>
      </c>
      <c r="C49" s="275"/>
      <c r="D49" s="39">
        <v>7229</v>
      </c>
      <c r="E49" s="39"/>
      <c r="F49" s="39">
        <v>2919</v>
      </c>
      <c r="G49" s="39"/>
      <c r="H49" s="39">
        <v>269</v>
      </c>
      <c r="I49" s="281"/>
      <c r="J49" s="98"/>
      <c r="K49" s="63">
        <f>B49*100/SUM($B$49:$B$53)</f>
        <v>27.686378737541528</v>
      </c>
      <c r="L49" s="99"/>
      <c r="M49" s="63">
        <f>D49*100/SUM($D$49:$D$53)</f>
        <v>56.047449216932861</v>
      </c>
      <c r="N49" s="99"/>
      <c r="O49" s="63">
        <f>F49*100/SUM($F$49:$F$53)</f>
        <v>16.31820214669052</v>
      </c>
      <c r="P49" s="99"/>
      <c r="Q49" s="63">
        <f>H49*100/SUM($H$49:$H$53)</f>
        <v>3.9333235853194912</v>
      </c>
      <c r="R49" s="99"/>
    </row>
    <row r="50" spans="1:18" s="27" customFormat="1" ht="11.4">
      <c r="A50" s="115" t="s">
        <v>74</v>
      </c>
      <c r="B50" s="39">
        <f t="shared" si="6"/>
        <v>9722</v>
      </c>
      <c r="C50" s="275"/>
      <c r="D50" s="39">
        <v>3113</v>
      </c>
      <c r="E50" s="39"/>
      <c r="F50" s="39">
        <v>5896</v>
      </c>
      <c r="G50" s="39"/>
      <c r="H50" s="39">
        <v>713</v>
      </c>
      <c r="I50" s="281"/>
      <c r="J50" s="98"/>
      <c r="K50" s="63">
        <f>B50*100/SUM($B$49:$B$53)</f>
        <v>25.839202657807309</v>
      </c>
      <c r="L50" s="99"/>
      <c r="M50" s="63">
        <f>D50*100/SUM($D$49:$D$53)</f>
        <v>24.135524887579471</v>
      </c>
      <c r="N50" s="99"/>
      <c r="O50" s="63">
        <f>F50*100/SUM($F$49:$F$53)</f>
        <v>32.960644007155636</v>
      </c>
      <c r="P50" s="99"/>
      <c r="Q50" s="63">
        <f>H50*100/SUM($H$49:$H$53)</f>
        <v>10.425500804211142</v>
      </c>
      <c r="R50" s="99"/>
    </row>
    <row r="51" spans="1:18" s="29" customFormat="1" ht="11.4">
      <c r="A51" s="115" t="s">
        <v>88</v>
      </c>
      <c r="B51" s="39">
        <f t="shared" si="6"/>
        <v>904</v>
      </c>
      <c r="C51" s="275" t="s">
        <v>199</v>
      </c>
      <c r="D51" s="39">
        <v>0</v>
      </c>
      <c r="E51" s="39"/>
      <c r="F51" s="39">
        <v>895</v>
      </c>
      <c r="G51" s="39" t="s">
        <v>199</v>
      </c>
      <c r="H51" s="39">
        <v>9</v>
      </c>
      <c r="I51" s="275" t="s">
        <v>199</v>
      </c>
      <c r="J51" s="55"/>
      <c r="K51" s="63">
        <f>B51*100/SUM($B$49:$B$53)</f>
        <v>2.4026578073089699</v>
      </c>
      <c r="L51" s="101"/>
      <c r="M51" s="63">
        <f>D51*100/SUM($D$49:$D$53)</f>
        <v>0</v>
      </c>
      <c r="N51" s="101"/>
      <c r="O51" s="63">
        <f>F51*100/SUM($F$49:$F$53)</f>
        <v>5.0033542039355989</v>
      </c>
      <c r="P51" s="101"/>
      <c r="Q51" s="63">
        <f>H51*100/SUM($H$49:$H$53)</f>
        <v>0.13159818686942534</v>
      </c>
      <c r="R51" s="101"/>
    </row>
    <row r="52" spans="1:18" s="27" customFormat="1" ht="11.4">
      <c r="A52" s="115" t="s">
        <v>160</v>
      </c>
      <c r="B52" s="39">
        <f t="shared" si="6"/>
        <v>16182</v>
      </c>
      <c r="C52" s="275"/>
      <c r="D52" s="39">
        <v>2556</v>
      </c>
      <c r="E52" s="39"/>
      <c r="F52" s="39">
        <v>7810</v>
      </c>
      <c r="G52" s="39"/>
      <c r="H52" s="39">
        <v>5816</v>
      </c>
      <c r="I52" s="281"/>
      <c r="J52" s="98"/>
      <c r="K52" s="63">
        <f>B52*100/SUM($B$49:$B$53)</f>
        <v>43.008637873754154</v>
      </c>
      <c r="L52" s="99"/>
      <c r="M52" s="63">
        <f>D52*100/SUM($D$49:$D$53)</f>
        <v>19.817025895487671</v>
      </c>
      <c r="N52" s="99"/>
      <c r="O52" s="63">
        <f>F52*100/SUM($F$49:$F$53)</f>
        <v>43.660554561717355</v>
      </c>
      <c r="P52" s="99"/>
      <c r="Q52" s="63">
        <f>H52*100/SUM($H$49:$H$53)</f>
        <v>85.041672759175313</v>
      </c>
      <c r="R52" s="99"/>
    </row>
    <row r="53" spans="1:18" s="29" customFormat="1" ht="11.4">
      <c r="A53" s="115" t="s">
        <v>103</v>
      </c>
      <c r="B53" s="39">
        <f t="shared" si="6"/>
        <v>400</v>
      </c>
      <c r="C53" s="275" t="s">
        <v>199</v>
      </c>
      <c r="D53" s="39">
        <v>0</v>
      </c>
      <c r="E53" s="39"/>
      <c r="F53" s="39">
        <v>368</v>
      </c>
      <c r="G53" s="39" t="s">
        <v>199</v>
      </c>
      <c r="H53" s="39">
        <v>32</v>
      </c>
      <c r="I53" s="275" t="s">
        <v>199</v>
      </c>
      <c r="J53" s="55"/>
      <c r="K53" s="63">
        <f>B53*100/SUM($B$49:$B$53)</f>
        <v>1.0631229235880399</v>
      </c>
      <c r="L53" s="101"/>
      <c r="M53" s="63">
        <f>D53*100/SUM($D$49:$D$53)</f>
        <v>0</v>
      </c>
      <c r="N53" s="101"/>
      <c r="O53" s="63">
        <f>F53*100/SUM($F$49:$F$53)</f>
        <v>2.0572450805008944</v>
      </c>
      <c r="P53" s="101"/>
      <c r="Q53" s="63">
        <f>H53*100/SUM($H$49:$H$53)</f>
        <v>0.46790466442462347</v>
      </c>
      <c r="R53" s="101"/>
    </row>
    <row r="54" spans="1:18" s="29" customFormat="1" ht="11.4">
      <c r="A54" s="115" t="s">
        <v>3</v>
      </c>
      <c r="B54" s="39">
        <f t="shared" si="6"/>
        <v>566</v>
      </c>
      <c r="C54" s="275" t="s">
        <v>199</v>
      </c>
      <c r="D54" s="39">
        <v>472</v>
      </c>
      <c r="E54" s="39" t="s">
        <v>199</v>
      </c>
      <c r="F54" s="39">
        <v>94</v>
      </c>
      <c r="G54" s="39" t="s">
        <v>199</v>
      </c>
      <c r="H54" s="39">
        <v>0</v>
      </c>
      <c r="I54" s="275"/>
      <c r="J54" s="55"/>
      <c r="K54" s="206" t="str">
        <f>IF(B54&gt;0,"NC",0)</f>
        <v>NC</v>
      </c>
      <c r="L54" s="191"/>
      <c r="M54" s="206" t="str">
        <f>IF(D54&gt;0,"NC",0)</f>
        <v>NC</v>
      </c>
      <c r="N54" s="191"/>
      <c r="O54" s="206" t="str">
        <f>IF(F54&gt;0,"NC",0)</f>
        <v>NC</v>
      </c>
      <c r="P54" s="191"/>
      <c r="Q54" s="206">
        <f>IF(H54&gt;0,"NC",0)</f>
        <v>0</v>
      </c>
      <c r="R54" s="101"/>
    </row>
    <row r="55" spans="1:18" s="27" customFormat="1" ht="6.6" customHeight="1">
      <c r="A55" s="58"/>
      <c r="B55" s="44"/>
      <c r="C55" s="275"/>
      <c r="D55" s="44"/>
      <c r="E55" s="275"/>
      <c r="F55" s="44"/>
      <c r="G55" s="40"/>
      <c r="H55" s="44"/>
      <c r="I55" s="275"/>
      <c r="J55" s="98"/>
      <c r="K55" s="99"/>
      <c r="L55" s="99"/>
      <c r="M55" s="99"/>
      <c r="N55" s="99"/>
      <c r="O55" s="99"/>
      <c r="P55" s="99"/>
      <c r="Q55" s="99"/>
      <c r="R55" s="99"/>
    </row>
    <row r="56" spans="1:18" s="30" customFormat="1" ht="24">
      <c r="A56" s="61" t="s">
        <v>30</v>
      </c>
      <c r="B56" s="65">
        <f t="shared" ref="B56:B77" si="7">SUM(D56,F56,H56)</f>
        <v>38190</v>
      </c>
      <c r="C56" s="275"/>
      <c r="D56" s="65">
        <f>SUM(D68:D76,D57,D77)</f>
        <v>13368</v>
      </c>
      <c r="E56" s="275"/>
      <c r="F56" s="65">
        <f>SUM(F68:F76,F57,F77)</f>
        <v>17984</v>
      </c>
      <c r="G56" s="40"/>
      <c r="H56" s="65">
        <f>SUM(H68:H76,H57,H77)</f>
        <v>6838</v>
      </c>
      <c r="I56" s="275"/>
      <c r="J56" s="100"/>
      <c r="K56" s="96">
        <f>SUM(K57,K68:K76)</f>
        <v>99.999999999999986</v>
      </c>
      <c r="L56" s="96"/>
      <c r="M56" s="96">
        <f>SUM(M57,M68:M76)</f>
        <v>100.00000000000001</v>
      </c>
      <c r="N56" s="96"/>
      <c r="O56" s="96">
        <f>SUM(O57,O68:O76)</f>
        <v>100</v>
      </c>
      <c r="P56" s="96"/>
      <c r="Q56" s="96">
        <f>SUM(Q57,Q68:Q76)</f>
        <v>100</v>
      </c>
      <c r="R56" s="96"/>
    </row>
    <row r="57" spans="1:18" s="50" customFormat="1" ht="11.4">
      <c r="A57" s="115" t="s">
        <v>24</v>
      </c>
      <c r="B57" s="41">
        <f t="shared" si="7"/>
        <v>13197</v>
      </c>
      <c r="C57" s="275"/>
      <c r="D57" s="41">
        <f>SUM(D58:D67)</f>
        <v>5125</v>
      </c>
      <c r="E57" s="275"/>
      <c r="F57" s="41">
        <f>SUM(F58:F67)</f>
        <v>5290</v>
      </c>
      <c r="G57" s="40"/>
      <c r="H57" s="41">
        <f>SUM(H58:H67)</f>
        <v>2782</v>
      </c>
      <c r="I57" s="275"/>
      <c r="J57" s="55"/>
      <c r="K57" s="101">
        <f>B57*100/(B56-B77)</f>
        <v>37.600433073109578</v>
      </c>
      <c r="L57" s="101"/>
      <c r="M57" s="101">
        <f>D57*100/(D56-D77)</f>
        <v>43.953687821612348</v>
      </c>
      <c r="N57" s="101"/>
      <c r="O57" s="101">
        <f>F57*100/(F56-F77)</f>
        <v>31.724137931034484</v>
      </c>
      <c r="P57" s="63"/>
      <c r="Q57" s="101">
        <f>H57*100/(H56-H77)</f>
        <v>41.135590714180097</v>
      </c>
      <c r="R57" s="107"/>
    </row>
    <row r="58" spans="1:18" s="27" customFormat="1" ht="11.4">
      <c r="A58" s="51" t="s">
        <v>58</v>
      </c>
      <c r="B58" s="39">
        <f t="shared" si="7"/>
        <v>1491</v>
      </c>
      <c r="C58" s="275"/>
      <c r="D58" s="39">
        <v>366</v>
      </c>
      <c r="E58" s="39" t="s">
        <v>199</v>
      </c>
      <c r="F58" s="39">
        <v>360</v>
      </c>
      <c r="G58" s="39" t="s">
        <v>199</v>
      </c>
      <c r="H58" s="39">
        <v>765</v>
      </c>
      <c r="I58" s="275"/>
      <c r="J58" s="98"/>
      <c r="K58" s="99">
        <f>B58*100/(B56-B77)</f>
        <v>4.2481053051455921</v>
      </c>
      <c r="L58" s="99"/>
      <c r="M58" s="99">
        <f>D58*100/(D56-D77)</f>
        <v>3.1389365351629501</v>
      </c>
      <c r="N58" s="99"/>
      <c r="O58" s="99">
        <f>F58*100/(F56-F77)</f>
        <v>2.158920539730135</v>
      </c>
      <c r="P58" s="108"/>
      <c r="Q58" s="99">
        <f>H58*100/(H56-H77)</f>
        <v>11.311548129528315</v>
      </c>
      <c r="R58" s="99"/>
    </row>
    <row r="59" spans="1:18" s="27" customFormat="1" ht="11.4">
      <c r="A59" s="51" t="s">
        <v>54</v>
      </c>
      <c r="B59" s="39">
        <f t="shared" si="7"/>
        <v>2769</v>
      </c>
      <c r="C59" s="275"/>
      <c r="D59" s="39">
        <v>946</v>
      </c>
      <c r="E59" s="39"/>
      <c r="F59" s="39">
        <v>1065</v>
      </c>
      <c r="G59" s="39"/>
      <c r="H59" s="39">
        <v>758</v>
      </c>
      <c r="I59" s="275"/>
      <c r="J59" s="98"/>
      <c r="K59" s="99">
        <f>B59*100/(B56-B77)</f>
        <v>7.8893384238418145</v>
      </c>
      <c r="L59" s="99"/>
      <c r="M59" s="99">
        <f>D59*100/(D56-D77)</f>
        <v>8.1132075471698109</v>
      </c>
      <c r="N59" s="99"/>
      <c r="O59" s="99">
        <f>F59*100/(F56-F77)</f>
        <v>6.386806596701649</v>
      </c>
      <c r="P59" s="108"/>
      <c r="Q59" s="99">
        <f>H59*100/(H56-H77)</f>
        <v>11.208043767558776</v>
      </c>
      <c r="R59" s="99"/>
    </row>
    <row r="60" spans="1:18" s="27" customFormat="1" ht="11.4">
      <c r="A60" s="51" t="s">
        <v>56</v>
      </c>
      <c r="B60" s="39">
        <f t="shared" si="7"/>
        <v>1968</v>
      </c>
      <c r="C60" s="273"/>
      <c r="D60" s="39">
        <v>1133</v>
      </c>
      <c r="E60" s="39"/>
      <c r="F60" s="39">
        <v>366</v>
      </c>
      <c r="G60" s="39" t="s">
        <v>199</v>
      </c>
      <c r="H60" s="39">
        <v>469</v>
      </c>
      <c r="I60" s="275"/>
      <c r="J60" s="98"/>
      <c r="K60" s="99">
        <f>B60*100/(B56-B77)</f>
        <v>5.6071571029688299</v>
      </c>
      <c r="L60" s="99"/>
      <c r="M60" s="99">
        <f>D60*100/(D56-D77)</f>
        <v>9.7169811320754711</v>
      </c>
      <c r="N60" s="99"/>
      <c r="O60" s="99">
        <f>F60*100/(F56-F77)</f>
        <v>2.1949025487256373</v>
      </c>
      <c r="P60" s="108"/>
      <c r="Q60" s="99">
        <f>H60*100/(H56-H77)</f>
        <v>6.9347922519591894</v>
      </c>
      <c r="R60" s="99"/>
    </row>
    <row r="61" spans="1:18" s="27" customFormat="1" ht="11.4">
      <c r="A61" s="51" t="s">
        <v>185</v>
      </c>
      <c r="B61" s="39">
        <f t="shared" si="7"/>
        <v>303</v>
      </c>
      <c r="C61" s="273"/>
      <c r="D61" s="39">
        <v>98</v>
      </c>
      <c r="E61" s="39" t="s">
        <v>199</v>
      </c>
      <c r="F61" s="39">
        <v>29</v>
      </c>
      <c r="G61" s="39" t="s">
        <v>199</v>
      </c>
      <c r="H61" s="39">
        <v>176</v>
      </c>
      <c r="I61" s="273"/>
      <c r="J61" s="98"/>
      <c r="K61" s="99">
        <f>B61*100/(B56-B77)</f>
        <v>0.86329705396318879</v>
      </c>
      <c r="L61" s="99"/>
      <c r="M61" s="99">
        <f>D61*100/(D56-D77)</f>
        <v>0.84048027444253859</v>
      </c>
      <c r="N61" s="99"/>
      <c r="O61" s="99">
        <f>F61*100/(F56-F77)</f>
        <v>0.17391304347826086</v>
      </c>
      <c r="P61" s="108"/>
      <c r="Q61" s="99">
        <f>H61*100/(H56-H77)</f>
        <v>2.6023953866627236</v>
      </c>
      <c r="R61" s="99"/>
    </row>
    <row r="62" spans="1:18" s="27" customFormat="1" ht="11.4">
      <c r="A62" s="51" t="s">
        <v>186</v>
      </c>
      <c r="B62" s="39">
        <f t="shared" si="7"/>
        <v>430</v>
      </c>
      <c r="C62" s="273" t="s">
        <v>199</v>
      </c>
      <c r="D62" s="39">
        <v>424</v>
      </c>
      <c r="E62" s="39" t="s">
        <v>199</v>
      </c>
      <c r="F62" s="39">
        <v>0</v>
      </c>
      <c r="G62" s="39"/>
      <c r="H62" s="39">
        <v>6</v>
      </c>
      <c r="I62" s="275" t="s">
        <v>199</v>
      </c>
      <c r="J62" s="98"/>
      <c r="K62" s="99">
        <f>B62*100/(B56-B77)</f>
        <v>1.2251410336771327</v>
      </c>
      <c r="L62" s="99"/>
      <c r="M62" s="99">
        <f>D62*100/(D56-D77)</f>
        <v>3.6363636363636362</v>
      </c>
      <c r="N62" s="99"/>
      <c r="O62" s="99">
        <f>F62*100/(F56-F77)</f>
        <v>0</v>
      </c>
      <c r="P62" s="108"/>
      <c r="Q62" s="99">
        <f>H62*100/(H56-H77)</f>
        <v>8.8718024545320129E-2</v>
      </c>
      <c r="R62" s="99"/>
    </row>
    <row r="63" spans="1:18" s="27" customFormat="1" ht="11.4">
      <c r="A63" s="51" t="s">
        <v>55</v>
      </c>
      <c r="B63" s="39">
        <f t="shared" si="7"/>
        <v>3848</v>
      </c>
      <c r="C63" s="273"/>
      <c r="D63" s="39">
        <v>558</v>
      </c>
      <c r="E63" s="39"/>
      <c r="F63" s="39">
        <v>3064</v>
      </c>
      <c r="G63" s="39"/>
      <c r="H63" s="39">
        <v>226</v>
      </c>
      <c r="I63" s="273"/>
      <c r="J63" s="98"/>
      <c r="K63" s="99">
        <f>B63*100/(B56-B77)</f>
        <v>10.963587668813037</v>
      </c>
      <c r="L63" s="99"/>
      <c r="M63" s="99">
        <f>D63*100/(D56-D77)</f>
        <v>4.7855917667238419</v>
      </c>
      <c r="N63" s="99"/>
      <c r="O63" s="99">
        <f>F63*100/(F56-F77)</f>
        <v>18.374812593703147</v>
      </c>
      <c r="P63" s="108"/>
      <c r="Q63" s="99">
        <f>H63*100/(H56-H77)</f>
        <v>3.3417122578737248</v>
      </c>
      <c r="R63" s="99"/>
    </row>
    <row r="64" spans="1:18" s="27" customFormat="1" ht="11.4">
      <c r="A64" s="51" t="s">
        <v>187</v>
      </c>
      <c r="B64" s="39">
        <f t="shared" si="7"/>
        <v>494</v>
      </c>
      <c r="C64" s="273"/>
      <c r="D64" s="39">
        <v>400</v>
      </c>
      <c r="E64" s="39" t="s">
        <v>199</v>
      </c>
      <c r="F64" s="39">
        <v>58</v>
      </c>
      <c r="G64" s="39" t="s">
        <v>199</v>
      </c>
      <c r="H64" s="39">
        <v>36</v>
      </c>
      <c r="I64" s="275" t="s">
        <v>199</v>
      </c>
      <c r="J64" s="98"/>
      <c r="K64" s="99">
        <f>B64*100/(B56-B77)</f>
        <v>1.4074876061314034</v>
      </c>
      <c r="L64" s="99"/>
      <c r="M64" s="99">
        <f>D64*100/(D56-D77)</f>
        <v>3.4305317324185247</v>
      </c>
      <c r="N64" s="99"/>
      <c r="O64" s="99">
        <f>F64*100/(F56-F77)</f>
        <v>0.34782608695652173</v>
      </c>
      <c r="P64" s="108"/>
      <c r="Q64" s="99">
        <f>H64*100/(H56-H77)</f>
        <v>0.53230814727192077</v>
      </c>
      <c r="R64" s="99"/>
    </row>
    <row r="65" spans="1:18" s="27" customFormat="1" ht="11.4">
      <c r="A65" s="51" t="s">
        <v>57</v>
      </c>
      <c r="B65" s="39">
        <f t="shared" si="7"/>
        <v>96</v>
      </c>
      <c r="C65" s="275" t="s">
        <v>199</v>
      </c>
      <c r="D65" s="39">
        <v>82</v>
      </c>
      <c r="E65" s="39" t="s">
        <v>199</v>
      </c>
      <c r="F65" s="39">
        <v>0</v>
      </c>
      <c r="G65" s="39"/>
      <c r="H65" s="39">
        <v>14</v>
      </c>
      <c r="I65" s="275" t="s">
        <v>199</v>
      </c>
      <c r="J65" s="98"/>
      <c r="K65" s="99">
        <f>B65*100/(B56-B77)</f>
        <v>0.27351985868140632</v>
      </c>
      <c r="L65" s="99"/>
      <c r="M65" s="99">
        <f>D65*100/(D56-D77)</f>
        <v>0.70325900514579764</v>
      </c>
      <c r="N65" s="99"/>
      <c r="O65" s="99">
        <f>F65*100/(F56-F77)</f>
        <v>0</v>
      </c>
      <c r="P65" s="108"/>
      <c r="Q65" s="99">
        <f>H65*100/(H56-H77)</f>
        <v>0.20700872393908029</v>
      </c>
      <c r="R65" s="99"/>
    </row>
    <row r="66" spans="1:18" s="27" customFormat="1" ht="11.4">
      <c r="A66" s="51" t="s">
        <v>189</v>
      </c>
      <c r="B66" s="39">
        <f t="shared" si="7"/>
        <v>161</v>
      </c>
      <c r="C66" s="275" t="s">
        <v>199</v>
      </c>
      <c r="D66" s="39">
        <v>25</v>
      </c>
      <c r="E66" s="39" t="s">
        <v>199</v>
      </c>
      <c r="F66" s="39">
        <v>25</v>
      </c>
      <c r="G66" s="39" t="s">
        <v>199</v>
      </c>
      <c r="H66" s="39">
        <v>111</v>
      </c>
      <c r="I66" s="273" t="s">
        <v>199</v>
      </c>
      <c r="J66" s="98"/>
      <c r="K66" s="99">
        <f>B66*100/(B56-B77)</f>
        <v>0.45871559633027525</v>
      </c>
      <c r="L66" s="99"/>
      <c r="M66" s="99">
        <f>D66*100/(D56-D77)</f>
        <v>0.21440823327615779</v>
      </c>
      <c r="N66" s="99"/>
      <c r="O66" s="99">
        <f>F66*100/(F56-F77)</f>
        <v>0.14992503748125938</v>
      </c>
      <c r="P66" s="108"/>
      <c r="Q66" s="99">
        <f>H66*100/(H56-H77)</f>
        <v>1.6412834540884222</v>
      </c>
      <c r="R66" s="99"/>
    </row>
    <row r="67" spans="1:18" s="57" customFormat="1" ht="11.4">
      <c r="A67" s="51" t="s">
        <v>59</v>
      </c>
      <c r="B67" s="39">
        <f t="shared" si="7"/>
        <v>1637</v>
      </c>
      <c r="C67" s="273"/>
      <c r="D67" s="39">
        <v>1093</v>
      </c>
      <c r="E67" s="39"/>
      <c r="F67" s="39">
        <v>323</v>
      </c>
      <c r="G67" s="39" t="s">
        <v>199</v>
      </c>
      <c r="H67" s="39">
        <v>221</v>
      </c>
      <c r="I67" s="273"/>
      <c r="J67" s="98"/>
      <c r="K67" s="99">
        <f>B67*100/(B56-B77)</f>
        <v>4.6640834235568978</v>
      </c>
      <c r="L67" s="99"/>
      <c r="M67" s="99">
        <f>D67*100/(D56-D77)</f>
        <v>9.3739279588336188</v>
      </c>
      <c r="N67" s="99"/>
      <c r="O67" s="99">
        <f>F67*100/(F56-F77)</f>
        <v>1.9370314842578711</v>
      </c>
      <c r="P67" s="108"/>
      <c r="Q67" s="99">
        <f>H67*100/(H56-H77)</f>
        <v>3.2677805707526244</v>
      </c>
      <c r="R67" s="104"/>
    </row>
    <row r="68" spans="1:18" s="57" customFormat="1" ht="11.4">
      <c r="A68" s="115" t="s">
        <v>29</v>
      </c>
      <c r="B68" s="39">
        <f t="shared" si="7"/>
        <v>6750</v>
      </c>
      <c r="C68" s="273"/>
      <c r="D68" s="39">
        <v>1975</v>
      </c>
      <c r="E68" s="39"/>
      <c r="F68" s="39">
        <v>3798</v>
      </c>
      <c r="G68" s="39"/>
      <c r="H68" s="39">
        <v>977</v>
      </c>
      <c r="I68" s="273"/>
      <c r="J68" s="98"/>
      <c r="K68" s="99">
        <f>B68*100/(B56-B77)</f>
        <v>19.231865063536382</v>
      </c>
      <c r="L68" s="99"/>
      <c r="M68" s="99">
        <f>D68*100/(D56-D77)</f>
        <v>16.938250428816467</v>
      </c>
      <c r="N68" s="99"/>
      <c r="O68" s="99">
        <f>F68*100/(F56-F77)</f>
        <v>22.776611694152923</v>
      </c>
      <c r="P68" s="108"/>
      <c r="Q68" s="99">
        <f>H68*100/(H56-H77)</f>
        <v>14.446251663462959</v>
      </c>
      <c r="R68" s="104"/>
    </row>
    <row r="69" spans="1:18" s="57" customFormat="1" ht="11.4">
      <c r="A69" s="115" t="s">
        <v>26</v>
      </c>
      <c r="B69" s="39">
        <f t="shared" si="7"/>
        <v>1157</v>
      </c>
      <c r="C69" s="273"/>
      <c r="D69" s="39">
        <v>557</v>
      </c>
      <c r="E69" s="39" t="s">
        <v>199</v>
      </c>
      <c r="F69" s="39">
        <v>318</v>
      </c>
      <c r="G69" s="39" t="s">
        <v>199</v>
      </c>
      <c r="H69" s="39">
        <v>282</v>
      </c>
      <c r="I69" s="273"/>
      <c r="J69" s="98"/>
      <c r="K69" s="99">
        <f>B69*100/(B56-B77)</f>
        <v>3.296484130149866</v>
      </c>
      <c r="L69" s="99"/>
      <c r="M69" s="99">
        <f>D69*100/(D56-D77)</f>
        <v>4.7770154373927962</v>
      </c>
      <c r="N69" s="99"/>
      <c r="O69" s="99">
        <f>F69*100/(F56-F77)</f>
        <v>1.9070464767616191</v>
      </c>
      <c r="P69" s="108"/>
      <c r="Q69" s="99">
        <f>H69*100/(H56-H77)</f>
        <v>4.1697471536300457</v>
      </c>
      <c r="R69" s="104"/>
    </row>
    <row r="70" spans="1:18" s="57" customFormat="1" ht="11.4">
      <c r="A70" s="115" t="s">
        <v>27</v>
      </c>
      <c r="B70" s="39">
        <f t="shared" si="7"/>
        <v>5458</v>
      </c>
      <c r="C70" s="273"/>
      <c r="D70" s="39">
        <v>1404</v>
      </c>
      <c r="E70" s="39"/>
      <c r="F70" s="39">
        <v>3560</v>
      </c>
      <c r="G70" s="39"/>
      <c r="H70" s="39">
        <v>494</v>
      </c>
      <c r="I70" s="273"/>
      <c r="J70" s="98"/>
      <c r="K70" s="99">
        <f>B70*100/(B56-B77)</f>
        <v>15.55074363211579</v>
      </c>
      <c r="L70" s="99"/>
      <c r="M70" s="99">
        <f>D70*100/(D56-D77)</f>
        <v>12.041166380789022</v>
      </c>
      <c r="N70" s="99"/>
      <c r="O70" s="99">
        <f>F70*100/(F56-F77)</f>
        <v>21.349325337331333</v>
      </c>
      <c r="P70" s="108"/>
      <c r="Q70" s="99">
        <f>H70*100/(H56-H77)</f>
        <v>7.3044506875646906</v>
      </c>
      <c r="R70" s="104"/>
    </row>
    <row r="71" spans="1:18" s="57" customFormat="1" ht="11.4">
      <c r="A71" s="115" t="s">
        <v>25</v>
      </c>
      <c r="B71" s="39">
        <f t="shared" si="7"/>
        <v>1382</v>
      </c>
      <c r="C71" s="273"/>
      <c r="D71" s="39">
        <v>279</v>
      </c>
      <c r="E71" s="39" t="s">
        <v>199</v>
      </c>
      <c r="F71" s="39">
        <v>798</v>
      </c>
      <c r="G71" s="39"/>
      <c r="H71" s="39">
        <v>305</v>
      </c>
      <c r="I71" s="273"/>
      <c r="J71" s="98"/>
      <c r="K71" s="99">
        <f>B71*100/(B56-B77)</f>
        <v>3.9375462989344121</v>
      </c>
      <c r="L71" s="99"/>
      <c r="M71" s="99">
        <f>D71*100/(D56-D77)</f>
        <v>2.3927958833619209</v>
      </c>
      <c r="N71" s="99"/>
      <c r="O71" s="99">
        <f>F71*100/(F56-F77)</f>
        <v>4.7856071964017994</v>
      </c>
      <c r="P71" s="108"/>
      <c r="Q71" s="99">
        <f>H71*100/(H56-H77)</f>
        <v>4.5098329143871059</v>
      </c>
      <c r="R71" s="104"/>
    </row>
    <row r="72" spans="1:18" s="57" customFormat="1" ht="11.4">
      <c r="A72" s="115" t="s">
        <v>28</v>
      </c>
      <c r="B72" s="39">
        <f t="shared" si="7"/>
        <v>1497</v>
      </c>
      <c r="C72" s="273"/>
      <c r="D72" s="39">
        <v>462</v>
      </c>
      <c r="E72" s="39" t="s">
        <v>199</v>
      </c>
      <c r="F72" s="39">
        <v>586</v>
      </c>
      <c r="G72" s="39" t="s">
        <v>199</v>
      </c>
      <c r="H72" s="39">
        <v>449</v>
      </c>
      <c r="I72" s="273"/>
      <c r="J72" s="98"/>
      <c r="K72" s="99">
        <f>B72*100/(B56-B77)</f>
        <v>4.2652002963131803</v>
      </c>
      <c r="L72" s="99"/>
      <c r="M72" s="99">
        <f>D72*100/(D56-D77)</f>
        <v>3.9622641509433962</v>
      </c>
      <c r="N72" s="99"/>
      <c r="O72" s="99">
        <f>F72*100/(F56-F77)</f>
        <v>3.5142428785607196</v>
      </c>
      <c r="P72" s="108"/>
      <c r="Q72" s="99">
        <f>H72*100/(H56-H77)</f>
        <v>6.6390655034747894</v>
      </c>
      <c r="R72" s="104"/>
    </row>
    <row r="73" spans="1:18" s="57" customFormat="1" ht="11.4">
      <c r="A73" s="115" t="s">
        <v>190</v>
      </c>
      <c r="B73" s="39">
        <f t="shared" si="7"/>
        <v>660</v>
      </c>
      <c r="C73" s="273"/>
      <c r="D73" s="39">
        <v>138</v>
      </c>
      <c r="E73" s="39" t="s">
        <v>199</v>
      </c>
      <c r="F73" s="39">
        <v>404</v>
      </c>
      <c r="G73" s="39" t="s">
        <v>199</v>
      </c>
      <c r="H73" s="39">
        <v>118</v>
      </c>
      <c r="I73" s="273" t="s">
        <v>199</v>
      </c>
      <c r="J73" s="98"/>
      <c r="K73" s="99">
        <f>B73*100/(B56-B77)</f>
        <v>1.8804490284346687</v>
      </c>
      <c r="L73" s="99"/>
      <c r="M73" s="99">
        <f>D73*100/(D56-D77)</f>
        <v>1.1835334476843911</v>
      </c>
      <c r="N73" s="99"/>
      <c r="O73" s="99">
        <f>F73*100/(F56-F77)</f>
        <v>2.4227886056971513</v>
      </c>
      <c r="P73" s="108"/>
      <c r="Q73" s="99">
        <f>H73*100/(H56-H77)</f>
        <v>1.7447878160579624</v>
      </c>
      <c r="R73" s="104"/>
    </row>
    <row r="74" spans="1:18" s="57" customFormat="1" ht="11.4">
      <c r="A74" s="115" t="s">
        <v>191</v>
      </c>
      <c r="B74" s="39">
        <f t="shared" si="7"/>
        <v>402</v>
      </c>
      <c r="C74" s="275"/>
      <c r="D74" s="39">
        <v>67</v>
      </c>
      <c r="E74" s="39" t="s">
        <v>199</v>
      </c>
      <c r="F74" s="39">
        <v>134</v>
      </c>
      <c r="G74" s="39" t="s">
        <v>199</v>
      </c>
      <c r="H74" s="39">
        <v>201</v>
      </c>
      <c r="I74" s="273"/>
      <c r="J74" s="98"/>
      <c r="K74" s="99">
        <f>B74*100/(B56-B77)</f>
        <v>1.1453644082283891</v>
      </c>
      <c r="L74" s="99"/>
      <c r="M74" s="99">
        <f>D74*100/(D56-D77)</f>
        <v>0.57461406518010294</v>
      </c>
      <c r="N74" s="99"/>
      <c r="O74" s="99">
        <f>F74*100/(F56-F77)</f>
        <v>0.80359820089955025</v>
      </c>
      <c r="P74" s="108"/>
      <c r="Q74" s="99">
        <f>H74*100/(H56-H77)</f>
        <v>2.972053822268224</v>
      </c>
      <c r="R74" s="104"/>
    </row>
    <row r="75" spans="1:18" s="57" customFormat="1" ht="11.4">
      <c r="A75" s="115" t="s">
        <v>150</v>
      </c>
      <c r="B75" s="39">
        <f t="shared" si="7"/>
        <v>221</v>
      </c>
      <c r="C75" s="275" t="s">
        <v>199</v>
      </c>
      <c r="D75" s="39">
        <v>153</v>
      </c>
      <c r="E75" s="39" t="s">
        <v>199</v>
      </c>
      <c r="F75" s="39">
        <v>54</v>
      </c>
      <c r="G75" s="39" t="s">
        <v>199</v>
      </c>
      <c r="H75" s="39">
        <v>14</v>
      </c>
      <c r="I75" s="275" t="s">
        <v>199</v>
      </c>
      <c r="J75" s="98"/>
      <c r="K75" s="108">
        <f>B75*100/(B56-B77)</f>
        <v>0.62966550800615417</v>
      </c>
      <c r="L75" s="99"/>
      <c r="M75" s="108">
        <f>D75*100/(D56-D77)</f>
        <v>1.3121783876500857</v>
      </c>
      <c r="N75" s="99"/>
      <c r="O75" s="108">
        <f>F75*100/(F56-F77)</f>
        <v>0.32383808095952021</v>
      </c>
      <c r="P75" s="108"/>
      <c r="Q75" s="108">
        <f>H75*100/(H56-H77)</f>
        <v>0.20700872393908029</v>
      </c>
      <c r="R75" s="109"/>
    </row>
    <row r="76" spans="1:18" s="57" customFormat="1" ht="11.4">
      <c r="A76" s="115" t="s">
        <v>70</v>
      </c>
      <c r="B76" s="39">
        <f t="shared" si="7"/>
        <v>4374</v>
      </c>
      <c r="C76" s="275"/>
      <c r="D76" s="39">
        <v>1500</v>
      </c>
      <c r="E76" s="39"/>
      <c r="F76" s="39">
        <v>1733</v>
      </c>
      <c r="G76" s="39"/>
      <c r="H76" s="39">
        <v>1141</v>
      </c>
      <c r="I76" s="273"/>
      <c r="J76" s="98"/>
      <c r="K76" s="108">
        <f>B76*100/(B56-B77)</f>
        <v>12.462248561171577</v>
      </c>
      <c r="L76" s="99"/>
      <c r="M76" s="108">
        <f>D76*100/(D56-D77)</f>
        <v>12.864493996569468</v>
      </c>
      <c r="N76" s="99"/>
      <c r="O76" s="108">
        <f>F76*100/(F56-F77)</f>
        <v>10.392803598200899</v>
      </c>
      <c r="P76" s="108"/>
      <c r="Q76" s="108">
        <f>H76*100/(H56-H77)</f>
        <v>16.871211001035043</v>
      </c>
      <c r="R76" s="109"/>
    </row>
    <row r="77" spans="1:18" s="119" customFormat="1" ht="11.4">
      <c r="A77" s="116" t="s">
        <v>3</v>
      </c>
      <c r="B77" s="44">
        <f t="shared" si="7"/>
        <v>3092</v>
      </c>
      <c r="C77" s="275"/>
      <c r="D77" s="39">
        <v>1708</v>
      </c>
      <c r="E77" s="39"/>
      <c r="F77" s="39">
        <v>1309</v>
      </c>
      <c r="G77" s="39"/>
      <c r="H77" s="39">
        <v>75</v>
      </c>
      <c r="I77" s="275" t="s">
        <v>199</v>
      </c>
      <c r="J77" s="117"/>
      <c r="K77" s="118" t="str">
        <f>IF(B77&gt;0,"NC",0)</f>
        <v>NC</v>
      </c>
      <c r="L77" s="108"/>
      <c r="M77" s="118" t="str">
        <f>IF(D77&gt;0,"NC",0)</f>
        <v>NC</v>
      </c>
      <c r="N77" s="108"/>
      <c r="O77" s="118" t="str">
        <f>IF(F77&gt;0,"NC",0)</f>
        <v>NC</v>
      </c>
      <c r="P77" s="108"/>
      <c r="Q77" s="118" t="str">
        <f>IF(H77&gt;0,"NC",0)</f>
        <v>NC</v>
      </c>
      <c r="R77" s="63"/>
    </row>
    <row r="78" spans="1:18" s="29" customFormat="1" ht="6.6" customHeight="1">
      <c r="A78" s="116"/>
      <c r="B78" s="39"/>
      <c r="C78" s="275"/>
      <c r="D78" s="39"/>
      <c r="E78" s="273"/>
      <c r="F78" s="39"/>
      <c r="G78" s="40"/>
      <c r="H78" s="39"/>
      <c r="I78" s="275"/>
      <c r="J78" s="55"/>
      <c r="K78" s="101"/>
      <c r="L78" s="101"/>
      <c r="M78" s="101"/>
      <c r="N78" s="101"/>
      <c r="O78" s="101"/>
      <c r="P78" s="101"/>
      <c r="Q78" s="101"/>
      <c r="R78" s="101"/>
    </row>
    <row r="79" spans="1:18" s="30" customFormat="1" ht="12">
      <c r="A79" s="61" t="s">
        <v>31</v>
      </c>
      <c r="B79" s="65">
        <f t="shared" ref="B79:B86" si="8">SUM(D79,F79,H79)</f>
        <v>38190</v>
      </c>
      <c r="C79" s="281"/>
      <c r="D79" s="65">
        <f>SUM(D80,D81,D86)</f>
        <v>13371</v>
      </c>
      <c r="E79" s="293"/>
      <c r="F79" s="65">
        <f>SUM(F80,F81,F86)</f>
        <v>17982</v>
      </c>
      <c r="G79" s="64"/>
      <c r="H79" s="65">
        <f>SUM(H80,H81,H86)</f>
        <v>6837</v>
      </c>
      <c r="I79" s="281"/>
      <c r="J79" s="94"/>
      <c r="K79" s="48">
        <f>SUM(K80:K81)</f>
        <v>100</v>
      </c>
      <c r="L79" s="48"/>
      <c r="M79" s="48">
        <f>SUM(M80:M81)</f>
        <v>100</v>
      </c>
      <c r="N79" s="19"/>
      <c r="O79" s="48">
        <f>SUM(O80:O81)</f>
        <v>100</v>
      </c>
      <c r="P79" s="48"/>
      <c r="Q79" s="48">
        <f>SUM(Q80:Q81)</f>
        <v>100</v>
      </c>
      <c r="R79" s="48"/>
    </row>
    <row r="80" spans="1:18" s="57" customFormat="1" ht="11.4">
      <c r="A80" s="115" t="s">
        <v>79</v>
      </c>
      <c r="B80" s="39">
        <f t="shared" si="8"/>
        <v>1508</v>
      </c>
      <c r="C80" s="275"/>
      <c r="D80" s="39">
        <v>1046</v>
      </c>
      <c r="E80" s="39"/>
      <c r="F80" s="39">
        <v>107</v>
      </c>
      <c r="G80" s="39" t="s">
        <v>199</v>
      </c>
      <c r="H80" s="39">
        <v>355</v>
      </c>
      <c r="I80" s="275"/>
      <c r="J80" s="102"/>
      <c r="K80" s="99">
        <f>B80*100/(B79-B86)</f>
        <v>4.2208973605396478</v>
      </c>
      <c r="L80" s="103"/>
      <c r="M80" s="99">
        <f>D80*100/(D79-D86)</f>
        <v>9.2256129828893982</v>
      </c>
      <c r="N80" s="103"/>
      <c r="O80" s="99">
        <f>F80*100/(F79-F86)</f>
        <v>0.60823101409731695</v>
      </c>
      <c r="P80" s="103"/>
      <c r="Q80" s="99">
        <f>H80*100/(H79-H86)</f>
        <v>5.222892452552597</v>
      </c>
      <c r="R80" s="104"/>
    </row>
    <row r="81" spans="1:18" s="50" customFormat="1" ht="11.4">
      <c r="A81" s="115" t="s">
        <v>73</v>
      </c>
      <c r="B81" s="41">
        <f t="shared" si="8"/>
        <v>34219</v>
      </c>
      <c r="C81" s="275"/>
      <c r="D81" s="39">
        <f>SUM(D82:D85)</f>
        <v>10292</v>
      </c>
      <c r="E81" s="39"/>
      <c r="F81" s="39">
        <f>SUM(F82:F85)</f>
        <v>17485</v>
      </c>
      <c r="G81" s="39"/>
      <c r="H81" s="39">
        <f>SUM(H82:H85)</f>
        <v>6442</v>
      </c>
      <c r="I81" s="275"/>
      <c r="J81" s="105"/>
      <c r="K81" s="99">
        <f>B81*100/(B79-B86)</f>
        <v>95.779102639460348</v>
      </c>
      <c r="L81" s="106"/>
      <c r="M81" s="99">
        <f>D81*100/(D79-D86)</f>
        <v>90.774387017110598</v>
      </c>
      <c r="N81" s="106"/>
      <c r="O81" s="99">
        <f>F81*100/(F79-F86)</f>
        <v>99.391768985902686</v>
      </c>
      <c r="P81" s="106"/>
      <c r="Q81" s="99">
        <f>H81*100/(H79-H86)</f>
        <v>94.7771075474474</v>
      </c>
      <c r="R81" s="107"/>
    </row>
    <row r="82" spans="1:18" s="27" customFormat="1" ht="11.4">
      <c r="A82" s="11" t="s">
        <v>32</v>
      </c>
      <c r="B82" s="39">
        <f t="shared" si="8"/>
        <v>12119</v>
      </c>
      <c r="C82" s="275"/>
      <c r="D82" s="39">
        <v>5438</v>
      </c>
      <c r="E82" s="39"/>
      <c r="F82" s="39">
        <v>3692</v>
      </c>
      <c r="G82" s="39"/>
      <c r="H82" s="39">
        <v>2989</v>
      </c>
      <c r="I82" s="275"/>
      <c r="J82" s="98"/>
      <c r="K82" s="99">
        <f>B82*100/(B79-B86)</f>
        <v>33.921124079827578</v>
      </c>
      <c r="L82" s="99"/>
      <c r="M82" s="99">
        <f>D82*100/(D79-D86)</f>
        <v>47.962603633797848</v>
      </c>
      <c r="N82" s="99"/>
      <c r="O82" s="99">
        <f>F82*100/(F79-F86)</f>
        <v>20.986812187357891</v>
      </c>
      <c r="P82" s="99"/>
      <c r="Q82" s="99">
        <f>H82*100/(H79-H86)</f>
        <v>43.975283213182287</v>
      </c>
      <c r="R82" s="99"/>
    </row>
    <row r="83" spans="1:18" s="27" customFormat="1" ht="11.4">
      <c r="A83" s="11" t="s">
        <v>33</v>
      </c>
      <c r="B83" s="39">
        <f t="shared" si="8"/>
        <v>19801</v>
      </c>
      <c r="C83" s="275"/>
      <c r="D83" s="39">
        <v>4804</v>
      </c>
      <c r="E83" s="39"/>
      <c r="F83" s="39">
        <v>11628</v>
      </c>
      <c r="G83" s="39"/>
      <c r="H83" s="39">
        <v>3369</v>
      </c>
      <c r="I83" s="275"/>
      <c r="J83" s="98"/>
      <c r="K83" s="99">
        <f>B83*100/(B79-B86)</f>
        <v>55.423069387298121</v>
      </c>
      <c r="L83" s="99"/>
      <c r="M83" s="99">
        <f>D83*100/(D79-D86)</f>
        <v>42.370788498853415</v>
      </c>
      <c r="N83" s="99"/>
      <c r="O83" s="99">
        <f>F83*100/(F79-F86)</f>
        <v>66.09822646657571</v>
      </c>
      <c r="P83" s="99"/>
      <c r="Q83" s="99">
        <f>H83*100/(H79-H86)</f>
        <v>49.565984993379431</v>
      </c>
      <c r="R83" s="99"/>
    </row>
    <row r="84" spans="1:18" s="27" customFormat="1" ht="11.4">
      <c r="A84" s="11" t="s">
        <v>34</v>
      </c>
      <c r="B84" s="39">
        <f t="shared" si="8"/>
        <v>2260</v>
      </c>
      <c r="C84" s="275"/>
      <c r="D84" s="39">
        <v>50</v>
      </c>
      <c r="E84" s="39" t="s">
        <v>199</v>
      </c>
      <c r="F84" s="39">
        <v>2126</v>
      </c>
      <c r="G84" s="39"/>
      <c r="H84" s="39">
        <v>84</v>
      </c>
      <c r="I84" s="275" t="s">
        <v>199</v>
      </c>
      <c r="J84" s="98"/>
      <c r="K84" s="99">
        <f>B84*100/(B79-B86)</f>
        <v>6.3257480337000027</v>
      </c>
      <c r="L84" s="99"/>
      <c r="M84" s="99">
        <f>D84*100/(D79-D86)</f>
        <v>0.44099488445934026</v>
      </c>
      <c r="N84" s="99"/>
      <c r="O84" s="99">
        <f>F84*100/(F79-F86)</f>
        <v>12.085038653933607</v>
      </c>
      <c r="P84" s="99"/>
      <c r="Q84" s="99">
        <f>H84*100/(H79-H86)</f>
        <v>1.2358393408856849</v>
      </c>
      <c r="R84" s="99"/>
    </row>
    <row r="85" spans="1:18" s="27" customFormat="1" ht="11.4">
      <c r="A85" s="11" t="s">
        <v>35</v>
      </c>
      <c r="B85" s="39">
        <f t="shared" si="8"/>
        <v>39</v>
      </c>
      <c r="C85" s="275" t="s">
        <v>199</v>
      </c>
      <c r="D85" s="39">
        <v>0</v>
      </c>
      <c r="E85" s="39"/>
      <c r="F85" s="39">
        <v>39</v>
      </c>
      <c r="G85" s="39" t="s">
        <v>199</v>
      </c>
      <c r="H85" s="39">
        <v>0</v>
      </c>
      <c r="I85" s="273"/>
      <c r="J85" s="98"/>
      <c r="K85" s="99">
        <f>B85*100/(B79-B86)</f>
        <v>0.10916113863464606</v>
      </c>
      <c r="L85" s="99"/>
      <c r="M85" s="99">
        <f>D85*100/(D79-D86)</f>
        <v>0</v>
      </c>
      <c r="N85" s="99"/>
      <c r="O85" s="99">
        <f>F85*100/(F79-F86)</f>
        <v>0.22169167803547066</v>
      </c>
      <c r="P85" s="99"/>
      <c r="Q85" s="99">
        <f>H85*100/(H79-H86)</f>
        <v>0</v>
      </c>
      <c r="R85" s="99"/>
    </row>
    <row r="86" spans="1:18" s="119" customFormat="1" ht="11.4">
      <c r="A86" s="116" t="s">
        <v>3</v>
      </c>
      <c r="B86" s="44">
        <f t="shared" si="8"/>
        <v>2463</v>
      </c>
      <c r="C86" s="40"/>
      <c r="D86" s="39">
        <v>2033</v>
      </c>
      <c r="E86" s="39"/>
      <c r="F86" s="39">
        <v>390</v>
      </c>
      <c r="G86" s="39" t="s">
        <v>199</v>
      </c>
      <c r="H86" s="39">
        <v>40</v>
      </c>
      <c r="I86" s="275" t="s">
        <v>199</v>
      </c>
      <c r="J86" s="117"/>
      <c r="K86" s="118" t="str">
        <f>IF(B86&gt;0,"NC",0)</f>
        <v>NC</v>
      </c>
      <c r="L86" s="108"/>
      <c r="M86" s="263" t="str">
        <f>IF(D86&gt;0,"NC",0)</f>
        <v>NC</v>
      </c>
      <c r="N86" s="264"/>
      <c r="O86" s="264" t="str">
        <f>IF(F86&gt;0,"NC",0)</f>
        <v>NC</v>
      </c>
      <c r="P86" s="264"/>
      <c r="Q86" s="264" t="str">
        <f>IF(H86&gt;0,"NC",0)</f>
        <v>NC</v>
      </c>
      <c r="R86" s="63"/>
    </row>
    <row r="87" spans="1:18" ht="6.6" customHeight="1" thickBot="1">
      <c r="A87" s="120"/>
      <c r="B87" s="121" t="s">
        <v>71</v>
      </c>
      <c r="C87" s="122"/>
      <c r="D87" s="120"/>
      <c r="E87" s="112"/>
      <c r="F87" s="120"/>
      <c r="G87" s="112"/>
      <c r="H87" s="120"/>
      <c r="I87" s="112"/>
      <c r="J87" s="123"/>
      <c r="K87" s="123"/>
      <c r="L87" s="123"/>
      <c r="M87" s="123"/>
      <c r="N87" s="123"/>
      <c r="O87" s="123"/>
      <c r="P87" s="123"/>
      <c r="Q87" s="123"/>
      <c r="R87" s="123"/>
    </row>
    <row r="88" spans="1:18" ht="6.6" customHeight="1">
      <c r="A88" s="29"/>
      <c r="B88" s="67"/>
      <c r="D88" s="29"/>
      <c r="E88" s="40"/>
      <c r="F88" s="29"/>
      <c r="G88" s="40"/>
      <c r="H88" s="29"/>
      <c r="I88" s="40"/>
    </row>
    <row r="89" spans="1:18" s="71" customFormat="1" ht="22.5" customHeight="1">
      <c r="A89" s="296" t="s">
        <v>192</v>
      </c>
      <c r="B89" s="295"/>
      <c r="C89" s="295"/>
      <c r="D89" s="295"/>
      <c r="E89" s="295"/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</row>
    <row r="90" spans="1:18" s="71" customFormat="1" ht="11.4">
      <c r="A90" s="5" t="s">
        <v>166</v>
      </c>
      <c r="B90" s="76"/>
      <c r="C90" s="126"/>
      <c r="D90" s="76"/>
      <c r="E90" s="126"/>
      <c r="F90" s="76"/>
      <c r="G90" s="126"/>
      <c r="H90" s="154"/>
      <c r="I90" s="126"/>
    </row>
    <row r="91" spans="1:18" s="4" customFormat="1" ht="11.4">
      <c r="A91" s="3" t="s">
        <v>178</v>
      </c>
      <c r="B91" s="22"/>
      <c r="C91" s="23"/>
      <c r="D91" s="24"/>
      <c r="E91" s="23"/>
      <c r="G91" s="25"/>
      <c r="H91" s="155"/>
      <c r="I91" s="25"/>
      <c r="J91" s="23"/>
      <c r="K91" s="23"/>
      <c r="M91" s="22"/>
      <c r="N91" s="21"/>
      <c r="O91" s="24"/>
      <c r="P91" s="21"/>
    </row>
    <row r="92" spans="1:18" s="4" customFormat="1" ht="11.4">
      <c r="A92" s="3" t="s">
        <v>167</v>
      </c>
      <c r="B92" s="22"/>
      <c r="C92" s="23"/>
      <c r="D92" s="24"/>
      <c r="E92" s="23"/>
      <c r="G92" s="25"/>
      <c r="I92" s="25"/>
      <c r="J92" s="23"/>
      <c r="K92" s="23"/>
      <c r="M92" s="22"/>
      <c r="N92" s="21"/>
      <c r="O92" s="24"/>
      <c r="P92" s="21"/>
    </row>
    <row r="93" spans="1:18" s="71" customFormat="1" ht="22.5" customHeight="1">
      <c r="A93" s="295" t="s">
        <v>168</v>
      </c>
      <c r="B93" s="295"/>
      <c r="C93" s="295"/>
      <c r="D93" s="295"/>
      <c r="E93" s="295"/>
      <c r="F93" s="295"/>
      <c r="G93" s="295"/>
      <c r="H93" s="295"/>
      <c r="I93" s="295"/>
      <c r="J93" s="295"/>
      <c r="K93" s="295"/>
      <c r="L93" s="295"/>
      <c r="M93" s="295"/>
      <c r="N93" s="295"/>
      <c r="O93" s="295"/>
      <c r="P93" s="295"/>
      <c r="Q93" s="295"/>
      <c r="R93" s="295"/>
    </row>
    <row r="94" spans="1:18" s="71" customFormat="1" ht="10.199999999999999">
      <c r="A94" s="198" t="s">
        <v>67</v>
      </c>
      <c r="C94" s="77"/>
      <c r="E94" s="77"/>
      <c r="F94" s="76"/>
      <c r="G94" s="77"/>
      <c r="I94" s="77"/>
    </row>
    <row r="95" spans="1:18" s="71" customFormat="1" ht="10.199999999999999">
      <c r="A95" s="199" t="s">
        <v>92</v>
      </c>
      <c r="B95" s="73"/>
      <c r="C95" s="74"/>
      <c r="D95" s="73"/>
      <c r="E95" s="74"/>
      <c r="F95" s="73"/>
      <c r="G95" s="74"/>
      <c r="H95" s="73"/>
      <c r="I95" s="74"/>
      <c r="J95" s="73"/>
      <c r="K95" s="73"/>
      <c r="L95" s="73"/>
      <c r="M95" s="73"/>
      <c r="N95" s="73"/>
      <c r="O95" s="73"/>
      <c r="P95" s="73"/>
      <c r="Q95" s="73"/>
    </row>
    <row r="96" spans="1:18" s="71" customFormat="1" ht="10.199999999999999">
      <c r="A96" s="4" t="s">
        <v>212</v>
      </c>
      <c r="B96" s="75"/>
      <c r="C96" s="77"/>
      <c r="E96" s="77"/>
      <c r="F96" s="76"/>
      <c r="G96" s="77"/>
      <c r="I96" s="77"/>
      <c r="R96" s="127"/>
    </row>
    <row r="97" spans="1:11" ht="12.75" customHeight="1">
      <c r="A97" s="68"/>
      <c r="B97" s="68"/>
      <c r="C97" s="40"/>
      <c r="D97" s="68"/>
      <c r="E97" s="40"/>
      <c r="G97" s="69"/>
      <c r="H97" s="68"/>
      <c r="I97" s="40"/>
    </row>
    <row r="98" spans="1:11">
      <c r="A98" s="139"/>
      <c r="B98" s="140"/>
      <c r="D98" s="140"/>
      <c r="F98" s="140"/>
      <c r="G98" s="69"/>
      <c r="H98" s="68"/>
      <c r="I98" s="40"/>
    </row>
    <row r="99" spans="1:11">
      <c r="E99" s="111"/>
      <c r="F99" s="140"/>
      <c r="G99" s="69"/>
      <c r="H99" s="68"/>
      <c r="I99" s="40"/>
    </row>
    <row r="100" spans="1:11">
      <c r="E100" s="111"/>
      <c r="F100" s="114"/>
      <c r="G100" s="69"/>
      <c r="H100" s="68"/>
      <c r="I100" s="40"/>
    </row>
    <row r="101" spans="1:11">
      <c r="E101" s="111"/>
      <c r="F101" s="114"/>
      <c r="G101" s="69"/>
      <c r="H101" s="68"/>
      <c r="I101" s="40"/>
    </row>
    <row r="102" spans="1:11">
      <c r="E102" s="111"/>
      <c r="F102" s="114"/>
      <c r="G102" s="69"/>
      <c r="H102" s="68"/>
      <c r="I102" s="40"/>
    </row>
    <row r="103" spans="1:11">
      <c r="E103" s="111"/>
      <c r="F103" s="114"/>
      <c r="G103" s="69"/>
      <c r="H103" s="68"/>
      <c r="I103" s="40"/>
    </row>
    <row r="104" spans="1:11">
      <c r="E104" s="111"/>
      <c r="F104" s="114"/>
      <c r="G104" s="69"/>
      <c r="H104" s="68"/>
      <c r="I104" s="40"/>
    </row>
    <row r="105" spans="1:11">
      <c r="E105" s="111"/>
      <c r="F105" s="114"/>
      <c r="G105" s="69"/>
      <c r="H105" s="68"/>
      <c r="I105" s="40"/>
    </row>
    <row r="106" spans="1:11">
      <c r="E106" s="111"/>
      <c r="F106" s="114"/>
      <c r="G106" s="69"/>
      <c r="H106" s="68"/>
      <c r="I106" s="40"/>
    </row>
    <row r="107" spans="1:11">
      <c r="E107" s="111"/>
      <c r="F107" s="114"/>
      <c r="G107" s="69"/>
      <c r="H107" s="78"/>
      <c r="I107" s="69"/>
      <c r="K107" s="78"/>
    </row>
    <row r="108" spans="1:11">
      <c r="E108" s="111"/>
      <c r="F108" s="114"/>
      <c r="G108" s="69"/>
      <c r="H108" s="68"/>
      <c r="I108" s="40"/>
    </row>
    <row r="109" spans="1:11">
      <c r="F109" s="114"/>
      <c r="G109" s="69"/>
      <c r="H109" s="68"/>
      <c r="I109" s="40"/>
    </row>
    <row r="110" spans="1:11">
      <c r="A110" s="14"/>
      <c r="B110" s="52"/>
      <c r="D110" s="47"/>
      <c r="F110" s="114"/>
      <c r="G110" s="69"/>
      <c r="H110" s="68"/>
      <c r="I110" s="40"/>
    </row>
    <row r="111" spans="1:11">
      <c r="A111" s="14"/>
      <c r="B111" s="52"/>
      <c r="D111" s="47"/>
      <c r="F111" s="114"/>
      <c r="G111" s="69"/>
      <c r="H111" s="68"/>
      <c r="I111" s="40"/>
    </row>
    <row r="112" spans="1:11">
      <c r="A112" s="14"/>
      <c r="B112" s="52"/>
      <c r="D112" s="47"/>
      <c r="F112" s="114"/>
      <c r="G112" s="69"/>
      <c r="H112" s="68"/>
      <c r="I112" s="40"/>
    </row>
    <row r="113" spans="1:9">
      <c r="A113" s="14"/>
      <c r="B113" s="52"/>
      <c r="D113" s="47"/>
      <c r="F113" s="114"/>
      <c r="G113" s="69"/>
      <c r="H113" s="68"/>
      <c r="I113" s="40"/>
    </row>
    <row r="114" spans="1:9">
      <c r="A114" s="14"/>
      <c r="B114" s="52"/>
      <c r="D114" s="47"/>
      <c r="F114" s="114"/>
      <c r="G114" s="69"/>
      <c r="H114" s="68"/>
      <c r="I114" s="40"/>
    </row>
    <row r="115" spans="1:9">
      <c r="A115" s="14"/>
      <c r="B115" s="52"/>
      <c r="D115" s="47"/>
      <c r="F115" s="114"/>
      <c r="G115" s="69"/>
      <c r="H115" s="68"/>
      <c r="I115" s="40"/>
    </row>
    <row r="116" spans="1:9">
      <c r="A116" s="14"/>
      <c r="B116" s="52"/>
      <c r="D116" s="47"/>
      <c r="F116" s="114"/>
      <c r="G116" s="69"/>
      <c r="H116" s="68"/>
      <c r="I116" s="40"/>
    </row>
    <row r="117" spans="1:9">
      <c r="A117" s="14"/>
      <c r="B117" s="52"/>
      <c r="D117" s="47"/>
      <c r="F117" s="114"/>
      <c r="G117" s="69"/>
      <c r="H117" s="68"/>
      <c r="I117" s="40"/>
    </row>
    <row r="118" spans="1:9">
      <c r="A118" s="139"/>
      <c r="B118" s="87"/>
      <c r="C118" s="111"/>
      <c r="D118" s="87"/>
      <c r="F118" s="87"/>
      <c r="G118" s="69"/>
      <c r="H118" s="68"/>
      <c r="I118" s="40"/>
    </row>
    <row r="119" spans="1:9">
      <c r="A119" s="139"/>
      <c r="B119" s="87"/>
      <c r="C119" s="111"/>
      <c r="D119" s="87"/>
      <c r="F119" s="87"/>
      <c r="G119" s="69"/>
      <c r="H119" s="68"/>
      <c r="I119" s="40"/>
    </row>
    <row r="120" spans="1:9">
      <c r="A120" s="68"/>
      <c r="B120" s="68"/>
      <c r="C120" s="40"/>
      <c r="D120" s="68"/>
      <c r="E120" s="40"/>
      <c r="G120" s="69"/>
      <c r="H120" s="68"/>
      <c r="I120" s="40"/>
    </row>
    <row r="121" spans="1:9">
      <c r="A121" s="68"/>
      <c r="B121" s="68"/>
      <c r="C121" s="40"/>
      <c r="D121" s="68"/>
      <c r="E121" s="40"/>
      <c r="G121" s="69"/>
      <c r="H121" s="68"/>
      <c r="I121" s="40"/>
    </row>
    <row r="122" spans="1:9">
      <c r="A122" s="68"/>
      <c r="B122" s="68"/>
      <c r="C122" s="40"/>
      <c r="D122" s="68"/>
      <c r="E122" s="40"/>
      <c r="G122" s="69"/>
      <c r="H122" s="68"/>
      <c r="I122" s="40"/>
    </row>
    <row r="123" spans="1:9">
      <c r="A123" s="68"/>
      <c r="B123" s="68"/>
      <c r="C123" s="40"/>
      <c r="D123" s="68"/>
      <c r="E123" s="40"/>
      <c r="G123" s="69"/>
      <c r="H123" s="68"/>
      <c r="I123" s="40"/>
    </row>
    <row r="124" spans="1:9">
      <c r="A124" s="68"/>
      <c r="B124" s="68"/>
      <c r="C124" s="40"/>
      <c r="D124" s="68"/>
      <c r="E124" s="40"/>
      <c r="G124" s="69"/>
      <c r="H124" s="68"/>
      <c r="I124" s="40"/>
    </row>
    <row r="125" spans="1:9">
      <c r="A125" s="68"/>
      <c r="B125" s="68"/>
      <c r="C125" s="40"/>
      <c r="D125" s="68"/>
      <c r="E125" s="40"/>
      <c r="G125" s="69"/>
      <c r="H125" s="68"/>
      <c r="I125" s="40"/>
    </row>
    <row r="126" spans="1:9">
      <c r="A126" s="68"/>
      <c r="B126" s="68"/>
      <c r="C126" s="40"/>
      <c r="D126" s="68"/>
      <c r="E126" s="40"/>
      <c r="G126" s="69"/>
      <c r="H126" s="68"/>
      <c r="I126" s="40"/>
    </row>
    <row r="127" spans="1:9">
      <c r="A127" s="68"/>
      <c r="B127" s="68"/>
      <c r="C127" s="40"/>
      <c r="D127" s="68"/>
      <c r="E127" s="40"/>
      <c r="G127" s="69"/>
      <c r="H127" s="68"/>
      <c r="I127" s="40"/>
    </row>
    <row r="128" spans="1:9">
      <c r="A128" s="68"/>
      <c r="B128" s="68"/>
      <c r="C128" s="40"/>
      <c r="D128" s="68"/>
      <c r="E128" s="40"/>
      <c r="G128" s="69"/>
      <c r="H128" s="68"/>
      <c r="I128" s="40"/>
    </row>
    <row r="129" spans="1:9">
      <c r="A129" s="68"/>
      <c r="B129" s="68"/>
      <c r="C129" s="40"/>
      <c r="D129" s="68"/>
      <c r="E129" s="40"/>
      <c r="G129" s="69"/>
      <c r="H129" s="68"/>
      <c r="I129" s="40"/>
    </row>
    <row r="130" spans="1:9">
      <c r="A130" s="68"/>
      <c r="B130" s="68"/>
      <c r="C130" s="40"/>
      <c r="D130" s="68"/>
      <c r="E130" s="40"/>
      <c r="G130" s="69"/>
      <c r="H130" s="68"/>
      <c r="I130" s="40"/>
    </row>
    <row r="131" spans="1:9">
      <c r="A131" s="68"/>
      <c r="B131" s="68"/>
      <c r="C131" s="40"/>
      <c r="D131" s="68"/>
      <c r="E131" s="40"/>
      <c r="G131" s="69"/>
      <c r="H131" s="68"/>
      <c r="I131" s="40"/>
    </row>
    <row r="132" spans="1:9">
      <c r="A132" s="68"/>
      <c r="B132" s="68"/>
      <c r="C132" s="40"/>
      <c r="D132" s="68"/>
      <c r="E132" s="40"/>
      <c r="G132" s="69"/>
      <c r="H132" s="68"/>
      <c r="I132" s="40"/>
    </row>
    <row r="133" spans="1:9">
      <c r="A133" s="68"/>
      <c r="B133" s="68"/>
      <c r="C133" s="40"/>
      <c r="D133" s="68"/>
      <c r="E133" s="40"/>
      <c r="G133" s="69"/>
      <c r="H133" s="68"/>
      <c r="I133" s="40"/>
    </row>
    <row r="134" spans="1:9">
      <c r="A134" s="68"/>
      <c r="B134" s="68"/>
      <c r="C134" s="40"/>
      <c r="D134" s="68"/>
      <c r="E134" s="40"/>
      <c r="G134" s="69"/>
      <c r="H134" s="68"/>
      <c r="I134" s="40"/>
    </row>
    <row r="135" spans="1:9">
      <c r="A135" s="68"/>
      <c r="B135" s="68"/>
      <c r="C135" s="40"/>
      <c r="D135" s="68"/>
      <c r="E135" s="40"/>
      <c r="G135" s="69"/>
      <c r="H135" s="68"/>
      <c r="I135" s="40"/>
    </row>
    <row r="136" spans="1:9">
      <c r="A136" s="68"/>
      <c r="B136" s="68"/>
      <c r="C136" s="40"/>
      <c r="D136" s="68"/>
      <c r="E136" s="40"/>
      <c r="G136" s="69"/>
      <c r="H136" s="68"/>
      <c r="I136" s="40"/>
    </row>
    <row r="137" spans="1:9">
      <c r="A137" s="68"/>
      <c r="B137" s="68"/>
      <c r="C137" s="40"/>
      <c r="D137" s="68"/>
      <c r="E137" s="40"/>
      <c r="G137" s="69"/>
      <c r="H137" s="68"/>
      <c r="I137" s="40"/>
    </row>
    <row r="138" spans="1:9">
      <c r="A138" s="68"/>
      <c r="B138" s="68"/>
      <c r="C138" s="40"/>
      <c r="D138" s="68"/>
      <c r="E138" s="40"/>
      <c r="G138" s="69"/>
      <c r="H138" s="68"/>
      <c r="I138" s="40"/>
    </row>
    <row r="139" spans="1:9">
      <c r="A139" s="68"/>
      <c r="B139" s="68"/>
      <c r="C139" s="40"/>
      <c r="D139" s="68"/>
      <c r="E139" s="40"/>
      <c r="G139" s="69"/>
      <c r="H139" s="68"/>
      <c r="I139" s="40"/>
    </row>
    <row r="140" spans="1:9">
      <c r="A140" s="68"/>
      <c r="B140" s="68"/>
      <c r="C140" s="40"/>
      <c r="D140" s="68"/>
      <c r="E140" s="40"/>
      <c r="G140" s="69"/>
      <c r="H140" s="68"/>
      <c r="I140" s="40"/>
    </row>
    <row r="141" spans="1:9">
      <c r="A141" s="68"/>
      <c r="B141" s="68"/>
      <c r="C141" s="40"/>
      <c r="D141" s="68"/>
      <c r="E141" s="40"/>
      <c r="G141" s="69"/>
      <c r="H141" s="68"/>
      <c r="I141" s="40"/>
    </row>
    <row r="142" spans="1:9">
      <c r="A142" s="68"/>
      <c r="B142" s="68"/>
      <c r="C142" s="40"/>
      <c r="D142" s="68"/>
      <c r="E142" s="40"/>
      <c r="G142" s="69"/>
      <c r="H142" s="68"/>
      <c r="I142" s="40"/>
    </row>
    <row r="143" spans="1:9">
      <c r="A143" s="68"/>
      <c r="B143" s="68"/>
      <c r="C143" s="40"/>
      <c r="D143" s="68"/>
      <c r="E143" s="40"/>
      <c r="G143" s="69"/>
      <c r="H143" s="68"/>
      <c r="I143" s="40"/>
    </row>
    <row r="144" spans="1:9">
      <c r="A144" s="68"/>
      <c r="B144" s="68"/>
      <c r="C144" s="40"/>
      <c r="D144" s="68"/>
      <c r="E144" s="40"/>
      <c r="G144" s="69"/>
      <c r="H144" s="68"/>
      <c r="I144" s="40"/>
    </row>
    <row r="145" spans="1:9">
      <c r="A145" s="68"/>
      <c r="B145" s="68"/>
      <c r="C145" s="40"/>
      <c r="D145" s="68"/>
      <c r="E145" s="40"/>
      <c r="G145" s="69"/>
      <c r="H145" s="68"/>
      <c r="I145" s="40"/>
    </row>
    <row r="146" spans="1:9">
      <c r="A146" s="68"/>
      <c r="B146" s="68"/>
      <c r="C146" s="40"/>
      <c r="D146" s="68"/>
      <c r="E146" s="40"/>
      <c r="G146" s="69"/>
      <c r="H146" s="68"/>
      <c r="I146" s="40"/>
    </row>
    <row r="147" spans="1:9">
      <c r="A147" s="68"/>
      <c r="B147" s="68"/>
      <c r="C147" s="40"/>
      <c r="D147" s="68"/>
      <c r="E147" s="40"/>
      <c r="G147" s="69"/>
      <c r="H147" s="68"/>
      <c r="I147" s="40"/>
    </row>
    <row r="148" spans="1:9">
      <c r="A148" s="68"/>
      <c r="B148" s="68"/>
      <c r="C148" s="40"/>
      <c r="D148" s="68"/>
      <c r="E148" s="40"/>
      <c r="G148" s="69"/>
      <c r="H148" s="68"/>
      <c r="I148" s="40"/>
    </row>
    <row r="149" spans="1:9">
      <c r="A149" s="68"/>
      <c r="B149" s="68"/>
      <c r="C149" s="40"/>
      <c r="D149" s="68"/>
      <c r="E149" s="40"/>
      <c r="G149" s="69"/>
      <c r="H149" s="68"/>
      <c r="I149" s="40"/>
    </row>
    <row r="150" spans="1:9">
      <c r="A150" s="68"/>
      <c r="B150" s="68"/>
      <c r="C150" s="40"/>
      <c r="D150" s="68"/>
      <c r="E150" s="40"/>
      <c r="G150" s="69"/>
      <c r="H150" s="68"/>
      <c r="I150" s="40"/>
    </row>
    <row r="151" spans="1:9">
      <c r="A151" s="68"/>
      <c r="B151" s="68"/>
      <c r="C151" s="40"/>
      <c r="D151" s="68"/>
      <c r="E151" s="40"/>
      <c r="G151" s="69"/>
      <c r="H151" s="68"/>
      <c r="I151" s="40"/>
    </row>
    <row r="152" spans="1:9">
      <c r="A152" s="68"/>
      <c r="B152" s="68"/>
      <c r="C152" s="40"/>
      <c r="D152" s="68"/>
      <c r="E152" s="40"/>
      <c r="G152" s="69"/>
      <c r="H152" s="68"/>
      <c r="I152" s="40"/>
    </row>
    <row r="153" spans="1:9">
      <c r="A153" s="68"/>
      <c r="B153" s="68"/>
      <c r="C153" s="40"/>
      <c r="D153" s="68"/>
      <c r="E153" s="40"/>
      <c r="G153" s="69"/>
      <c r="H153" s="68"/>
      <c r="I153" s="40"/>
    </row>
    <row r="154" spans="1:9">
      <c r="A154" s="68"/>
      <c r="B154" s="68"/>
      <c r="C154" s="40"/>
      <c r="D154" s="68"/>
      <c r="E154" s="40"/>
      <c r="G154" s="69"/>
      <c r="H154" s="68"/>
      <c r="I154" s="40"/>
    </row>
    <row r="155" spans="1:9">
      <c r="A155" s="68"/>
      <c r="B155" s="68"/>
      <c r="C155" s="40"/>
      <c r="D155" s="68"/>
      <c r="E155" s="40"/>
      <c r="G155" s="69"/>
      <c r="H155" s="68"/>
      <c r="I155" s="40"/>
    </row>
    <row r="156" spans="1:9">
      <c r="A156" s="68"/>
      <c r="B156" s="68"/>
      <c r="C156" s="40"/>
      <c r="D156" s="68"/>
      <c r="E156" s="40"/>
      <c r="G156" s="69"/>
      <c r="H156" s="68"/>
      <c r="I156" s="40"/>
    </row>
    <row r="157" spans="1:9">
      <c r="A157" s="68"/>
      <c r="B157" s="68"/>
      <c r="C157" s="40"/>
      <c r="D157" s="68"/>
      <c r="E157" s="40"/>
      <c r="G157" s="69"/>
      <c r="H157" s="68"/>
      <c r="I157" s="40"/>
    </row>
    <row r="158" spans="1:9">
      <c r="A158" s="68"/>
      <c r="B158" s="68"/>
      <c r="C158" s="40"/>
      <c r="D158" s="68"/>
      <c r="E158" s="40"/>
      <c r="G158" s="69"/>
      <c r="H158" s="68"/>
      <c r="I158" s="40"/>
    </row>
    <row r="159" spans="1:9">
      <c r="A159" s="68"/>
      <c r="B159" s="68"/>
      <c r="C159" s="40"/>
      <c r="D159" s="68"/>
      <c r="E159" s="40"/>
      <c r="G159" s="69"/>
      <c r="H159" s="68"/>
      <c r="I159" s="40"/>
    </row>
    <row r="160" spans="1:9">
      <c r="A160" s="68"/>
      <c r="B160" s="68"/>
      <c r="C160" s="40"/>
      <c r="D160" s="68"/>
      <c r="E160" s="40"/>
      <c r="G160" s="69"/>
      <c r="H160" s="68"/>
      <c r="I160" s="40"/>
    </row>
    <row r="161" spans="1:9">
      <c r="A161" s="68"/>
      <c r="B161" s="68"/>
      <c r="C161" s="40"/>
      <c r="D161" s="68"/>
      <c r="E161" s="40"/>
      <c r="G161" s="69"/>
      <c r="H161" s="68"/>
      <c r="I161" s="40"/>
    </row>
    <row r="162" spans="1:9">
      <c r="A162" s="68"/>
      <c r="B162" s="68"/>
      <c r="C162" s="40"/>
      <c r="D162" s="68"/>
      <c r="E162" s="40"/>
      <c r="G162" s="69"/>
      <c r="H162" s="68"/>
      <c r="I162" s="40"/>
    </row>
    <row r="163" spans="1:9">
      <c r="A163" s="68"/>
      <c r="B163" s="68"/>
      <c r="C163" s="40"/>
      <c r="D163" s="68"/>
      <c r="E163" s="40"/>
      <c r="G163" s="69"/>
      <c r="H163" s="68"/>
      <c r="I163" s="40"/>
    </row>
    <row r="164" spans="1:9">
      <c r="A164" s="68"/>
      <c r="B164" s="68"/>
      <c r="C164" s="40"/>
      <c r="D164" s="68"/>
      <c r="E164" s="40"/>
      <c r="G164" s="69"/>
      <c r="H164" s="68"/>
      <c r="I164" s="40"/>
    </row>
    <row r="165" spans="1:9">
      <c r="A165" s="68"/>
      <c r="B165" s="68"/>
      <c r="C165" s="40"/>
      <c r="D165" s="68"/>
      <c r="E165" s="40"/>
      <c r="G165" s="69"/>
      <c r="H165" s="68"/>
      <c r="I165" s="40"/>
    </row>
    <row r="166" spans="1:9">
      <c r="A166" s="68"/>
      <c r="B166" s="68"/>
      <c r="C166" s="40"/>
      <c r="D166" s="68"/>
      <c r="E166" s="40"/>
      <c r="G166" s="69"/>
      <c r="H166" s="68"/>
      <c r="I166" s="40"/>
    </row>
    <row r="167" spans="1:9">
      <c r="A167" s="68"/>
      <c r="B167" s="68"/>
      <c r="C167" s="40"/>
      <c r="D167" s="68"/>
      <c r="E167" s="40"/>
      <c r="G167" s="69"/>
      <c r="H167" s="68"/>
      <c r="I167" s="40"/>
    </row>
    <row r="168" spans="1:9">
      <c r="A168" s="68"/>
      <c r="B168" s="68"/>
      <c r="C168" s="40"/>
      <c r="D168" s="68"/>
      <c r="E168" s="40"/>
      <c r="G168" s="69"/>
      <c r="H168" s="68"/>
      <c r="I168" s="40"/>
    </row>
    <row r="169" spans="1:9">
      <c r="A169" s="68"/>
      <c r="B169" s="68"/>
      <c r="C169" s="40"/>
      <c r="D169" s="68"/>
      <c r="E169" s="40"/>
      <c r="G169" s="69"/>
      <c r="H169" s="68"/>
      <c r="I169" s="40"/>
    </row>
    <row r="170" spans="1:9">
      <c r="A170" s="68"/>
      <c r="B170" s="68"/>
      <c r="C170" s="40"/>
      <c r="D170" s="68"/>
      <c r="E170" s="40"/>
      <c r="G170" s="69"/>
      <c r="H170" s="68"/>
      <c r="I170" s="40"/>
    </row>
    <row r="171" spans="1:9">
      <c r="A171" s="68"/>
      <c r="B171" s="68"/>
      <c r="C171" s="40"/>
      <c r="D171" s="68"/>
      <c r="E171" s="40"/>
      <c r="G171" s="69"/>
      <c r="H171" s="68"/>
      <c r="I171" s="40"/>
    </row>
    <row r="172" spans="1:9">
      <c r="A172" s="68"/>
      <c r="B172" s="68"/>
      <c r="C172" s="40"/>
      <c r="D172" s="68"/>
      <c r="E172" s="40"/>
      <c r="G172" s="69"/>
      <c r="H172" s="68"/>
      <c r="I172" s="40"/>
    </row>
    <row r="173" spans="1:9">
      <c r="A173" s="68"/>
      <c r="B173" s="68"/>
      <c r="C173" s="40"/>
      <c r="D173" s="68"/>
      <c r="E173" s="40"/>
      <c r="G173" s="69"/>
      <c r="H173" s="68"/>
      <c r="I173" s="40"/>
    </row>
    <row r="174" spans="1:9">
      <c r="A174" s="68"/>
      <c r="B174" s="68"/>
      <c r="C174" s="40"/>
      <c r="D174" s="68"/>
      <c r="E174" s="40"/>
      <c r="G174" s="69"/>
      <c r="H174" s="68"/>
      <c r="I174" s="40"/>
    </row>
    <row r="175" spans="1:9">
      <c r="A175" s="68"/>
      <c r="B175" s="68"/>
      <c r="C175" s="40"/>
      <c r="D175" s="68"/>
      <c r="E175" s="40"/>
      <c r="G175" s="69"/>
      <c r="H175" s="68"/>
      <c r="I175" s="40"/>
    </row>
    <row r="176" spans="1:9">
      <c r="A176" s="68"/>
      <c r="B176" s="68"/>
      <c r="C176" s="40"/>
      <c r="D176" s="68"/>
      <c r="E176" s="40"/>
      <c r="G176" s="69"/>
      <c r="H176" s="68"/>
      <c r="I176" s="40"/>
    </row>
    <row r="177" spans="1:9">
      <c r="A177" s="68"/>
      <c r="B177" s="68"/>
      <c r="C177" s="40"/>
      <c r="D177" s="68"/>
      <c r="E177" s="40"/>
      <c r="G177" s="69"/>
      <c r="H177" s="68"/>
      <c r="I177" s="40"/>
    </row>
    <row r="178" spans="1:9">
      <c r="A178" s="68"/>
      <c r="B178" s="68"/>
      <c r="C178" s="40"/>
      <c r="D178" s="68"/>
      <c r="E178" s="40"/>
      <c r="G178" s="69"/>
      <c r="H178" s="68"/>
      <c r="I178" s="40"/>
    </row>
    <row r="179" spans="1:9">
      <c r="A179" s="68"/>
      <c r="B179" s="68"/>
      <c r="C179" s="40"/>
      <c r="D179" s="68"/>
      <c r="E179" s="40"/>
      <c r="G179" s="69"/>
      <c r="H179" s="68"/>
      <c r="I179" s="40"/>
    </row>
    <row r="180" spans="1:9">
      <c r="A180" s="68"/>
      <c r="B180" s="68"/>
      <c r="C180" s="40"/>
      <c r="D180" s="68"/>
      <c r="E180" s="40"/>
      <c r="G180" s="69"/>
      <c r="H180" s="68"/>
      <c r="I180" s="40"/>
    </row>
    <row r="181" spans="1:9">
      <c r="A181" s="68"/>
      <c r="B181" s="68"/>
      <c r="C181" s="40"/>
      <c r="D181" s="68"/>
      <c r="E181" s="40"/>
      <c r="G181" s="69"/>
      <c r="H181" s="68"/>
      <c r="I181" s="40"/>
    </row>
    <row r="182" spans="1:9">
      <c r="A182" s="68"/>
      <c r="B182" s="68"/>
      <c r="C182" s="40"/>
      <c r="D182" s="68"/>
      <c r="E182" s="40"/>
      <c r="G182" s="69"/>
      <c r="H182" s="68"/>
      <c r="I182" s="40"/>
    </row>
    <row r="183" spans="1:9">
      <c r="A183" s="68"/>
      <c r="B183" s="68"/>
      <c r="C183" s="40"/>
      <c r="D183" s="68"/>
      <c r="E183" s="40"/>
      <c r="G183" s="69"/>
      <c r="H183" s="68"/>
      <c r="I183" s="40"/>
    </row>
    <row r="184" spans="1:9">
      <c r="A184" s="68"/>
      <c r="B184" s="68"/>
      <c r="C184" s="40"/>
      <c r="D184" s="68"/>
      <c r="E184" s="40"/>
      <c r="G184" s="69"/>
      <c r="H184" s="68"/>
      <c r="I184" s="40"/>
    </row>
    <row r="185" spans="1:9">
      <c r="A185" s="68"/>
      <c r="B185" s="68"/>
      <c r="C185" s="40"/>
      <c r="D185" s="68"/>
      <c r="E185" s="40"/>
      <c r="G185" s="69"/>
      <c r="H185" s="68"/>
      <c r="I185" s="40"/>
    </row>
    <row r="186" spans="1:9">
      <c r="A186" s="68"/>
      <c r="B186" s="68"/>
      <c r="C186" s="40"/>
      <c r="D186" s="68"/>
      <c r="E186" s="40"/>
      <c r="G186" s="69"/>
      <c r="H186" s="68"/>
      <c r="I186" s="40"/>
    </row>
    <row r="187" spans="1:9">
      <c r="A187" s="68"/>
      <c r="B187" s="68"/>
      <c r="C187" s="40"/>
      <c r="D187" s="68"/>
      <c r="E187" s="40"/>
      <c r="G187" s="69"/>
      <c r="H187" s="68"/>
      <c r="I187" s="40"/>
    </row>
    <row r="188" spans="1:9">
      <c r="A188" s="68"/>
      <c r="B188" s="68"/>
      <c r="C188" s="40"/>
      <c r="D188" s="68"/>
      <c r="E188" s="40"/>
      <c r="G188" s="69"/>
      <c r="H188" s="68"/>
      <c r="I188" s="40"/>
    </row>
    <row r="189" spans="1:9">
      <c r="A189" s="68"/>
      <c r="B189" s="68"/>
      <c r="C189" s="40"/>
      <c r="D189" s="68"/>
      <c r="E189" s="40"/>
      <c r="G189" s="69"/>
      <c r="H189" s="68"/>
      <c r="I189" s="40"/>
    </row>
    <row r="190" spans="1:9">
      <c r="A190" s="68"/>
      <c r="B190" s="68"/>
      <c r="C190" s="40"/>
      <c r="D190" s="68"/>
      <c r="E190" s="40"/>
      <c r="G190" s="69"/>
      <c r="H190" s="68"/>
      <c r="I190" s="40"/>
    </row>
    <row r="191" spans="1:9">
      <c r="A191" s="68"/>
      <c r="B191" s="68"/>
      <c r="C191" s="40"/>
      <c r="D191" s="68"/>
      <c r="E191" s="40"/>
      <c r="G191" s="69"/>
      <c r="H191" s="68"/>
      <c r="I191" s="40"/>
    </row>
    <row r="192" spans="1:9">
      <c r="A192" s="68"/>
      <c r="B192" s="68"/>
      <c r="C192" s="40"/>
      <c r="D192" s="68"/>
      <c r="E192" s="40"/>
      <c r="G192" s="69"/>
      <c r="H192" s="68"/>
      <c r="I192" s="40"/>
    </row>
    <row r="193" spans="1:9">
      <c r="A193" s="68"/>
      <c r="B193" s="68"/>
      <c r="C193" s="40"/>
      <c r="D193" s="68"/>
      <c r="E193" s="40"/>
      <c r="G193" s="69"/>
      <c r="H193" s="68"/>
      <c r="I193" s="40"/>
    </row>
    <row r="194" spans="1:9">
      <c r="A194" s="68"/>
      <c r="B194" s="68"/>
      <c r="C194" s="40"/>
      <c r="D194" s="68"/>
      <c r="E194" s="40"/>
      <c r="G194" s="69"/>
      <c r="H194" s="68"/>
      <c r="I194" s="40"/>
    </row>
    <row r="195" spans="1:9">
      <c r="A195" s="68"/>
      <c r="B195" s="68"/>
      <c r="C195" s="40"/>
      <c r="D195" s="68"/>
      <c r="E195" s="40"/>
      <c r="G195" s="69"/>
      <c r="H195" s="68"/>
      <c r="I195" s="40"/>
    </row>
    <row r="196" spans="1:9">
      <c r="A196" s="68"/>
      <c r="B196" s="68"/>
      <c r="C196" s="40"/>
      <c r="D196" s="68"/>
      <c r="E196" s="40"/>
      <c r="G196" s="69"/>
      <c r="H196" s="68"/>
      <c r="I196" s="40"/>
    </row>
    <row r="197" spans="1:9">
      <c r="A197" s="68"/>
      <c r="B197" s="68"/>
      <c r="C197" s="40"/>
      <c r="D197" s="68"/>
      <c r="E197" s="40"/>
      <c r="G197" s="69"/>
      <c r="H197" s="68"/>
      <c r="I197" s="40"/>
    </row>
    <row r="198" spans="1:9">
      <c r="A198" s="68"/>
      <c r="B198" s="68"/>
      <c r="C198" s="40"/>
      <c r="D198" s="68"/>
      <c r="E198" s="40"/>
      <c r="G198" s="69"/>
      <c r="H198" s="68"/>
      <c r="I198" s="40"/>
    </row>
    <row r="199" spans="1:9">
      <c r="A199" s="68"/>
      <c r="B199" s="68"/>
      <c r="C199" s="40"/>
      <c r="D199" s="68"/>
      <c r="E199" s="40"/>
      <c r="G199" s="69"/>
      <c r="H199" s="68"/>
      <c r="I199" s="40"/>
    </row>
    <row r="200" spans="1:9">
      <c r="A200" s="68"/>
      <c r="B200" s="68"/>
      <c r="C200" s="40"/>
      <c r="D200" s="68"/>
      <c r="E200" s="40"/>
      <c r="G200" s="69"/>
      <c r="H200" s="68"/>
      <c r="I200" s="40"/>
    </row>
    <row r="201" spans="1:9">
      <c r="A201" s="68"/>
      <c r="B201" s="68"/>
      <c r="C201" s="40"/>
      <c r="D201" s="68"/>
      <c r="E201" s="40"/>
      <c r="G201" s="69"/>
      <c r="H201" s="68"/>
      <c r="I201" s="40"/>
    </row>
    <row r="202" spans="1:9">
      <c r="A202" s="68"/>
      <c r="B202" s="68"/>
      <c r="C202" s="40"/>
      <c r="D202" s="68"/>
      <c r="E202" s="40"/>
      <c r="G202" s="69"/>
      <c r="H202" s="68"/>
      <c r="I202" s="40"/>
    </row>
    <row r="203" spans="1:9">
      <c r="A203" s="68"/>
      <c r="B203" s="68"/>
      <c r="C203" s="40"/>
      <c r="D203" s="68"/>
      <c r="E203" s="40"/>
      <c r="G203" s="69"/>
      <c r="H203" s="68"/>
      <c r="I203" s="40"/>
    </row>
    <row r="204" spans="1:9">
      <c r="A204" s="68"/>
      <c r="B204" s="68"/>
      <c r="C204" s="40"/>
      <c r="D204" s="68"/>
      <c r="E204" s="40"/>
      <c r="G204" s="69"/>
      <c r="H204" s="68"/>
      <c r="I204" s="40"/>
    </row>
    <row r="205" spans="1:9">
      <c r="A205" s="68"/>
      <c r="B205" s="68"/>
      <c r="C205" s="40"/>
      <c r="D205" s="68"/>
      <c r="E205" s="40"/>
      <c r="G205" s="69"/>
      <c r="H205" s="68"/>
      <c r="I205" s="40"/>
    </row>
    <row r="206" spans="1:9">
      <c r="A206" s="68"/>
      <c r="B206" s="68"/>
      <c r="C206" s="40"/>
      <c r="D206" s="68"/>
      <c r="E206" s="40"/>
      <c r="G206" s="69"/>
      <c r="H206" s="68"/>
      <c r="I206" s="40"/>
    </row>
    <row r="207" spans="1:9">
      <c r="A207" s="68"/>
      <c r="B207" s="68"/>
      <c r="C207" s="40"/>
      <c r="D207" s="68"/>
      <c r="E207" s="40"/>
      <c r="G207" s="69"/>
      <c r="H207" s="68"/>
      <c r="I207" s="40"/>
    </row>
    <row r="208" spans="1:9">
      <c r="A208" s="68"/>
      <c r="B208" s="68"/>
      <c r="C208" s="40"/>
      <c r="D208" s="68"/>
      <c r="E208" s="40"/>
      <c r="G208" s="69"/>
      <c r="H208" s="68"/>
      <c r="I208" s="40"/>
    </row>
    <row r="209" spans="1:9">
      <c r="A209" s="68"/>
      <c r="B209" s="68"/>
      <c r="C209" s="40"/>
      <c r="D209" s="68"/>
      <c r="E209" s="40"/>
      <c r="G209" s="69"/>
      <c r="H209" s="68"/>
      <c r="I209" s="40"/>
    </row>
    <row r="210" spans="1:9">
      <c r="A210" s="68"/>
      <c r="B210" s="68"/>
      <c r="C210" s="40"/>
      <c r="D210" s="68"/>
      <c r="E210" s="40"/>
      <c r="G210" s="69"/>
      <c r="H210" s="68"/>
      <c r="I210" s="40"/>
    </row>
    <row r="211" spans="1:9">
      <c r="A211" s="68"/>
      <c r="B211" s="68"/>
      <c r="C211" s="40"/>
      <c r="D211" s="68"/>
      <c r="E211" s="40"/>
      <c r="G211" s="69"/>
      <c r="H211" s="68"/>
      <c r="I211" s="40"/>
    </row>
    <row r="212" spans="1:9">
      <c r="A212" s="68"/>
      <c r="B212" s="68"/>
      <c r="C212" s="40"/>
      <c r="D212" s="68"/>
      <c r="E212" s="40"/>
      <c r="G212" s="69"/>
      <c r="H212" s="68"/>
      <c r="I212" s="40"/>
    </row>
    <row r="213" spans="1:9">
      <c r="A213" s="68"/>
      <c r="B213" s="68"/>
      <c r="C213" s="40"/>
      <c r="D213" s="68"/>
      <c r="E213" s="40"/>
      <c r="G213" s="69"/>
      <c r="H213" s="68"/>
      <c r="I213" s="40"/>
    </row>
    <row r="214" spans="1:9">
      <c r="A214" s="68"/>
      <c r="B214" s="68"/>
      <c r="C214" s="40"/>
      <c r="D214" s="68"/>
      <c r="E214" s="40"/>
      <c r="G214" s="69"/>
      <c r="H214" s="68"/>
      <c r="I214" s="40"/>
    </row>
    <row r="215" spans="1:9">
      <c r="A215" s="68"/>
      <c r="B215" s="68"/>
      <c r="C215" s="40"/>
      <c r="D215" s="68"/>
      <c r="E215" s="40"/>
      <c r="G215" s="69"/>
      <c r="H215" s="68"/>
      <c r="I215" s="40"/>
    </row>
    <row r="216" spans="1:9">
      <c r="A216" s="68"/>
      <c r="B216" s="68"/>
      <c r="C216" s="40"/>
      <c r="D216" s="68"/>
      <c r="E216" s="40"/>
      <c r="G216" s="69"/>
      <c r="H216" s="68"/>
      <c r="I216" s="40"/>
    </row>
    <row r="217" spans="1:9">
      <c r="A217" s="68"/>
      <c r="B217" s="68"/>
      <c r="C217" s="40"/>
      <c r="D217" s="68"/>
      <c r="E217" s="40"/>
      <c r="G217" s="69"/>
      <c r="H217" s="68"/>
      <c r="I217" s="40"/>
    </row>
    <row r="218" spans="1:9">
      <c r="A218" s="68"/>
      <c r="B218" s="68"/>
      <c r="C218" s="40"/>
      <c r="D218" s="68"/>
      <c r="E218" s="40"/>
      <c r="G218" s="69"/>
      <c r="H218" s="68"/>
      <c r="I218" s="40"/>
    </row>
    <row r="219" spans="1:9">
      <c r="A219" s="68"/>
      <c r="B219" s="68"/>
      <c r="C219" s="40"/>
      <c r="D219" s="68"/>
      <c r="E219" s="40"/>
      <c r="G219" s="69"/>
      <c r="H219" s="68"/>
      <c r="I219" s="40"/>
    </row>
    <row r="220" spans="1:9">
      <c r="A220" s="68"/>
      <c r="B220" s="68"/>
      <c r="C220" s="40"/>
      <c r="D220" s="68"/>
      <c r="E220" s="40"/>
      <c r="G220" s="69"/>
      <c r="H220" s="68"/>
      <c r="I220" s="40"/>
    </row>
    <row r="221" spans="1:9">
      <c r="A221" s="68"/>
      <c r="B221" s="68"/>
      <c r="C221" s="40"/>
      <c r="D221" s="68"/>
      <c r="E221" s="40"/>
      <c r="G221" s="69"/>
      <c r="H221" s="68"/>
      <c r="I221" s="40"/>
    </row>
    <row r="222" spans="1:9">
      <c r="A222" s="68"/>
      <c r="B222" s="68"/>
      <c r="C222" s="40"/>
      <c r="D222" s="68"/>
      <c r="E222" s="40"/>
      <c r="G222" s="69"/>
      <c r="H222" s="68"/>
      <c r="I222" s="40"/>
    </row>
    <row r="223" spans="1:9">
      <c r="A223" s="68"/>
      <c r="B223" s="68"/>
      <c r="C223" s="40"/>
      <c r="D223" s="68"/>
      <c r="E223" s="40"/>
      <c r="G223" s="69"/>
      <c r="H223" s="68"/>
      <c r="I223" s="40"/>
    </row>
    <row r="224" spans="1:9">
      <c r="A224" s="68"/>
      <c r="B224" s="68"/>
      <c r="C224" s="40"/>
      <c r="D224" s="68"/>
      <c r="E224" s="40"/>
      <c r="G224" s="69"/>
      <c r="H224" s="68"/>
      <c r="I224" s="40"/>
    </row>
    <row r="225" spans="1:9">
      <c r="A225" s="68"/>
      <c r="B225" s="68"/>
      <c r="C225" s="40"/>
      <c r="D225" s="68"/>
      <c r="E225" s="40"/>
      <c r="G225" s="69"/>
      <c r="H225" s="68"/>
      <c r="I225" s="40"/>
    </row>
    <row r="226" spans="1:9">
      <c r="A226" s="68"/>
      <c r="B226" s="68"/>
      <c r="C226" s="40"/>
      <c r="D226" s="68"/>
      <c r="E226" s="40"/>
      <c r="G226" s="69"/>
      <c r="H226" s="68"/>
      <c r="I226" s="40"/>
    </row>
    <row r="227" spans="1:9">
      <c r="A227" s="68"/>
      <c r="B227" s="68"/>
      <c r="C227" s="40"/>
      <c r="D227" s="68"/>
      <c r="E227" s="40"/>
      <c r="G227" s="69"/>
      <c r="H227" s="68"/>
      <c r="I227" s="40"/>
    </row>
    <row r="228" spans="1:9">
      <c r="A228" s="68"/>
      <c r="B228" s="68"/>
      <c r="C228" s="40"/>
      <c r="D228" s="68"/>
      <c r="E228" s="40"/>
      <c r="G228" s="69"/>
      <c r="H228" s="68"/>
      <c r="I228" s="40"/>
    </row>
    <row r="229" spans="1:9">
      <c r="A229" s="68"/>
      <c r="B229" s="68"/>
      <c r="C229" s="40"/>
      <c r="D229" s="68"/>
      <c r="E229" s="40"/>
      <c r="G229" s="69"/>
      <c r="H229" s="68"/>
      <c r="I229" s="40"/>
    </row>
    <row r="230" spans="1:9">
      <c r="A230" s="68"/>
      <c r="B230" s="68"/>
      <c r="C230" s="40"/>
      <c r="D230" s="68"/>
      <c r="E230" s="40"/>
      <c r="G230" s="69"/>
      <c r="H230" s="68"/>
      <c r="I230" s="40"/>
    </row>
    <row r="231" spans="1:9">
      <c r="A231" s="68"/>
      <c r="B231" s="68"/>
      <c r="C231" s="40"/>
      <c r="D231" s="68"/>
      <c r="E231" s="40"/>
      <c r="G231" s="69"/>
      <c r="H231" s="68"/>
      <c r="I231" s="40"/>
    </row>
    <row r="232" spans="1:9">
      <c r="A232" s="68"/>
      <c r="B232" s="68"/>
      <c r="C232" s="40"/>
      <c r="D232" s="68"/>
      <c r="E232" s="40"/>
      <c r="G232" s="69"/>
      <c r="H232" s="68"/>
      <c r="I232" s="40"/>
    </row>
    <row r="233" spans="1:9">
      <c r="A233" s="68"/>
      <c r="B233" s="68"/>
      <c r="C233" s="40"/>
      <c r="D233" s="68"/>
      <c r="E233" s="40"/>
      <c r="G233" s="69"/>
      <c r="H233" s="68"/>
      <c r="I233" s="40"/>
    </row>
    <row r="234" spans="1:9">
      <c r="A234" s="68"/>
      <c r="B234" s="68"/>
      <c r="C234" s="40"/>
      <c r="D234" s="68"/>
      <c r="E234" s="40"/>
      <c r="G234" s="69"/>
      <c r="H234" s="68"/>
      <c r="I234" s="40"/>
    </row>
    <row r="235" spans="1:9">
      <c r="A235" s="68"/>
      <c r="B235" s="68"/>
      <c r="C235" s="40"/>
      <c r="D235" s="68"/>
      <c r="E235" s="40"/>
      <c r="G235" s="69"/>
      <c r="H235" s="68"/>
      <c r="I235" s="40"/>
    </row>
    <row r="236" spans="1:9">
      <c r="A236" s="68"/>
      <c r="B236" s="68"/>
      <c r="C236" s="40"/>
      <c r="D236" s="68"/>
      <c r="E236" s="40"/>
      <c r="G236" s="69"/>
      <c r="H236" s="68"/>
      <c r="I236" s="40"/>
    </row>
    <row r="237" spans="1:9">
      <c r="A237" s="68"/>
      <c r="B237" s="68"/>
      <c r="C237" s="40"/>
      <c r="D237" s="68"/>
      <c r="E237" s="40"/>
      <c r="G237" s="69"/>
      <c r="H237" s="68"/>
      <c r="I237" s="40"/>
    </row>
    <row r="238" spans="1:9">
      <c r="A238" s="68"/>
      <c r="B238" s="68"/>
      <c r="C238" s="40"/>
      <c r="D238" s="68"/>
      <c r="E238" s="40"/>
      <c r="G238" s="69"/>
      <c r="H238" s="68"/>
      <c r="I238" s="40"/>
    </row>
    <row r="239" spans="1:9">
      <c r="A239" s="68"/>
      <c r="B239" s="68"/>
      <c r="C239" s="40"/>
      <c r="D239" s="68"/>
      <c r="E239" s="40"/>
      <c r="G239" s="69"/>
      <c r="H239" s="68"/>
      <c r="I239" s="40"/>
    </row>
    <row r="240" spans="1:9">
      <c r="A240" s="68"/>
      <c r="B240" s="68"/>
      <c r="C240" s="40"/>
      <c r="D240" s="68"/>
      <c r="E240" s="40"/>
      <c r="G240" s="69"/>
      <c r="H240" s="68"/>
      <c r="I240" s="40"/>
    </row>
    <row r="241" spans="1:9">
      <c r="A241" s="68"/>
      <c r="B241" s="68"/>
      <c r="C241" s="40"/>
      <c r="D241" s="68"/>
      <c r="E241" s="40"/>
      <c r="G241" s="69"/>
      <c r="H241" s="68"/>
      <c r="I241" s="40"/>
    </row>
    <row r="242" spans="1:9">
      <c r="A242" s="68"/>
      <c r="B242" s="68"/>
      <c r="C242" s="40"/>
      <c r="D242" s="68"/>
      <c r="E242" s="40"/>
      <c r="G242" s="69"/>
      <c r="H242" s="68"/>
      <c r="I242" s="40"/>
    </row>
    <row r="243" spans="1:9">
      <c r="A243" s="68"/>
      <c r="B243" s="68"/>
      <c r="C243" s="40"/>
      <c r="D243" s="68"/>
      <c r="E243" s="40"/>
      <c r="G243" s="69"/>
      <c r="H243" s="68"/>
      <c r="I243" s="40"/>
    </row>
    <row r="244" spans="1:9">
      <c r="A244" s="68"/>
      <c r="B244" s="68"/>
      <c r="C244" s="40"/>
      <c r="D244" s="68"/>
      <c r="E244" s="40"/>
      <c r="G244" s="69"/>
      <c r="H244" s="68"/>
      <c r="I244" s="40"/>
    </row>
    <row r="245" spans="1:9">
      <c r="A245" s="68"/>
      <c r="B245" s="68"/>
      <c r="C245" s="40"/>
      <c r="D245" s="68"/>
      <c r="E245" s="40"/>
      <c r="G245" s="69"/>
      <c r="H245" s="68"/>
      <c r="I245" s="40"/>
    </row>
    <row r="246" spans="1:9">
      <c r="A246" s="68"/>
      <c r="B246" s="68"/>
      <c r="C246" s="40"/>
      <c r="D246" s="68"/>
      <c r="E246" s="40"/>
      <c r="G246" s="69"/>
      <c r="H246" s="68"/>
      <c r="I246" s="40"/>
    </row>
    <row r="247" spans="1:9">
      <c r="A247" s="68"/>
      <c r="B247" s="68"/>
      <c r="C247" s="40"/>
      <c r="D247" s="68"/>
      <c r="E247" s="40"/>
      <c r="G247" s="69"/>
      <c r="H247" s="68"/>
      <c r="I247" s="40"/>
    </row>
    <row r="248" spans="1:9">
      <c r="A248" s="68"/>
      <c r="B248" s="68"/>
      <c r="C248" s="40"/>
      <c r="D248" s="68"/>
      <c r="E248" s="40"/>
      <c r="G248" s="69"/>
      <c r="H248" s="68"/>
      <c r="I248" s="40"/>
    </row>
    <row r="249" spans="1:9">
      <c r="A249" s="68"/>
      <c r="B249" s="68"/>
      <c r="C249" s="40"/>
      <c r="D249" s="68"/>
      <c r="E249" s="40"/>
      <c r="G249" s="69"/>
      <c r="H249" s="68"/>
      <c r="I249" s="40"/>
    </row>
    <row r="250" spans="1:9">
      <c r="A250" s="68"/>
      <c r="B250" s="68"/>
      <c r="C250" s="40"/>
      <c r="D250" s="68"/>
      <c r="E250" s="40"/>
      <c r="G250" s="69"/>
      <c r="H250" s="68"/>
      <c r="I250" s="40"/>
    </row>
    <row r="251" spans="1:9">
      <c r="A251" s="68"/>
      <c r="B251" s="68"/>
      <c r="C251" s="40"/>
      <c r="D251" s="68"/>
      <c r="E251" s="40"/>
      <c r="G251" s="69"/>
      <c r="H251" s="68"/>
      <c r="I251" s="40"/>
    </row>
    <row r="252" spans="1:9">
      <c r="A252" s="68"/>
      <c r="B252" s="68"/>
      <c r="C252" s="40"/>
      <c r="D252" s="68"/>
      <c r="E252" s="40"/>
      <c r="G252" s="69"/>
      <c r="H252" s="68"/>
      <c r="I252" s="40"/>
    </row>
    <row r="253" spans="1:9">
      <c r="A253" s="68"/>
      <c r="B253" s="68"/>
      <c r="C253" s="40"/>
      <c r="D253" s="68"/>
      <c r="E253" s="40"/>
      <c r="G253" s="69"/>
      <c r="H253" s="68"/>
      <c r="I253" s="40"/>
    </row>
    <row r="254" spans="1:9">
      <c r="A254" s="68"/>
      <c r="B254" s="68"/>
      <c r="C254" s="40"/>
      <c r="D254" s="68"/>
      <c r="E254" s="40"/>
      <c r="G254" s="69"/>
      <c r="H254" s="68"/>
      <c r="I254" s="40"/>
    </row>
    <row r="255" spans="1:9">
      <c r="A255" s="68"/>
      <c r="B255" s="68"/>
      <c r="C255" s="40"/>
      <c r="D255" s="68"/>
      <c r="E255" s="40"/>
      <c r="G255" s="69"/>
      <c r="H255" s="68"/>
      <c r="I255" s="40"/>
    </row>
    <row r="256" spans="1:9">
      <c r="A256" s="68"/>
      <c r="B256" s="68"/>
      <c r="C256" s="40"/>
      <c r="D256" s="68"/>
      <c r="E256" s="40"/>
      <c r="G256" s="69"/>
      <c r="H256" s="68"/>
      <c r="I256" s="40"/>
    </row>
    <row r="257" spans="1:9">
      <c r="A257" s="68"/>
      <c r="B257" s="68"/>
      <c r="C257" s="40"/>
      <c r="D257" s="68"/>
      <c r="E257" s="40"/>
      <c r="G257" s="69"/>
      <c r="H257" s="68"/>
      <c r="I257" s="40"/>
    </row>
    <row r="258" spans="1:9">
      <c r="A258" s="68"/>
      <c r="B258" s="68"/>
      <c r="C258" s="40"/>
      <c r="D258" s="68"/>
      <c r="E258" s="40"/>
      <c r="G258" s="69"/>
      <c r="H258" s="68"/>
      <c r="I258" s="40"/>
    </row>
    <row r="259" spans="1:9">
      <c r="A259" s="68"/>
      <c r="B259" s="68"/>
      <c r="C259" s="40"/>
      <c r="D259" s="68"/>
      <c r="E259" s="40"/>
      <c r="G259" s="69"/>
      <c r="H259" s="68"/>
      <c r="I259" s="40"/>
    </row>
    <row r="260" spans="1:9">
      <c r="A260" s="68"/>
      <c r="B260" s="68"/>
      <c r="C260" s="40"/>
      <c r="D260" s="68"/>
      <c r="E260" s="40"/>
      <c r="G260" s="69"/>
      <c r="H260" s="68"/>
      <c r="I260" s="40"/>
    </row>
    <row r="261" spans="1:9">
      <c r="A261" s="68"/>
      <c r="B261" s="68"/>
      <c r="C261" s="40"/>
      <c r="D261" s="68"/>
      <c r="E261" s="40"/>
      <c r="G261" s="69"/>
      <c r="H261" s="68"/>
      <c r="I261" s="40"/>
    </row>
    <row r="262" spans="1:9">
      <c r="A262" s="68"/>
      <c r="B262" s="68"/>
      <c r="C262" s="40"/>
      <c r="D262" s="68"/>
      <c r="E262" s="40"/>
      <c r="G262" s="69"/>
      <c r="H262" s="68"/>
      <c r="I262" s="40"/>
    </row>
    <row r="263" spans="1:9">
      <c r="A263" s="68"/>
      <c r="B263" s="68"/>
      <c r="C263" s="40"/>
      <c r="D263" s="68"/>
      <c r="E263" s="40"/>
      <c r="G263" s="69"/>
      <c r="H263" s="68"/>
      <c r="I263" s="40"/>
    </row>
    <row r="264" spans="1:9">
      <c r="A264" s="68"/>
      <c r="B264" s="68"/>
      <c r="C264" s="40"/>
      <c r="D264" s="68"/>
      <c r="E264" s="40"/>
      <c r="G264" s="69"/>
      <c r="H264" s="68"/>
      <c r="I264" s="40"/>
    </row>
    <row r="265" spans="1:9">
      <c r="A265" s="68"/>
      <c r="B265" s="68"/>
      <c r="C265" s="40"/>
      <c r="D265" s="68"/>
      <c r="E265" s="40"/>
      <c r="G265" s="69"/>
      <c r="H265" s="68"/>
      <c r="I265" s="40"/>
    </row>
    <row r="266" spans="1:9">
      <c r="A266" s="68"/>
      <c r="B266" s="68"/>
      <c r="C266" s="40"/>
      <c r="D266" s="68"/>
      <c r="E266" s="40"/>
      <c r="G266" s="69"/>
      <c r="H266" s="68"/>
      <c r="I266" s="40"/>
    </row>
    <row r="267" spans="1:9">
      <c r="A267" s="68"/>
      <c r="B267" s="68"/>
      <c r="C267" s="40"/>
      <c r="D267" s="68"/>
      <c r="E267" s="40"/>
      <c r="G267" s="69"/>
      <c r="H267" s="68"/>
      <c r="I267" s="40"/>
    </row>
    <row r="268" spans="1:9">
      <c r="A268" s="68"/>
      <c r="B268" s="68"/>
      <c r="C268" s="40"/>
      <c r="D268" s="68"/>
      <c r="E268" s="40"/>
      <c r="G268" s="69"/>
      <c r="H268" s="68"/>
      <c r="I268" s="40"/>
    </row>
    <row r="269" spans="1:9">
      <c r="A269" s="68"/>
      <c r="B269" s="68"/>
      <c r="C269" s="40"/>
      <c r="D269" s="68"/>
      <c r="E269" s="40"/>
      <c r="G269" s="69"/>
      <c r="H269" s="68"/>
      <c r="I269" s="40"/>
    </row>
    <row r="270" spans="1:9">
      <c r="A270" s="68"/>
      <c r="B270" s="68"/>
      <c r="C270" s="40"/>
      <c r="D270" s="68"/>
      <c r="E270" s="40"/>
      <c r="G270" s="69"/>
      <c r="H270" s="68"/>
      <c r="I270" s="40"/>
    </row>
    <row r="271" spans="1:9">
      <c r="A271" s="68"/>
      <c r="B271" s="68"/>
      <c r="C271" s="40"/>
      <c r="D271" s="68"/>
      <c r="E271" s="40"/>
      <c r="G271" s="69"/>
      <c r="H271" s="68"/>
      <c r="I271" s="40"/>
    </row>
    <row r="272" spans="1:9">
      <c r="A272" s="68"/>
      <c r="B272" s="68"/>
      <c r="C272" s="40"/>
      <c r="D272" s="68"/>
      <c r="E272" s="40"/>
      <c r="G272" s="69"/>
      <c r="H272" s="68"/>
      <c r="I272" s="40"/>
    </row>
    <row r="273" spans="1:9">
      <c r="A273" s="68"/>
      <c r="B273" s="68"/>
      <c r="C273" s="40"/>
      <c r="D273" s="68"/>
      <c r="E273" s="40"/>
      <c r="G273" s="69"/>
      <c r="H273" s="68"/>
      <c r="I273" s="40"/>
    </row>
    <row r="274" spans="1:9">
      <c r="A274" s="68"/>
      <c r="B274" s="68"/>
      <c r="C274" s="40"/>
      <c r="D274" s="68"/>
      <c r="E274" s="40"/>
      <c r="G274" s="69"/>
      <c r="H274" s="68"/>
      <c r="I274" s="40"/>
    </row>
    <row r="275" spans="1:9">
      <c r="A275" s="68"/>
      <c r="B275" s="68"/>
      <c r="C275" s="40"/>
      <c r="D275" s="68"/>
      <c r="E275" s="40"/>
      <c r="G275" s="69"/>
      <c r="H275" s="68"/>
      <c r="I275" s="40"/>
    </row>
    <row r="276" spans="1:9">
      <c r="A276" s="68"/>
      <c r="B276" s="68"/>
      <c r="C276" s="40"/>
      <c r="D276" s="68"/>
      <c r="E276" s="40"/>
      <c r="G276" s="69"/>
      <c r="H276" s="68"/>
      <c r="I276" s="40"/>
    </row>
    <row r="277" spans="1:9">
      <c r="A277" s="68"/>
      <c r="B277" s="68"/>
      <c r="C277" s="40"/>
      <c r="D277" s="68"/>
      <c r="E277" s="40"/>
      <c r="G277" s="69"/>
      <c r="H277" s="68"/>
      <c r="I277" s="40"/>
    </row>
    <row r="278" spans="1:9">
      <c r="A278" s="68"/>
      <c r="B278" s="68"/>
      <c r="C278" s="40"/>
      <c r="D278" s="68"/>
      <c r="E278" s="40"/>
      <c r="G278" s="69"/>
      <c r="H278" s="68"/>
      <c r="I278" s="40"/>
    </row>
    <row r="279" spans="1:9">
      <c r="A279" s="68"/>
      <c r="B279" s="68"/>
      <c r="C279" s="40"/>
      <c r="D279" s="68"/>
      <c r="E279" s="40"/>
      <c r="G279" s="69"/>
      <c r="H279" s="68"/>
      <c r="I279" s="40"/>
    </row>
    <row r="280" spans="1:9">
      <c r="A280" s="68"/>
      <c r="B280" s="68"/>
      <c r="C280" s="40"/>
      <c r="D280" s="68"/>
      <c r="E280" s="40"/>
      <c r="G280" s="69"/>
      <c r="H280" s="68"/>
      <c r="I280" s="40"/>
    </row>
    <row r="281" spans="1:9">
      <c r="A281" s="68"/>
      <c r="B281" s="68"/>
      <c r="C281" s="40"/>
      <c r="D281" s="68"/>
      <c r="E281" s="40"/>
      <c r="G281" s="69"/>
      <c r="H281" s="68"/>
      <c r="I281" s="40"/>
    </row>
    <row r="282" spans="1:9">
      <c r="A282" s="68"/>
      <c r="B282" s="68"/>
      <c r="C282" s="40"/>
      <c r="D282" s="68"/>
      <c r="E282" s="40"/>
      <c r="G282" s="69"/>
      <c r="H282" s="68"/>
      <c r="I282" s="40"/>
    </row>
    <row r="283" spans="1:9">
      <c r="A283" s="68"/>
      <c r="B283" s="68"/>
      <c r="C283" s="40"/>
      <c r="D283" s="68"/>
      <c r="E283" s="40"/>
      <c r="G283" s="69"/>
      <c r="H283" s="68"/>
      <c r="I283" s="40"/>
    </row>
    <row r="284" spans="1:9">
      <c r="A284" s="68"/>
      <c r="B284" s="68"/>
      <c r="C284" s="40"/>
      <c r="D284" s="68"/>
      <c r="E284" s="40"/>
      <c r="G284" s="69"/>
      <c r="H284" s="68"/>
      <c r="I284" s="40"/>
    </row>
    <row r="285" spans="1:9">
      <c r="A285" s="68"/>
      <c r="B285" s="68"/>
      <c r="C285" s="40"/>
      <c r="D285" s="68"/>
      <c r="E285" s="40"/>
      <c r="G285" s="69"/>
      <c r="H285" s="68"/>
      <c r="I285" s="40"/>
    </row>
    <row r="286" spans="1:9">
      <c r="A286" s="68"/>
      <c r="B286" s="68"/>
      <c r="C286" s="40"/>
      <c r="D286" s="68"/>
      <c r="E286" s="40"/>
      <c r="G286" s="69"/>
      <c r="H286" s="68"/>
      <c r="I286" s="40"/>
    </row>
    <row r="287" spans="1:9">
      <c r="A287" s="68"/>
      <c r="B287" s="68"/>
      <c r="C287" s="40"/>
      <c r="D287" s="68"/>
      <c r="E287" s="40"/>
      <c r="G287" s="69"/>
      <c r="H287" s="68"/>
      <c r="I287" s="40"/>
    </row>
    <row r="288" spans="1:9">
      <c r="A288" s="68"/>
      <c r="B288" s="68"/>
      <c r="C288" s="40"/>
      <c r="D288" s="68"/>
      <c r="E288" s="40"/>
      <c r="G288" s="69"/>
      <c r="H288" s="68"/>
      <c r="I288" s="40"/>
    </row>
    <row r="289" spans="1:9">
      <c r="A289" s="68"/>
      <c r="B289" s="68"/>
      <c r="C289" s="40"/>
      <c r="D289" s="68"/>
      <c r="E289" s="40"/>
      <c r="G289" s="69"/>
      <c r="H289" s="68"/>
      <c r="I289" s="40"/>
    </row>
    <row r="290" spans="1:9">
      <c r="A290" s="68"/>
      <c r="B290" s="68"/>
      <c r="C290" s="40"/>
      <c r="D290" s="68"/>
      <c r="E290" s="40"/>
      <c r="G290" s="69"/>
      <c r="H290" s="68"/>
      <c r="I290" s="40"/>
    </row>
    <row r="291" spans="1:9">
      <c r="A291" s="68"/>
      <c r="B291" s="68"/>
      <c r="C291" s="40"/>
      <c r="D291" s="68"/>
      <c r="E291" s="40"/>
      <c r="G291" s="69"/>
      <c r="H291" s="68"/>
      <c r="I291" s="40"/>
    </row>
    <row r="292" spans="1:9">
      <c r="A292" s="68"/>
      <c r="B292" s="68"/>
      <c r="C292" s="40"/>
      <c r="D292" s="68"/>
      <c r="E292" s="40"/>
      <c r="G292" s="69"/>
      <c r="H292" s="68"/>
      <c r="I292" s="40"/>
    </row>
    <row r="293" spans="1:9">
      <c r="A293" s="68"/>
      <c r="B293" s="68"/>
      <c r="C293" s="40"/>
      <c r="D293" s="68"/>
      <c r="E293" s="40"/>
      <c r="G293" s="69"/>
      <c r="H293" s="68"/>
      <c r="I293" s="40"/>
    </row>
    <row r="294" spans="1:9">
      <c r="A294" s="68"/>
      <c r="B294" s="68"/>
      <c r="C294" s="40"/>
      <c r="D294" s="68"/>
      <c r="E294" s="40"/>
      <c r="G294" s="69"/>
      <c r="H294" s="68"/>
      <c r="I294" s="40"/>
    </row>
    <row r="295" spans="1:9">
      <c r="A295" s="68"/>
      <c r="B295" s="68"/>
      <c r="C295" s="40"/>
      <c r="D295" s="68"/>
      <c r="E295" s="40"/>
      <c r="G295" s="69"/>
      <c r="H295" s="68"/>
      <c r="I295" s="40"/>
    </row>
    <row r="296" spans="1:9">
      <c r="A296" s="68"/>
      <c r="B296" s="68"/>
      <c r="C296" s="40"/>
      <c r="D296" s="68"/>
      <c r="E296" s="40"/>
      <c r="G296" s="69"/>
      <c r="H296" s="68"/>
      <c r="I296" s="40"/>
    </row>
    <row r="297" spans="1:9">
      <c r="A297" s="68"/>
      <c r="B297" s="68"/>
      <c r="C297" s="40"/>
      <c r="D297" s="68"/>
      <c r="E297" s="40"/>
      <c r="G297" s="69"/>
      <c r="H297" s="68"/>
      <c r="I297" s="40"/>
    </row>
    <row r="298" spans="1:9">
      <c r="A298" s="68"/>
      <c r="B298" s="68"/>
      <c r="C298" s="40"/>
      <c r="D298" s="68"/>
      <c r="E298" s="40"/>
      <c r="G298" s="69"/>
      <c r="H298" s="68"/>
      <c r="I298" s="40"/>
    </row>
    <row r="299" spans="1:9">
      <c r="A299" s="68"/>
      <c r="B299" s="68"/>
      <c r="C299" s="40"/>
      <c r="D299" s="68"/>
      <c r="E299" s="40"/>
      <c r="G299" s="69"/>
      <c r="H299" s="68"/>
      <c r="I299" s="40"/>
    </row>
    <row r="300" spans="1:9">
      <c r="A300" s="68"/>
      <c r="B300" s="68"/>
      <c r="C300" s="40"/>
      <c r="D300" s="68"/>
      <c r="E300" s="40"/>
      <c r="G300" s="69"/>
      <c r="H300" s="68"/>
      <c r="I300" s="40"/>
    </row>
    <row r="301" spans="1:9">
      <c r="A301" s="68"/>
      <c r="B301" s="68"/>
      <c r="C301" s="40"/>
      <c r="D301" s="68"/>
      <c r="E301" s="40"/>
      <c r="G301" s="69"/>
      <c r="H301" s="68"/>
      <c r="I301" s="40"/>
    </row>
    <row r="302" spans="1:9">
      <c r="A302" s="68"/>
      <c r="B302" s="68"/>
      <c r="C302" s="40"/>
      <c r="D302" s="68"/>
      <c r="E302" s="40"/>
      <c r="G302" s="69"/>
      <c r="H302" s="68"/>
      <c r="I302" s="40"/>
    </row>
    <row r="303" spans="1:9">
      <c r="A303" s="68"/>
      <c r="B303" s="68"/>
      <c r="C303" s="40"/>
      <c r="D303" s="68"/>
      <c r="E303" s="40"/>
      <c r="G303" s="69"/>
      <c r="H303" s="68"/>
      <c r="I303" s="40"/>
    </row>
    <row r="304" spans="1:9">
      <c r="A304" s="68"/>
      <c r="B304" s="68"/>
      <c r="C304" s="40"/>
      <c r="D304" s="68"/>
      <c r="E304" s="40"/>
      <c r="G304" s="69"/>
      <c r="H304" s="68"/>
      <c r="I304" s="40"/>
    </row>
    <row r="305" spans="1:9">
      <c r="A305" s="68"/>
      <c r="B305" s="68"/>
      <c r="C305" s="40"/>
      <c r="D305" s="68"/>
      <c r="E305" s="40"/>
      <c r="G305" s="69"/>
      <c r="H305" s="68"/>
      <c r="I305" s="40"/>
    </row>
    <row r="306" spans="1:9">
      <c r="A306" s="68"/>
      <c r="B306" s="68"/>
      <c r="C306" s="40"/>
      <c r="D306" s="68"/>
      <c r="E306" s="40"/>
      <c r="G306" s="69"/>
      <c r="H306" s="68"/>
      <c r="I306" s="40"/>
    </row>
    <row r="307" spans="1:9">
      <c r="A307" s="68"/>
      <c r="B307" s="68"/>
      <c r="C307" s="40"/>
      <c r="D307" s="68"/>
      <c r="E307" s="40"/>
      <c r="G307" s="69"/>
      <c r="H307" s="68"/>
      <c r="I307" s="40"/>
    </row>
    <row r="308" spans="1:9">
      <c r="A308" s="68"/>
      <c r="B308" s="68"/>
      <c r="C308" s="40"/>
      <c r="D308" s="68"/>
      <c r="E308" s="40"/>
      <c r="G308" s="69"/>
      <c r="H308" s="68"/>
      <c r="I308" s="40"/>
    </row>
    <row r="309" spans="1:9">
      <c r="A309" s="68"/>
      <c r="B309" s="68"/>
      <c r="C309" s="40"/>
      <c r="D309" s="68"/>
      <c r="E309" s="40"/>
      <c r="G309" s="69"/>
      <c r="H309" s="68"/>
      <c r="I309" s="40"/>
    </row>
    <row r="310" spans="1:9">
      <c r="A310" s="68"/>
      <c r="B310" s="68"/>
      <c r="C310" s="40"/>
      <c r="D310" s="68"/>
      <c r="E310" s="40"/>
      <c r="G310" s="69"/>
      <c r="H310" s="68"/>
      <c r="I310" s="40"/>
    </row>
    <row r="311" spans="1:9">
      <c r="A311" s="68"/>
      <c r="B311" s="68"/>
      <c r="C311" s="40"/>
      <c r="D311" s="68"/>
      <c r="E311" s="40"/>
      <c r="G311" s="69"/>
      <c r="H311" s="68"/>
      <c r="I311" s="40"/>
    </row>
    <row r="312" spans="1:9">
      <c r="A312" s="68"/>
      <c r="B312" s="68"/>
      <c r="C312" s="40"/>
      <c r="D312" s="68"/>
      <c r="E312" s="40"/>
      <c r="G312" s="69"/>
      <c r="H312" s="68"/>
      <c r="I312" s="40"/>
    </row>
    <row r="313" spans="1:9">
      <c r="A313" s="68"/>
      <c r="B313" s="68"/>
      <c r="C313" s="40"/>
      <c r="D313" s="68"/>
      <c r="E313" s="40"/>
      <c r="G313" s="69"/>
      <c r="H313" s="68"/>
      <c r="I313" s="40"/>
    </row>
    <row r="314" spans="1:9">
      <c r="A314" s="68"/>
      <c r="B314" s="68"/>
      <c r="C314" s="40"/>
      <c r="D314" s="68"/>
      <c r="E314" s="40"/>
      <c r="G314" s="69"/>
      <c r="H314" s="68"/>
      <c r="I314" s="40"/>
    </row>
    <row r="315" spans="1:9">
      <c r="A315" s="68"/>
      <c r="B315" s="68"/>
      <c r="C315" s="40"/>
      <c r="D315" s="68"/>
      <c r="E315" s="40"/>
      <c r="G315" s="69"/>
      <c r="H315" s="68"/>
      <c r="I315" s="40"/>
    </row>
    <row r="316" spans="1:9">
      <c r="A316" s="68"/>
      <c r="B316" s="68"/>
      <c r="C316" s="40"/>
      <c r="D316" s="68"/>
      <c r="E316" s="40"/>
      <c r="G316" s="69"/>
      <c r="H316" s="68"/>
      <c r="I316" s="40"/>
    </row>
    <row r="317" spans="1:9">
      <c r="A317" s="68"/>
      <c r="B317" s="68"/>
      <c r="C317" s="40"/>
      <c r="D317" s="68"/>
      <c r="E317" s="40"/>
      <c r="G317" s="69"/>
      <c r="H317" s="68"/>
      <c r="I317" s="40"/>
    </row>
    <row r="318" spans="1:9">
      <c r="A318" s="68"/>
      <c r="B318" s="68"/>
      <c r="C318" s="40"/>
      <c r="D318" s="68"/>
      <c r="E318" s="40"/>
      <c r="G318" s="69"/>
      <c r="H318" s="68"/>
      <c r="I318" s="40"/>
    </row>
    <row r="319" spans="1:9">
      <c r="A319" s="68"/>
      <c r="B319" s="68"/>
      <c r="C319" s="40"/>
      <c r="D319" s="68"/>
      <c r="E319" s="40"/>
      <c r="G319" s="69"/>
      <c r="H319" s="68"/>
      <c r="I319" s="40"/>
    </row>
    <row r="320" spans="1:9">
      <c r="A320" s="68"/>
      <c r="B320" s="68"/>
      <c r="C320" s="40"/>
      <c r="D320" s="68"/>
      <c r="E320" s="40"/>
      <c r="G320" s="69"/>
      <c r="H320" s="68"/>
      <c r="I320" s="40"/>
    </row>
    <row r="321" spans="1:9">
      <c r="A321" s="68"/>
      <c r="B321" s="68"/>
      <c r="C321" s="40"/>
      <c r="D321" s="68"/>
      <c r="E321" s="40"/>
      <c r="G321" s="69"/>
      <c r="H321" s="68"/>
      <c r="I321" s="40"/>
    </row>
    <row r="322" spans="1:9">
      <c r="A322" s="68"/>
      <c r="B322" s="68"/>
      <c r="C322" s="40"/>
      <c r="D322" s="68"/>
      <c r="E322" s="40"/>
      <c r="G322" s="69"/>
      <c r="H322" s="68"/>
      <c r="I322" s="40"/>
    </row>
    <row r="323" spans="1:9">
      <c r="A323" s="68"/>
      <c r="B323" s="68"/>
      <c r="C323" s="40"/>
      <c r="D323" s="68"/>
      <c r="E323" s="40"/>
      <c r="G323" s="69"/>
      <c r="H323" s="68"/>
      <c r="I323" s="40"/>
    </row>
    <row r="324" spans="1:9">
      <c r="A324" s="68"/>
      <c r="B324" s="68"/>
      <c r="C324" s="40"/>
      <c r="D324" s="68"/>
      <c r="E324" s="40"/>
      <c r="G324" s="69"/>
      <c r="H324" s="68"/>
      <c r="I324" s="40"/>
    </row>
    <row r="325" spans="1:9">
      <c r="A325" s="68"/>
      <c r="B325" s="68"/>
      <c r="C325" s="40"/>
      <c r="D325" s="68"/>
      <c r="E325" s="40"/>
      <c r="G325" s="69"/>
      <c r="H325" s="68"/>
      <c r="I325" s="40"/>
    </row>
    <row r="326" spans="1:9">
      <c r="A326" s="68"/>
      <c r="B326" s="68"/>
      <c r="C326" s="40"/>
      <c r="D326" s="68"/>
      <c r="E326" s="40"/>
      <c r="G326" s="69"/>
      <c r="H326" s="68"/>
      <c r="I326" s="40"/>
    </row>
    <row r="327" spans="1:9">
      <c r="A327" s="68"/>
      <c r="B327" s="68"/>
      <c r="C327" s="40"/>
      <c r="D327" s="68"/>
      <c r="E327" s="40"/>
      <c r="G327" s="69"/>
      <c r="H327" s="68"/>
      <c r="I327" s="40"/>
    </row>
    <row r="328" spans="1:9">
      <c r="A328" s="68"/>
      <c r="B328" s="68"/>
      <c r="C328" s="40"/>
      <c r="D328" s="68"/>
      <c r="E328" s="40"/>
      <c r="G328" s="69"/>
      <c r="H328" s="68"/>
      <c r="I328" s="40"/>
    </row>
    <row r="329" spans="1:9">
      <c r="A329" s="68"/>
      <c r="B329" s="68"/>
      <c r="C329" s="40"/>
      <c r="D329" s="68"/>
      <c r="E329" s="40"/>
      <c r="G329" s="69"/>
      <c r="H329" s="68"/>
      <c r="I329" s="40"/>
    </row>
    <row r="330" spans="1:9">
      <c r="A330" s="68"/>
      <c r="B330" s="68"/>
      <c r="C330" s="40"/>
      <c r="D330" s="68"/>
      <c r="E330" s="40"/>
      <c r="G330" s="69"/>
      <c r="H330" s="68"/>
      <c r="I330" s="40"/>
    </row>
    <row r="331" spans="1:9">
      <c r="A331" s="68"/>
      <c r="B331" s="68"/>
      <c r="C331" s="40"/>
      <c r="D331" s="68"/>
      <c r="E331" s="40"/>
      <c r="G331" s="69"/>
      <c r="H331" s="68"/>
      <c r="I331" s="40"/>
    </row>
    <row r="332" spans="1:9">
      <c r="A332" s="68"/>
      <c r="B332" s="68"/>
      <c r="C332" s="40"/>
      <c r="D332" s="68"/>
      <c r="E332" s="40"/>
      <c r="G332" s="69"/>
      <c r="H332" s="68"/>
      <c r="I332" s="40"/>
    </row>
    <row r="333" spans="1:9">
      <c r="A333" s="68"/>
      <c r="B333" s="68"/>
      <c r="C333" s="40"/>
      <c r="D333" s="68"/>
      <c r="E333" s="40"/>
      <c r="G333" s="69"/>
      <c r="H333" s="68"/>
      <c r="I333" s="40"/>
    </row>
    <row r="334" spans="1:9">
      <c r="A334" s="68"/>
      <c r="B334" s="68"/>
      <c r="C334" s="40"/>
      <c r="D334" s="68"/>
      <c r="E334" s="40"/>
      <c r="G334" s="69"/>
      <c r="H334" s="68"/>
      <c r="I334" s="40"/>
    </row>
    <row r="335" spans="1:9">
      <c r="A335" s="68"/>
      <c r="B335" s="68"/>
      <c r="C335" s="40"/>
      <c r="D335" s="68"/>
      <c r="E335" s="40"/>
      <c r="G335" s="69"/>
      <c r="H335" s="68"/>
      <c r="I335" s="40"/>
    </row>
    <row r="336" spans="1:9">
      <c r="A336" s="68"/>
      <c r="B336" s="68"/>
      <c r="C336" s="40"/>
      <c r="D336" s="68"/>
      <c r="E336" s="40"/>
      <c r="G336" s="69"/>
      <c r="H336" s="68"/>
      <c r="I336" s="40"/>
    </row>
    <row r="337" spans="1:9">
      <c r="A337" s="68"/>
      <c r="B337" s="68"/>
      <c r="C337" s="40"/>
      <c r="D337" s="68"/>
      <c r="E337" s="40"/>
      <c r="G337" s="69"/>
      <c r="H337" s="68"/>
      <c r="I337" s="40"/>
    </row>
    <row r="338" spans="1:9">
      <c r="A338" s="68"/>
      <c r="B338" s="68"/>
      <c r="C338" s="40"/>
      <c r="D338" s="68"/>
      <c r="E338" s="40"/>
      <c r="G338" s="69"/>
      <c r="H338" s="68"/>
      <c r="I338" s="40"/>
    </row>
    <row r="339" spans="1:9">
      <c r="A339" s="68"/>
      <c r="B339" s="68"/>
      <c r="C339" s="40"/>
      <c r="D339" s="68"/>
      <c r="E339" s="40"/>
      <c r="G339" s="69"/>
      <c r="H339" s="68"/>
      <c r="I339" s="40"/>
    </row>
    <row r="340" spans="1:9">
      <c r="A340" s="68"/>
      <c r="B340" s="68"/>
      <c r="C340" s="40"/>
      <c r="D340" s="68"/>
      <c r="E340" s="40"/>
      <c r="G340" s="69"/>
      <c r="H340" s="68"/>
      <c r="I340" s="40"/>
    </row>
    <row r="341" spans="1:9">
      <c r="A341" s="68"/>
      <c r="B341" s="68"/>
      <c r="C341" s="40"/>
      <c r="D341" s="68"/>
      <c r="E341" s="40"/>
      <c r="G341" s="69"/>
      <c r="H341" s="68"/>
      <c r="I341" s="40"/>
    </row>
    <row r="342" spans="1:9">
      <c r="A342" s="68"/>
      <c r="B342" s="68"/>
      <c r="C342" s="40"/>
      <c r="D342" s="68"/>
      <c r="E342" s="40"/>
      <c r="G342" s="69"/>
      <c r="H342" s="68"/>
      <c r="I342" s="40"/>
    </row>
    <row r="343" spans="1:9">
      <c r="A343" s="68"/>
      <c r="B343" s="68"/>
      <c r="C343" s="40"/>
      <c r="D343" s="68"/>
      <c r="E343" s="40"/>
      <c r="G343" s="69"/>
      <c r="H343" s="68"/>
      <c r="I343" s="40"/>
    </row>
    <row r="344" spans="1:9">
      <c r="A344" s="68"/>
      <c r="B344" s="68"/>
      <c r="C344" s="40"/>
      <c r="D344" s="68"/>
      <c r="E344" s="40"/>
      <c r="G344" s="69"/>
      <c r="H344" s="68"/>
      <c r="I344" s="40"/>
    </row>
    <row r="345" spans="1:9">
      <c r="A345" s="68"/>
      <c r="B345" s="68"/>
      <c r="C345" s="40"/>
      <c r="D345" s="68"/>
      <c r="E345" s="40"/>
      <c r="G345" s="69"/>
      <c r="H345" s="68"/>
      <c r="I345" s="40"/>
    </row>
    <row r="346" spans="1:9">
      <c r="A346" s="68"/>
      <c r="B346" s="68"/>
      <c r="C346" s="40"/>
      <c r="D346" s="68"/>
      <c r="E346" s="40"/>
      <c r="G346" s="69"/>
      <c r="H346" s="68"/>
      <c r="I346" s="40"/>
    </row>
    <row r="347" spans="1:9">
      <c r="A347" s="68"/>
      <c r="B347" s="68"/>
      <c r="C347" s="40"/>
      <c r="D347" s="68"/>
      <c r="E347" s="40"/>
      <c r="G347" s="69"/>
      <c r="H347" s="68"/>
      <c r="I347" s="40"/>
    </row>
    <row r="348" spans="1:9">
      <c r="A348" s="68"/>
      <c r="B348" s="68"/>
      <c r="C348" s="40"/>
      <c r="D348" s="68"/>
      <c r="E348" s="40"/>
      <c r="G348" s="69"/>
      <c r="H348" s="68"/>
      <c r="I348" s="40"/>
    </row>
    <row r="349" spans="1:9">
      <c r="A349" s="68"/>
      <c r="B349" s="68"/>
      <c r="C349" s="40"/>
      <c r="D349" s="68"/>
      <c r="E349" s="40"/>
      <c r="G349" s="69"/>
      <c r="H349" s="68"/>
      <c r="I349" s="40"/>
    </row>
    <row r="350" spans="1:9">
      <c r="A350" s="68"/>
      <c r="B350" s="68"/>
      <c r="C350" s="40"/>
      <c r="D350" s="68"/>
      <c r="E350" s="40"/>
      <c r="G350" s="69"/>
      <c r="H350" s="68"/>
      <c r="I350" s="40"/>
    </row>
    <row r="351" spans="1:9">
      <c r="A351" s="68"/>
      <c r="B351" s="68"/>
      <c r="C351" s="40"/>
      <c r="D351" s="68"/>
      <c r="E351" s="40"/>
      <c r="G351" s="69"/>
      <c r="H351" s="68"/>
      <c r="I351" s="40"/>
    </row>
    <row r="352" spans="1:9">
      <c r="A352" s="68"/>
      <c r="B352" s="68"/>
      <c r="C352" s="40"/>
      <c r="D352" s="68"/>
      <c r="E352" s="40"/>
      <c r="G352" s="69"/>
      <c r="H352" s="68"/>
      <c r="I352" s="40"/>
    </row>
    <row r="353" spans="1:9">
      <c r="A353" s="68"/>
      <c r="B353" s="68"/>
      <c r="C353" s="40"/>
      <c r="D353" s="68"/>
      <c r="E353" s="40"/>
      <c r="G353" s="69"/>
      <c r="H353" s="68"/>
      <c r="I353" s="40"/>
    </row>
    <row r="354" spans="1:9">
      <c r="A354" s="68"/>
      <c r="B354" s="68"/>
      <c r="C354" s="40"/>
      <c r="D354" s="68"/>
      <c r="E354" s="40"/>
      <c r="G354" s="69"/>
      <c r="H354" s="68"/>
      <c r="I354" s="40"/>
    </row>
    <row r="355" spans="1:9">
      <c r="A355" s="68"/>
      <c r="B355" s="68"/>
      <c r="C355" s="40"/>
      <c r="D355" s="68"/>
      <c r="E355" s="40"/>
      <c r="G355" s="69"/>
      <c r="H355" s="68"/>
      <c r="I355" s="40"/>
    </row>
    <row r="356" spans="1:9">
      <c r="A356" s="68"/>
      <c r="B356" s="68"/>
      <c r="C356" s="40"/>
      <c r="D356" s="68"/>
      <c r="E356" s="40"/>
      <c r="G356" s="69"/>
      <c r="H356" s="68"/>
      <c r="I356" s="40"/>
    </row>
    <row r="357" spans="1:9">
      <c r="A357" s="68"/>
      <c r="B357" s="68"/>
      <c r="C357" s="40"/>
      <c r="D357" s="68"/>
      <c r="E357" s="40"/>
      <c r="G357" s="69"/>
      <c r="H357" s="68"/>
      <c r="I357" s="40"/>
    </row>
    <row r="358" spans="1:9">
      <c r="A358" s="68"/>
      <c r="B358" s="68"/>
      <c r="C358" s="40"/>
      <c r="D358" s="68"/>
      <c r="E358" s="40"/>
      <c r="G358" s="69"/>
      <c r="H358" s="68"/>
      <c r="I358" s="40"/>
    </row>
    <row r="359" spans="1:9">
      <c r="A359" s="68"/>
      <c r="B359" s="68"/>
      <c r="C359" s="40"/>
      <c r="D359" s="68"/>
      <c r="E359" s="40"/>
      <c r="G359" s="69"/>
      <c r="H359" s="68"/>
      <c r="I359" s="40"/>
    </row>
    <row r="360" spans="1:9">
      <c r="A360" s="68"/>
      <c r="B360" s="68"/>
      <c r="C360" s="40"/>
      <c r="D360" s="68"/>
      <c r="E360" s="40"/>
      <c r="G360" s="69"/>
      <c r="H360" s="68"/>
      <c r="I360" s="40"/>
    </row>
    <row r="361" spans="1:9">
      <c r="A361" s="68"/>
      <c r="B361" s="68"/>
      <c r="C361" s="40"/>
      <c r="D361" s="68"/>
      <c r="E361" s="40"/>
      <c r="G361" s="69"/>
      <c r="H361" s="68"/>
      <c r="I361" s="40"/>
    </row>
    <row r="362" spans="1:9">
      <c r="A362" s="68"/>
      <c r="B362" s="68"/>
      <c r="C362" s="40"/>
      <c r="D362" s="68"/>
      <c r="E362" s="40"/>
      <c r="G362" s="69"/>
      <c r="H362" s="68"/>
      <c r="I362" s="40"/>
    </row>
    <row r="363" spans="1:9">
      <c r="A363" s="68"/>
      <c r="B363" s="68"/>
      <c r="C363" s="40"/>
      <c r="D363" s="68"/>
      <c r="E363" s="40"/>
      <c r="G363" s="69"/>
      <c r="H363" s="68"/>
      <c r="I363" s="40"/>
    </row>
    <row r="364" spans="1:9">
      <c r="A364" s="68"/>
      <c r="B364" s="68"/>
      <c r="C364" s="40"/>
      <c r="D364" s="68"/>
      <c r="E364" s="40"/>
      <c r="G364" s="69"/>
      <c r="H364" s="68"/>
      <c r="I364" s="40"/>
    </row>
    <row r="365" spans="1:9">
      <c r="A365" s="68"/>
      <c r="B365" s="68"/>
      <c r="C365" s="40"/>
      <c r="D365" s="68"/>
      <c r="E365" s="40"/>
      <c r="G365" s="69"/>
      <c r="H365" s="68"/>
      <c r="I365" s="40"/>
    </row>
    <row r="366" spans="1:9">
      <c r="A366" s="68"/>
      <c r="B366" s="68"/>
      <c r="C366" s="40"/>
      <c r="D366" s="68"/>
      <c r="E366" s="40"/>
      <c r="G366" s="69"/>
      <c r="H366" s="68"/>
      <c r="I366" s="40"/>
    </row>
    <row r="367" spans="1:9">
      <c r="A367" s="68"/>
      <c r="B367" s="68"/>
      <c r="C367" s="40"/>
      <c r="D367" s="68"/>
      <c r="E367" s="40"/>
      <c r="G367" s="69"/>
      <c r="H367" s="68"/>
      <c r="I367" s="40"/>
    </row>
    <row r="368" spans="1:9">
      <c r="A368" s="68"/>
      <c r="B368" s="68"/>
      <c r="C368" s="40"/>
      <c r="D368" s="68"/>
      <c r="E368" s="40"/>
      <c r="G368" s="69"/>
      <c r="H368" s="68"/>
      <c r="I368" s="40"/>
    </row>
    <row r="369" spans="1:9">
      <c r="A369" s="68"/>
      <c r="B369" s="68"/>
      <c r="C369" s="40"/>
      <c r="D369" s="68"/>
      <c r="E369" s="40"/>
      <c r="G369" s="69"/>
      <c r="H369" s="68"/>
      <c r="I369" s="40"/>
    </row>
    <row r="370" spans="1:9">
      <c r="A370" s="68"/>
      <c r="B370" s="68"/>
      <c r="C370" s="40"/>
      <c r="D370" s="68"/>
      <c r="E370" s="40"/>
      <c r="G370" s="69"/>
      <c r="H370" s="68"/>
      <c r="I370" s="40"/>
    </row>
    <row r="371" spans="1:9">
      <c r="A371" s="68"/>
      <c r="B371" s="68"/>
      <c r="C371" s="40"/>
      <c r="D371" s="68"/>
      <c r="E371" s="40"/>
      <c r="G371" s="69"/>
      <c r="H371" s="68"/>
      <c r="I371" s="40"/>
    </row>
    <row r="372" spans="1:9">
      <c r="A372" s="68"/>
      <c r="B372" s="68"/>
      <c r="C372" s="40"/>
      <c r="D372" s="68"/>
      <c r="E372" s="40"/>
      <c r="G372" s="69"/>
      <c r="H372" s="68"/>
      <c r="I372" s="40"/>
    </row>
    <row r="373" spans="1:9">
      <c r="A373" s="68"/>
      <c r="B373" s="68"/>
      <c r="C373" s="40"/>
      <c r="D373" s="68"/>
      <c r="E373" s="40"/>
      <c r="G373" s="69"/>
      <c r="H373" s="68"/>
      <c r="I373" s="40"/>
    </row>
    <row r="374" spans="1:9">
      <c r="A374" s="68"/>
      <c r="B374" s="68"/>
      <c r="C374" s="40"/>
      <c r="D374" s="68"/>
      <c r="E374" s="40"/>
      <c r="G374" s="69"/>
      <c r="H374" s="68"/>
      <c r="I374" s="40"/>
    </row>
    <row r="375" spans="1:9">
      <c r="A375" s="68"/>
      <c r="B375" s="68"/>
      <c r="C375" s="40"/>
      <c r="D375" s="68"/>
      <c r="E375" s="40"/>
      <c r="G375" s="69"/>
      <c r="H375" s="68"/>
      <c r="I375" s="40"/>
    </row>
    <row r="376" spans="1:9">
      <c r="A376" s="68"/>
      <c r="B376" s="68"/>
      <c r="C376" s="40"/>
      <c r="D376" s="68"/>
      <c r="E376" s="40"/>
      <c r="G376" s="69"/>
      <c r="H376" s="68"/>
      <c r="I376" s="40"/>
    </row>
    <row r="377" spans="1:9">
      <c r="A377" s="68"/>
      <c r="B377" s="68"/>
      <c r="C377" s="40"/>
      <c r="D377" s="68"/>
      <c r="E377" s="40"/>
      <c r="G377" s="69"/>
      <c r="H377" s="68"/>
      <c r="I377" s="40"/>
    </row>
    <row r="378" spans="1:9">
      <c r="A378" s="68"/>
      <c r="B378" s="68"/>
      <c r="C378" s="40"/>
      <c r="D378" s="68"/>
      <c r="E378" s="40"/>
      <c r="G378" s="69"/>
      <c r="H378" s="68"/>
      <c r="I378" s="40"/>
    </row>
    <row r="379" spans="1:9">
      <c r="A379" s="68"/>
      <c r="B379" s="68"/>
      <c r="C379" s="40"/>
      <c r="D379" s="68"/>
      <c r="E379" s="40"/>
      <c r="G379" s="69"/>
      <c r="H379" s="68"/>
      <c r="I379" s="40"/>
    </row>
    <row r="380" spans="1:9">
      <c r="A380" s="68"/>
      <c r="B380" s="68"/>
      <c r="C380" s="40"/>
      <c r="D380" s="68"/>
      <c r="E380" s="40"/>
      <c r="G380" s="69"/>
      <c r="H380" s="68"/>
      <c r="I380" s="40"/>
    </row>
    <row r="381" spans="1:9">
      <c r="A381" s="68"/>
      <c r="B381" s="68"/>
      <c r="C381" s="40"/>
      <c r="D381" s="68"/>
      <c r="E381" s="40"/>
      <c r="G381" s="69"/>
      <c r="H381" s="68"/>
      <c r="I381" s="40"/>
    </row>
    <row r="382" spans="1:9">
      <c r="A382" s="68"/>
      <c r="B382" s="68"/>
      <c r="C382" s="40"/>
      <c r="D382" s="68"/>
      <c r="E382" s="40"/>
      <c r="G382" s="69"/>
      <c r="H382" s="68"/>
      <c r="I382" s="40"/>
    </row>
    <row r="383" spans="1:9">
      <c r="A383" s="68"/>
      <c r="B383" s="68"/>
      <c r="C383" s="40"/>
      <c r="D383" s="68"/>
      <c r="E383" s="40"/>
      <c r="G383" s="69"/>
      <c r="H383" s="68"/>
      <c r="I383" s="40"/>
    </row>
    <row r="384" spans="1:9">
      <c r="A384" s="68"/>
      <c r="B384" s="68"/>
      <c r="C384" s="40"/>
      <c r="D384" s="68"/>
      <c r="E384" s="40"/>
      <c r="G384" s="69"/>
      <c r="H384" s="68"/>
      <c r="I384" s="40"/>
    </row>
    <row r="385" spans="1:9">
      <c r="A385" s="68"/>
      <c r="B385" s="68"/>
      <c r="C385" s="40"/>
      <c r="D385" s="68"/>
      <c r="E385" s="40"/>
      <c r="G385" s="69"/>
      <c r="H385" s="68"/>
      <c r="I385" s="40"/>
    </row>
    <row r="386" spans="1:9">
      <c r="A386" s="68"/>
      <c r="B386" s="68"/>
      <c r="C386" s="40"/>
      <c r="D386" s="68"/>
      <c r="E386" s="40"/>
      <c r="G386" s="69"/>
      <c r="H386" s="68"/>
      <c r="I386" s="40"/>
    </row>
    <row r="387" spans="1:9">
      <c r="A387" s="68"/>
      <c r="B387" s="68"/>
      <c r="C387" s="40"/>
      <c r="D387" s="68"/>
      <c r="E387" s="40"/>
      <c r="G387" s="69"/>
      <c r="H387" s="68"/>
      <c r="I387" s="40"/>
    </row>
    <row r="388" spans="1:9">
      <c r="A388" s="68"/>
      <c r="B388" s="68"/>
      <c r="C388" s="40"/>
      <c r="D388" s="68"/>
      <c r="E388" s="40"/>
      <c r="G388" s="69"/>
      <c r="H388" s="68"/>
      <c r="I388" s="40"/>
    </row>
    <row r="389" spans="1:9">
      <c r="A389" s="68"/>
      <c r="B389" s="68"/>
      <c r="C389" s="40"/>
      <c r="D389" s="68"/>
      <c r="E389" s="40"/>
      <c r="G389" s="69"/>
      <c r="H389" s="68"/>
      <c r="I389" s="40"/>
    </row>
    <row r="390" spans="1:9">
      <c r="A390" s="68"/>
      <c r="B390" s="68"/>
      <c r="C390" s="40"/>
      <c r="D390" s="68"/>
      <c r="E390" s="40"/>
      <c r="G390" s="69"/>
      <c r="H390" s="68"/>
      <c r="I390" s="40"/>
    </row>
    <row r="391" spans="1:9">
      <c r="A391" s="68"/>
      <c r="B391" s="68"/>
      <c r="C391" s="40"/>
      <c r="D391" s="68"/>
      <c r="E391" s="40"/>
      <c r="G391" s="69"/>
      <c r="H391" s="68"/>
      <c r="I391" s="40"/>
    </row>
    <row r="392" spans="1:9">
      <c r="A392" s="68"/>
      <c r="B392" s="68"/>
      <c r="C392" s="40"/>
      <c r="D392" s="68"/>
      <c r="E392" s="40"/>
      <c r="G392" s="69"/>
      <c r="H392" s="68"/>
      <c r="I392" s="40"/>
    </row>
    <row r="393" spans="1:9">
      <c r="A393" s="68"/>
      <c r="B393" s="68"/>
      <c r="C393" s="40"/>
      <c r="D393" s="68"/>
      <c r="E393" s="40"/>
      <c r="G393" s="69"/>
      <c r="H393" s="68"/>
      <c r="I393" s="40"/>
    </row>
    <row r="394" spans="1:9">
      <c r="A394" s="68"/>
      <c r="B394" s="68"/>
      <c r="C394" s="40"/>
      <c r="D394" s="68"/>
      <c r="E394" s="40"/>
      <c r="G394" s="69"/>
      <c r="H394" s="68"/>
      <c r="I394" s="40"/>
    </row>
    <row r="395" spans="1:9">
      <c r="A395" s="68"/>
      <c r="B395" s="68"/>
      <c r="C395" s="40"/>
      <c r="D395" s="68"/>
      <c r="E395" s="40"/>
      <c r="G395" s="69"/>
      <c r="H395" s="68"/>
      <c r="I395" s="40"/>
    </row>
    <row r="396" spans="1:9">
      <c r="A396" s="68"/>
      <c r="B396" s="68"/>
      <c r="C396" s="40"/>
      <c r="D396" s="68"/>
      <c r="E396" s="40"/>
      <c r="G396" s="69"/>
      <c r="H396" s="68"/>
      <c r="I396" s="40"/>
    </row>
    <row r="397" spans="1:9">
      <c r="A397" s="68"/>
      <c r="B397" s="68"/>
      <c r="C397" s="40"/>
      <c r="D397" s="68"/>
      <c r="E397" s="40"/>
      <c r="G397" s="69"/>
      <c r="H397" s="68"/>
      <c r="I397" s="40"/>
    </row>
    <row r="398" spans="1:9">
      <c r="A398" s="68"/>
      <c r="B398" s="68"/>
      <c r="C398" s="40"/>
      <c r="D398" s="68"/>
      <c r="E398" s="40"/>
      <c r="G398" s="69"/>
      <c r="H398" s="68"/>
      <c r="I398" s="40"/>
    </row>
    <row r="399" spans="1:9">
      <c r="A399" s="68"/>
      <c r="B399" s="68"/>
      <c r="C399" s="40"/>
      <c r="D399" s="68"/>
      <c r="E399" s="40"/>
      <c r="G399" s="69"/>
      <c r="H399" s="68"/>
      <c r="I399" s="40"/>
    </row>
    <row r="400" spans="1:9">
      <c r="A400" s="68"/>
      <c r="B400" s="68"/>
      <c r="C400" s="40"/>
      <c r="D400" s="68"/>
      <c r="E400" s="40"/>
      <c r="G400" s="69"/>
      <c r="H400" s="68"/>
      <c r="I400" s="40"/>
    </row>
    <row r="401" spans="1:9">
      <c r="A401" s="68"/>
      <c r="B401" s="68"/>
      <c r="C401" s="40"/>
      <c r="D401" s="68"/>
      <c r="E401" s="40"/>
      <c r="G401" s="69"/>
      <c r="H401" s="68"/>
      <c r="I401" s="40"/>
    </row>
    <row r="402" spans="1:9">
      <c r="A402" s="68"/>
      <c r="B402" s="68"/>
      <c r="C402" s="40"/>
      <c r="D402" s="68"/>
      <c r="E402" s="40"/>
      <c r="G402" s="69"/>
      <c r="H402" s="68"/>
      <c r="I402" s="40"/>
    </row>
    <row r="403" spans="1:9">
      <c r="A403" s="68"/>
      <c r="B403" s="68"/>
      <c r="C403" s="40"/>
      <c r="D403" s="68"/>
      <c r="E403" s="40"/>
      <c r="G403" s="69"/>
      <c r="H403" s="68"/>
      <c r="I403" s="40"/>
    </row>
    <row r="404" spans="1:9">
      <c r="A404" s="68"/>
      <c r="B404" s="68"/>
      <c r="C404" s="40"/>
      <c r="D404" s="68"/>
      <c r="E404" s="40"/>
      <c r="G404" s="69"/>
      <c r="H404" s="68"/>
      <c r="I404" s="40"/>
    </row>
    <row r="405" spans="1:9">
      <c r="A405" s="68"/>
      <c r="B405" s="68"/>
      <c r="C405" s="40"/>
      <c r="D405" s="68"/>
      <c r="E405" s="40"/>
      <c r="G405" s="69"/>
      <c r="H405" s="68"/>
      <c r="I405" s="40"/>
    </row>
    <row r="406" spans="1:9">
      <c r="A406" s="68"/>
      <c r="B406" s="68"/>
      <c r="C406" s="40"/>
      <c r="D406" s="68"/>
      <c r="E406" s="40"/>
      <c r="G406" s="69"/>
      <c r="H406" s="68"/>
      <c r="I406" s="40"/>
    </row>
    <row r="407" spans="1:9">
      <c r="A407" s="68"/>
      <c r="B407" s="68"/>
      <c r="C407" s="40"/>
      <c r="D407" s="68"/>
      <c r="E407" s="40"/>
      <c r="G407" s="69"/>
      <c r="H407" s="68"/>
      <c r="I407" s="40"/>
    </row>
    <row r="408" spans="1:9">
      <c r="A408" s="68"/>
      <c r="B408" s="68"/>
      <c r="C408" s="40"/>
      <c r="D408" s="68"/>
      <c r="E408" s="40"/>
      <c r="G408" s="69"/>
      <c r="H408" s="68"/>
      <c r="I408" s="40"/>
    </row>
    <row r="409" spans="1:9">
      <c r="A409" s="68"/>
      <c r="B409" s="68"/>
      <c r="C409" s="40"/>
      <c r="D409" s="68"/>
      <c r="E409" s="40"/>
      <c r="G409" s="69"/>
      <c r="H409" s="68"/>
      <c r="I409" s="40"/>
    </row>
    <row r="410" spans="1:9">
      <c r="A410" s="68"/>
      <c r="B410" s="68"/>
      <c r="C410" s="40"/>
      <c r="D410" s="68"/>
      <c r="E410" s="40"/>
      <c r="G410" s="69"/>
      <c r="H410" s="68"/>
      <c r="I410" s="40"/>
    </row>
    <row r="411" spans="1:9">
      <c r="A411" s="68"/>
      <c r="B411" s="68"/>
      <c r="C411" s="40"/>
      <c r="D411" s="68"/>
      <c r="E411" s="40"/>
      <c r="G411" s="69"/>
      <c r="H411" s="68"/>
      <c r="I411" s="40"/>
    </row>
    <row r="412" spans="1:9">
      <c r="A412" s="68"/>
      <c r="B412" s="68"/>
      <c r="C412" s="40"/>
      <c r="D412" s="68"/>
      <c r="E412" s="40"/>
      <c r="G412" s="69"/>
      <c r="H412" s="68"/>
      <c r="I412" s="40"/>
    </row>
    <row r="413" spans="1:9">
      <c r="A413" s="68"/>
      <c r="B413" s="68"/>
      <c r="C413" s="40"/>
      <c r="D413" s="68"/>
      <c r="E413" s="40"/>
      <c r="G413" s="69"/>
      <c r="H413" s="68"/>
      <c r="I413" s="40"/>
    </row>
    <row r="414" spans="1:9">
      <c r="A414" s="68"/>
      <c r="B414" s="68"/>
      <c r="C414" s="40"/>
      <c r="D414" s="68"/>
      <c r="E414" s="40"/>
      <c r="G414" s="69"/>
      <c r="H414" s="68"/>
      <c r="I414" s="40"/>
    </row>
    <row r="415" spans="1:9">
      <c r="A415" s="68"/>
      <c r="B415" s="68"/>
      <c r="C415" s="40"/>
      <c r="D415" s="68"/>
      <c r="E415" s="40"/>
      <c r="G415" s="69"/>
      <c r="H415" s="68"/>
      <c r="I415" s="40"/>
    </row>
    <row r="416" spans="1:9">
      <c r="A416" s="68"/>
      <c r="B416" s="68"/>
      <c r="C416" s="40"/>
      <c r="D416" s="68"/>
      <c r="E416" s="40"/>
      <c r="G416" s="69"/>
      <c r="H416" s="68"/>
      <c r="I416" s="40"/>
    </row>
    <row r="417" spans="1:9">
      <c r="A417" s="68"/>
      <c r="B417" s="68"/>
      <c r="C417" s="40"/>
      <c r="D417" s="68"/>
      <c r="E417" s="40"/>
      <c r="G417" s="69"/>
      <c r="H417" s="68"/>
      <c r="I417" s="40"/>
    </row>
    <row r="418" spans="1:9">
      <c r="A418" s="68"/>
      <c r="B418" s="68"/>
      <c r="C418" s="40"/>
      <c r="D418" s="68"/>
      <c r="E418" s="40"/>
      <c r="G418" s="69"/>
      <c r="H418" s="68"/>
      <c r="I418" s="40"/>
    </row>
    <row r="419" spans="1:9">
      <c r="A419" s="68"/>
      <c r="B419" s="68"/>
      <c r="C419" s="40"/>
      <c r="D419" s="68"/>
      <c r="E419" s="40"/>
      <c r="G419" s="69"/>
      <c r="H419" s="68"/>
      <c r="I419" s="40"/>
    </row>
    <row r="420" spans="1:9">
      <c r="A420" s="68"/>
      <c r="B420" s="68"/>
      <c r="C420" s="40"/>
      <c r="D420" s="68"/>
      <c r="E420" s="40"/>
      <c r="G420" s="69"/>
      <c r="H420" s="68"/>
      <c r="I420" s="40"/>
    </row>
    <row r="421" spans="1:9">
      <c r="A421" s="68"/>
      <c r="B421" s="68"/>
      <c r="C421" s="40"/>
      <c r="D421" s="68"/>
      <c r="E421" s="40"/>
      <c r="G421" s="69"/>
      <c r="H421" s="68"/>
      <c r="I421" s="40"/>
    </row>
    <row r="422" spans="1:9">
      <c r="A422" s="68"/>
      <c r="B422" s="68"/>
      <c r="C422" s="40"/>
      <c r="D422" s="68"/>
      <c r="E422" s="40"/>
      <c r="G422" s="69"/>
      <c r="H422" s="68"/>
      <c r="I422" s="40"/>
    </row>
    <row r="423" spans="1:9">
      <c r="A423" s="68"/>
      <c r="B423" s="68"/>
      <c r="C423" s="40"/>
      <c r="D423" s="68"/>
      <c r="E423" s="40"/>
      <c r="G423" s="69"/>
      <c r="H423" s="68"/>
      <c r="I423" s="40"/>
    </row>
    <row r="424" spans="1:9">
      <c r="A424" s="68"/>
      <c r="B424" s="68"/>
      <c r="C424" s="40"/>
      <c r="D424" s="68"/>
      <c r="E424" s="40"/>
      <c r="G424" s="69"/>
      <c r="H424" s="68"/>
      <c r="I424" s="40"/>
    </row>
    <row r="425" spans="1:9">
      <c r="A425" s="68"/>
      <c r="B425" s="68"/>
      <c r="C425" s="40"/>
      <c r="D425" s="68"/>
      <c r="E425" s="40"/>
      <c r="G425" s="69"/>
      <c r="H425" s="68"/>
      <c r="I425" s="40"/>
    </row>
    <row r="426" spans="1:9">
      <c r="A426" s="68"/>
      <c r="B426" s="68"/>
      <c r="C426" s="40"/>
      <c r="D426" s="68"/>
      <c r="E426" s="40"/>
      <c r="G426" s="69"/>
      <c r="H426" s="68"/>
      <c r="I426" s="40"/>
    </row>
    <row r="427" spans="1:9">
      <c r="A427" s="68"/>
      <c r="B427" s="68"/>
      <c r="C427" s="40"/>
      <c r="D427" s="68"/>
      <c r="E427" s="40"/>
      <c r="G427" s="69"/>
      <c r="H427" s="68"/>
      <c r="I427" s="40"/>
    </row>
    <row r="428" spans="1:9">
      <c r="A428" s="68"/>
      <c r="B428" s="68"/>
      <c r="C428" s="40"/>
      <c r="D428" s="68"/>
      <c r="E428" s="40"/>
      <c r="G428" s="69"/>
      <c r="H428" s="68"/>
      <c r="I428" s="40"/>
    </row>
    <row r="429" spans="1:9">
      <c r="A429" s="68"/>
      <c r="B429" s="68"/>
      <c r="C429" s="40"/>
      <c r="D429" s="68"/>
      <c r="E429" s="40"/>
      <c r="G429" s="69"/>
      <c r="H429" s="68"/>
      <c r="I429" s="40"/>
    </row>
    <row r="430" spans="1:9">
      <c r="A430" s="68"/>
      <c r="B430" s="68"/>
      <c r="C430" s="40"/>
      <c r="D430" s="68"/>
      <c r="E430" s="40"/>
      <c r="G430" s="69"/>
      <c r="H430" s="68"/>
      <c r="I430" s="40"/>
    </row>
    <row r="431" spans="1:9">
      <c r="A431" s="68"/>
      <c r="B431" s="68"/>
      <c r="C431" s="40"/>
      <c r="D431" s="68"/>
      <c r="E431" s="40"/>
      <c r="G431" s="69"/>
      <c r="H431" s="68"/>
      <c r="I431" s="40"/>
    </row>
    <row r="432" spans="1:9">
      <c r="A432" s="68"/>
      <c r="B432" s="68"/>
      <c r="C432" s="40"/>
      <c r="D432" s="68"/>
      <c r="E432" s="40"/>
      <c r="G432" s="69"/>
      <c r="H432" s="68"/>
      <c r="I432" s="40"/>
    </row>
    <row r="433" spans="1:9">
      <c r="A433" s="68"/>
      <c r="B433" s="68"/>
      <c r="C433" s="40"/>
      <c r="D433" s="68"/>
      <c r="E433" s="40"/>
      <c r="G433" s="69"/>
      <c r="H433" s="68"/>
      <c r="I433" s="40"/>
    </row>
    <row r="434" spans="1:9">
      <c r="A434" s="68"/>
      <c r="B434" s="68"/>
      <c r="C434" s="40"/>
      <c r="D434" s="68"/>
      <c r="E434" s="40"/>
      <c r="G434" s="69"/>
      <c r="H434" s="68"/>
      <c r="I434" s="40"/>
    </row>
    <row r="435" spans="1:9">
      <c r="A435" s="68"/>
      <c r="B435" s="68"/>
      <c r="C435" s="40"/>
      <c r="D435" s="68"/>
      <c r="E435" s="40"/>
      <c r="G435" s="69"/>
      <c r="H435" s="68"/>
      <c r="I435" s="40"/>
    </row>
    <row r="436" spans="1:9">
      <c r="A436" s="68"/>
      <c r="B436" s="68"/>
      <c r="C436" s="40"/>
      <c r="D436" s="68"/>
      <c r="E436" s="40"/>
      <c r="G436" s="69"/>
      <c r="H436" s="68"/>
      <c r="I436" s="40"/>
    </row>
    <row r="437" spans="1:9">
      <c r="A437" s="68"/>
      <c r="B437" s="68"/>
      <c r="C437" s="40"/>
      <c r="D437" s="68"/>
      <c r="E437" s="40"/>
      <c r="G437" s="69"/>
      <c r="H437" s="68"/>
      <c r="I437" s="40"/>
    </row>
    <row r="438" spans="1:9">
      <c r="A438" s="68"/>
      <c r="B438" s="68"/>
      <c r="C438" s="40"/>
      <c r="D438" s="68"/>
      <c r="E438" s="40"/>
      <c r="G438" s="69"/>
      <c r="H438" s="68"/>
      <c r="I438" s="40"/>
    </row>
    <row r="439" spans="1:9">
      <c r="A439" s="68"/>
      <c r="B439" s="68"/>
      <c r="C439" s="40"/>
      <c r="D439" s="68"/>
      <c r="E439" s="40"/>
      <c r="G439" s="69"/>
      <c r="H439" s="68"/>
      <c r="I439" s="40"/>
    </row>
    <row r="440" spans="1:9">
      <c r="A440" s="68"/>
      <c r="B440" s="68"/>
      <c r="C440" s="40"/>
      <c r="D440" s="68"/>
      <c r="E440" s="40"/>
      <c r="G440" s="69"/>
      <c r="H440" s="68"/>
      <c r="I440" s="40"/>
    </row>
    <row r="441" spans="1:9">
      <c r="A441" s="68"/>
      <c r="B441" s="68"/>
      <c r="C441" s="40"/>
      <c r="D441" s="68"/>
      <c r="E441" s="40"/>
      <c r="G441" s="69"/>
      <c r="H441" s="68"/>
      <c r="I441" s="40"/>
    </row>
    <row r="442" spans="1:9">
      <c r="A442" s="68"/>
      <c r="B442" s="68"/>
      <c r="C442" s="40"/>
      <c r="D442" s="68"/>
      <c r="E442" s="40"/>
      <c r="G442" s="69"/>
      <c r="H442" s="68"/>
      <c r="I442" s="40"/>
    </row>
    <row r="443" spans="1:9">
      <c r="A443" s="68"/>
      <c r="B443" s="68"/>
      <c r="C443" s="40"/>
      <c r="D443" s="68"/>
      <c r="E443" s="40"/>
      <c r="G443" s="69"/>
      <c r="H443" s="68"/>
      <c r="I443" s="40"/>
    </row>
    <row r="444" spans="1:9">
      <c r="A444" s="68"/>
      <c r="B444" s="68"/>
      <c r="C444" s="40"/>
      <c r="D444" s="68"/>
      <c r="E444" s="40"/>
      <c r="G444" s="69"/>
      <c r="H444" s="68"/>
      <c r="I444" s="40"/>
    </row>
    <row r="445" spans="1:9">
      <c r="A445" s="68"/>
      <c r="B445" s="68"/>
      <c r="C445" s="40"/>
      <c r="D445" s="68"/>
      <c r="E445" s="40"/>
      <c r="G445" s="69"/>
      <c r="H445" s="68"/>
      <c r="I445" s="40"/>
    </row>
    <row r="446" spans="1:9">
      <c r="A446" s="68"/>
      <c r="B446" s="68"/>
      <c r="C446" s="40"/>
      <c r="D446" s="68"/>
      <c r="E446" s="40"/>
      <c r="G446" s="69"/>
      <c r="H446" s="68"/>
      <c r="I446" s="40"/>
    </row>
    <row r="447" spans="1:9">
      <c r="A447" s="68"/>
      <c r="B447" s="68"/>
      <c r="C447" s="40"/>
      <c r="D447" s="68"/>
      <c r="E447" s="40"/>
      <c r="G447" s="69"/>
      <c r="H447" s="68"/>
      <c r="I447" s="40"/>
    </row>
    <row r="448" spans="1:9">
      <c r="A448" s="68"/>
      <c r="B448" s="68"/>
      <c r="C448" s="40"/>
      <c r="D448" s="68"/>
      <c r="E448" s="40"/>
      <c r="G448" s="69"/>
      <c r="H448" s="68"/>
      <c r="I448" s="40"/>
    </row>
    <row r="449" spans="1:9">
      <c r="A449" s="68"/>
      <c r="B449" s="68"/>
      <c r="C449" s="40"/>
      <c r="D449" s="68"/>
      <c r="E449" s="40"/>
      <c r="G449" s="69"/>
      <c r="H449" s="68"/>
      <c r="I449" s="40"/>
    </row>
    <row r="450" spans="1:9">
      <c r="A450" s="68"/>
      <c r="B450" s="68"/>
      <c r="C450" s="40"/>
      <c r="D450" s="68"/>
      <c r="E450" s="40"/>
      <c r="G450" s="69"/>
      <c r="H450" s="68"/>
      <c r="I450" s="40"/>
    </row>
    <row r="451" spans="1:9">
      <c r="A451" s="68"/>
      <c r="B451" s="68"/>
      <c r="C451" s="40"/>
      <c r="D451" s="68"/>
      <c r="E451" s="40"/>
      <c r="G451" s="69"/>
      <c r="H451" s="68"/>
      <c r="I451" s="40"/>
    </row>
    <row r="452" spans="1:9">
      <c r="A452" s="68"/>
      <c r="B452" s="68"/>
      <c r="C452" s="40"/>
      <c r="D452" s="68"/>
      <c r="E452" s="40"/>
      <c r="G452" s="69"/>
      <c r="H452" s="68"/>
      <c r="I452" s="40"/>
    </row>
    <row r="453" spans="1:9">
      <c r="A453" s="68"/>
      <c r="B453" s="68"/>
      <c r="C453" s="40"/>
      <c r="D453" s="68"/>
      <c r="E453" s="40"/>
      <c r="G453" s="69"/>
      <c r="H453" s="68"/>
      <c r="I453" s="40"/>
    </row>
    <row r="454" spans="1:9">
      <c r="A454" s="68"/>
      <c r="B454" s="68"/>
      <c r="C454" s="40"/>
      <c r="D454" s="68"/>
      <c r="E454" s="40"/>
      <c r="G454" s="69"/>
      <c r="H454" s="68"/>
      <c r="I454" s="40"/>
    </row>
    <row r="455" spans="1:9">
      <c r="A455" s="68"/>
      <c r="B455" s="68"/>
      <c r="C455" s="40"/>
      <c r="D455" s="68"/>
      <c r="E455" s="40"/>
      <c r="G455" s="69"/>
      <c r="H455" s="68"/>
      <c r="I455" s="40"/>
    </row>
    <row r="456" spans="1:9">
      <c r="A456" s="68"/>
      <c r="B456" s="68"/>
      <c r="C456" s="40"/>
      <c r="D456" s="68"/>
      <c r="E456" s="40"/>
      <c r="G456" s="69"/>
      <c r="H456" s="68"/>
      <c r="I456" s="40"/>
    </row>
    <row r="457" spans="1:9">
      <c r="A457" s="68"/>
      <c r="B457" s="68"/>
      <c r="C457" s="40"/>
      <c r="D457" s="68"/>
      <c r="E457" s="40"/>
      <c r="G457" s="69"/>
      <c r="H457" s="68"/>
      <c r="I457" s="40"/>
    </row>
    <row r="458" spans="1:9">
      <c r="A458" s="68"/>
      <c r="B458" s="68"/>
      <c r="C458" s="40"/>
      <c r="D458" s="68"/>
      <c r="E458" s="40"/>
      <c r="G458" s="69"/>
      <c r="H458" s="68"/>
      <c r="I458" s="40"/>
    </row>
    <row r="459" spans="1:9">
      <c r="A459" s="68"/>
      <c r="B459" s="68"/>
      <c r="C459" s="40"/>
      <c r="D459" s="68"/>
      <c r="E459" s="40"/>
      <c r="G459" s="69"/>
      <c r="H459" s="68"/>
      <c r="I459" s="40"/>
    </row>
    <row r="460" spans="1:9">
      <c r="A460" s="68"/>
      <c r="B460" s="68"/>
      <c r="C460" s="40"/>
      <c r="D460" s="68"/>
      <c r="E460" s="40"/>
      <c r="G460" s="69"/>
      <c r="H460" s="68"/>
      <c r="I460" s="40"/>
    </row>
    <row r="461" spans="1:9">
      <c r="A461" s="68"/>
      <c r="B461" s="68"/>
      <c r="C461" s="40"/>
      <c r="D461" s="68"/>
      <c r="E461" s="40"/>
      <c r="G461" s="69"/>
      <c r="H461" s="68"/>
      <c r="I461" s="40"/>
    </row>
    <row r="462" spans="1:9">
      <c r="A462" s="68"/>
      <c r="B462" s="68"/>
      <c r="C462" s="40"/>
      <c r="D462" s="68"/>
      <c r="E462" s="40"/>
      <c r="G462" s="69"/>
      <c r="H462" s="68"/>
      <c r="I462" s="40"/>
    </row>
    <row r="463" spans="1:9">
      <c r="A463" s="68"/>
      <c r="B463" s="68"/>
      <c r="C463" s="40"/>
      <c r="D463" s="68"/>
      <c r="E463" s="40"/>
      <c r="G463" s="69"/>
      <c r="H463" s="68"/>
      <c r="I463" s="40"/>
    </row>
    <row r="464" spans="1:9">
      <c r="A464" s="68"/>
      <c r="B464" s="68"/>
      <c r="C464" s="40"/>
      <c r="D464" s="68"/>
      <c r="E464" s="40"/>
      <c r="G464" s="69"/>
      <c r="H464" s="68"/>
      <c r="I464" s="40"/>
    </row>
    <row r="465" spans="1:9">
      <c r="A465" s="68"/>
      <c r="B465" s="68"/>
      <c r="C465" s="40"/>
      <c r="D465" s="68"/>
      <c r="E465" s="40"/>
      <c r="G465" s="69"/>
      <c r="H465" s="68"/>
      <c r="I465" s="40"/>
    </row>
    <row r="466" spans="1:9">
      <c r="A466" s="68"/>
      <c r="B466" s="68"/>
      <c r="C466" s="40"/>
      <c r="D466" s="68"/>
      <c r="E466" s="40"/>
      <c r="G466" s="69"/>
      <c r="H466" s="68"/>
      <c r="I466" s="40"/>
    </row>
    <row r="467" spans="1:9">
      <c r="A467" s="68"/>
      <c r="B467" s="68"/>
      <c r="C467" s="40"/>
      <c r="D467" s="68"/>
      <c r="E467" s="40"/>
      <c r="G467" s="69"/>
      <c r="H467" s="68"/>
      <c r="I467" s="40"/>
    </row>
    <row r="468" spans="1:9">
      <c r="A468" s="68"/>
      <c r="B468" s="68"/>
      <c r="C468" s="40"/>
      <c r="D468" s="68"/>
      <c r="E468" s="40"/>
      <c r="G468" s="69"/>
      <c r="H468" s="68"/>
      <c r="I468" s="40"/>
    </row>
    <row r="469" spans="1:9">
      <c r="A469" s="68"/>
      <c r="B469" s="68"/>
      <c r="C469" s="40"/>
      <c r="D469" s="68"/>
      <c r="E469" s="40"/>
      <c r="G469" s="69"/>
      <c r="H469" s="68"/>
      <c r="I469" s="40"/>
    </row>
    <row r="470" spans="1:9">
      <c r="A470" s="68"/>
      <c r="B470" s="68"/>
      <c r="C470" s="40"/>
      <c r="D470" s="68"/>
      <c r="E470" s="40"/>
      <c r="G470" s="69"/>
      <c r="H470" s="68"/>
      <c r="I470" s="40"/>
    </row>
    <row r="471" spans="1:9">
      <c r="A471" s="68"/>
      <c r="B471" s="68"/>
      <c r="C471" s="40"/>
      <c r="D471" s="68"/>
      <c r="E471" s="40"/>
      <c r="G471" s="69"/>
      <c r="H471" s="68"/>
      <c r="I471" s="40"/>
    </row>
    <row r="472" spans="1:9">
      <c r="A472" s="68"/>
      <c r="B472" s="68"/>
      <c r="C472" s="40"/>
      <c r="D472" s="68"/>
      <c r="E472" s="40"/>
      <c r="G472" s="69"/>
      <c r="H472" s="68"/>
      <c r="I472" s="40"/>
    </row>
    <row r="473" spans="1:9">
      <c r="A473" s="68"/>
      <c r="B473" s="68"/>
      <c r="C473" s="40"/>
      <c r="D473" s="68"/>
      <c r="E473" s="40"/>
      <c r="G473" s="69"/>
      <c r="H473" s="68"/>
      <c r="I473" s="40"/>
    </row>
    <row r="474" spans="1:9">
      <c r="A474" s="68"/>
      <c r="B474" s="68"/>
      <c r="C474" s="40"/>
      <c r="D474" s="68"/>
      <c r="E474" s="40"/>
      <c r="G474" s="69"/>
      <c r="H474" s="68"/>
      <c r="I474" s="40"/>
    </row>
    <row r="475" spans="1:9">
      <c r="A475" s="68"/>
      <c r="B475" s="68"/>
      <c r="C475" s="40"/>
      <c r="D475" s="68"/>
      <c r="E475" s="40"/>
      <c r="G475" s="69"/>
      <c r="H475" s="68"/>
      <c r="I475" s="40"/>
    </row>
    <row r="476" spans="1:9">
      <c r="A476" s="68"/>
      <c r="B476" s="68"/>
      <c r="C476" s="40"/>
      <c r="D476" s="68"/>
      <c r="E476" s="40"/>
      <c r="G476" s="69"/>
      <c r="H476" s="68"/>
      <c r="I476" s="40"/>
    </row>
    <row r="477" spans="1:9">
      <c r="A477" s="68"/>
      <c r="B477" s="68"/>
      <c r="C477" s="40"/>
      <c r="D477" s="68"/>
      <c r="E477" s="40"/>
      <c r="G477" s="69"/>
      <c r="H477" s="68"/>
      <c r="I477" s="40"/>
    </row>
    <row r="478" spans="1:9">
      <c r="A478" s="68"/>
      <c r="B478" s="68"/>
      <c r="C478" s="40"/>
      <c r="D478" s="68"/>
      <c r="E478" s="40"/>
      <c r="G478" s="69"/>
      <c r="H478" s="68"/>
      <c r="I478" s="40"/>
    </row>
    <row r="479" spans="1:9">
      <c r="A479" s="68"/>
      <c r="B479" s="68"/>
      <c r="C479" s="40"/>
      <c r="D479" s="68"/>
      <c r="E479" s="40"/>
      <c r="G479" s="69"/>
      <c r="H479" s="68"/>
      <c r="I479" s="40"/>
    </row>
    <row r="480" spans="1:9">
      <c r="A480" s="68"/>
      <c r="B480" s="68"/>
      <c r="C480" s="40"/>
      <c r="D480" s="68"/>
      <c r="E480" s="40"/>
      <c r="G480" s="69"/>
      <c r="H480" s="68"/>
      <c r="I480" s="40"/>
    </row>
    <row r="481" spans="1:9">
      <c r="A481" s="68"/>
      <c r="B481" s="68"/>
      <c r="C481" s="40"/>
      <c r="D481" s="68"/>
      <c r="E481" s="40"/>
      <c r="G481" s="69"/>
      <c r="H481" s="68"/>
      <c r="I481" s="40"/>
    </row>
    <row r="482" spans="1:9">
      <c r="A482" s="68"/>
      <c r="B482" s="68"/>
      <c r="C482" s="40"/>
      <c r="D482" s="68"/>
      <c r="E482" s="40"/>
      <c r="G482" s="69"/>
      <c r="H482" s="68"/>
      <c r="I482" s="40"/>
    </row>
    <row r="483" spans="1:9">
      <c r="A483" s="68"/>
      <c r="B483" s="68"/>
      <c r="C483" s="40"/>
      <c r="D483" s="68"/>
      <c r="E483" s="40"/>
      <c r="G483" s="69"/>
      <c r="H483" s="68"/>
      <c r="I483" s="40"/>
    </row>
    <row r="484" spans="1:9">
      <c r="A484" s="68"/>
      <c r="B484" s="68"/>
      <c r="C484" s="40"/>
      <c r="D484" s="68"/>
      <c r="E484" s="40"/>
      <c r="G484" s="69"/>
      <c r="H484" s="68"/>
      <c r="I484" s="40"/>
    </row>
    <row r="485" spans="1:9">
      <c r="A485" s="68"/>
      <c r="B485" s="68"/>
      <c r="C485" s="40"/>
      <c r="D485" s="68"/>
      <c r="E485" s="40"/>
      <c r="G485" s="69"/>
      <c r="H485" s="68"/>
      <c r="I485" s="40"/>
    </row>
    <row r="486" spans="1:9">
      <c r="A486" s="68"/>
      <c r="B486" s="68"/>
      <c r="C486" s="40"/>
      <c r="D486" s="68"/>
      <c r="E486" s="40"/>
      <c r="G486" s="69"/>
      <c r="H486" s="68"/>
      <c r="I486" s="40"/>
    </row>
    <row r="487" spans="1:9">
      <c r="A487" s="68"/>
      <c r="B487" s="68"/>
      <c r="C487" s="40"/>
      <c r="D487" s="68"/>
      <c r="E487" s="40"/>
      <c r="G487" s="69"/>
      <c r="H487" s="68"/>
      <c r="I487" s="40"/>
    </row>
    <row r="488" spans="1:9">
      <c r="A488" s="68"/>
      <c r="B488" s="68"/>
      <c r="C488" s="40"/>
      <c r="D488" s="68"/>
      <c r="E488" s="40"/>
      <c r="G488" s="69"/>
      <c r="H488" s="68"/>
      <c r="I488" s="40"/>
    </row>
    <row r="489" spans="1:9">
      <c r="A489" s="68"/>
      <c r="B489" s="68"/>
      <c r="C489" s="40"/>
      <c r="D489" s="68"/>
      <c r="E489" s="40"/>
      <c r="G489" s="69"/>
      <c r="H489" s="68"/>
      <c r="I489" s="40"/>
    </row>
    <row r="490" spans="1:9">
      <c r="A490" s="68"/>
      <c r="B490" s="68"/>
      <c r="C490" s="40"/>
      <c r="D490" s="68"/>
      <c r="E490" s="40"/>
      <c r="G490" s="69"/>
      <c r="H490" s="68"/>
      <c r="I490" s="40"/>
    </row>
    <row r="491" spans="1:9">
      <c r="A491" s="68"/>
      <c r="B491" s="68"/>
      <c r="C491" s="40"/>
      <c r="D491" s="68"/>
      <c r="E491" s="40"/>
      <c r="G491" s="69"/>
      <c r="H491" s="68"/>
      <c r="I491" s="40"/>
    </row>
    <row r="492" spans="1:9">
      <c r="A492" s="68"/>
      <c r="B492" s="68"/>
      <c r="C492" s="40"/>
      <c r="D492" s="68"/>
      <c r="E492" s="40"/>
      <c r="G492" s="69"/>
      <c r="H492" s="68"/>
      <c r="I492" s="40"/>
    </row>
    <row r="493" spans="1:9">
      <c r="A493" s="68"/>
      <c r="B493" s="68"/>
      <c r="C493" s="40"/>
      <c r="D493" s="68"/>
      <c r="E493" s="40"/>
      <c r="G493" s="69"/>
      <c r="H493" s="68"/>
      <c r="I493" s="40"/>
    </row>
    <row r="494" spans="1:9">
      <c r="A494" s="68"/>
      <c r="B494" s="68"/>
      <c r="C494" s="40"/>
      <c r="D494" s="68"/>
      <c r="E494" s="40"/>
      <c r="G494" s="69"/>
      <c r="H494" s="68"/>
      <c r="I494" s="40"/>
    </row>
    <row r="495" spans="1:9">
      <c r="A495" s="68"/>
      <c r="B495" s="68"/>
      <c r="C495" s="40"/>
      <c r="D495" s="68"/>
      <c r="E495" s="40"/>
      <c r="G495" s="69"/>
      <c r="H495" s="68"/>
      <c r="I495" s="40"/>
    </row>
    <row r="496" spans="1:9">
      <c r="A496" s="68"/>
      <c r="B496" s="68"/>
      <c r="C496" s="40"/>
      <c r="D496" s="68"/>
      <c r="E496" s="40"/>
      <c r="G496" s="69"/>
      <c r="H496" s="68"/>
      <c r="I496" s="40"/>
    </row>
    <row r="497" spans="1:9">
      <c r="A497" s="68"/>
      <c r="B497" s="68"/>
      <c r="C497" s="40"/>
      <c r="D497" s="68"/>
      <c r="E497" s="40"/>
      <c r="G497" s="69"/>
      <c r="H497" s="68"/>
      <c r="I497" s="40"/>
    </row>
    <row r="498" spans="1:9">
      <c r="A498" s="68"/>
      <c r="B498" s="68"/>
      <c r="C498" s="40"/>
      <c r="D498" s="68"/>
      <c r="E498" s="40"/>
      <c r="G498" s="69"/>
      <c r="H498" s="68"/>
      <c r="I498" s="40"/>
    </row>
    <row r="499" spans="1:9">
      <c r="A499" s="68"/>
      <c r="B499" s="68"/>
      <c r="C499" s="40"/>
      <c r="D499" s="68"/>
      <c r="E499" s="40"/>
      <c r="G499" s="69"/>
      <c r="H499" s="68"/>
      <c r="I499" s="40"/>
    </row>
    <row r="500" spans="1:9">
      <c r="A500" s="68"/>
      <c r="B500" s="68"/>
      <c r="C500" s="40"/>
      <c r="D500" s="68"/>
      <c r="E500" s="40"/>
      <c r="G500" s="69"/>
      <c r="H500" s="68"/>
      <c r="I500" s="40"/>
    </row>
    <row r="501" spans="1:9">
      <c r="A501" s="68"/>
      <c r="B501" s="68"/>
      <c r="C501" s="40"/>
      <c r="D501" s="68"/>
      <c r="E501" s="40"/>
      <c r="G501" s="69"/>
      <c r="H501" s="68"/>
      <c r="I501" s="40"/>
    </row>
    <row r="502" spans="1:9">
      <c r="A502" s="68"/>
      <c r="B502" s="68"/>
      <c r="C502" s="40"/>
      <c r="D502" s="68"/>
      <c r="E502" s="40"/>
      <c r="G502" s="69"/>
      <c r="H502" s="68"/>
      <c r="I502" s="40"/>
    </row>
    <row r="503" spans="1:9">
      <c r="A503" s="68"/>
      <c r="B503" s="68"/>
      <c r="C503" s="40"/>
      <c r="D503" s="68"/>
      <c r="E503" s="40"/>
      <c r="G503" s="69"/>
      <c r="H503" s="68"/>
      <c r="I503" s="40"/>
    </row>
    <row r="504" spans="1:9">
      <c r="A504" s="68"/>
      <c r="B504" s="68"/>
      <c r="C504" s="40"/>
      <c r="D504" s="68"/>
      <c r="E504" s="40"/>
      <c r="G504" s="69"/>
      <c r="H504" s="68"/>
      <c r="I504" s="40"/>
    </row>
    <row r="505" spans="1:9">
      <c r="A505" s="68"/>
      <c r="B505" s="68"/>
      <c r="C505" s="40"/>
      <c r="D505" s="68"/>
      <c r="E505" s="40"/>
      <c r="G505" s="69"/>
      <c r="H505" s="68"/>
      <c r="I505" s="40"/>
    </row>
    <row r="506" spans="1:9">
      <c r="A506" s="68"/>
      <c r="B506" s="68"/>
      <c r="C506" s="40"/>
      <c r="D506" s="68"/>
      <c r="E506" s="40"/>
      <c r="G506" s="69"/>
      <c r="H506" s="68"/>
      <c r="I506" s="40"/>
    </row>
    <row r="507" spans="1:9">
      <c r="A507" s="68"/>
      <c r="B507" s="68"/>
      <c r="C507" s="40"/>
      <c r="D507" s="68"/>
      <c r="E507" s="40"/>
      <c r="G507" s="69"/>
      <c r="H507" s="68"/>
      <c r="I507" s="40"/>
    </row>
    <row r="508" spans="1:9">
      <c r="A508" s="68"/>
      <c r="B508" s="68"/>
      <c r="C508" s="40"/>
      <c r="D508" s="68"/>
      <c r="E508" s="40"/>
      <c r="G508" s="69"/>
      <c r="H508" s="68"/>
      <c r="I508" s="40"/>
    </row>
    <row r="509" spans="1:9">
      <c r="A509" s="68"/>
      <c r="B509" s="68"/>
      <c r="C509" s="40"/>
      <c r="D509" s="68"/>
      <c r="E509" s="40"/>
      <c r="G509" s="69"/>
      <c r="H509" s="68"/>
      <c r="I509" s="40"/>
    </row>
    <row r="510" spans="1:9">
      <c r="A510" s="68"/>
      <c r="B510" s="68"/>
      <c r="C510" s="40"/>
      <c r="D510" s="68"/>
      <c r="E510" s="40"/>
      <c r="G510" s="69"/>
      <c r="H510" s="68"/>
      <c r="I510" s="40"/>
    </row>
    <row r="511" spans="1:9">
      <c r="A511" s="68"/>
      <c r="B511" s="68"/>
      <c r="C511" s="40"/>
      <c r="D511" s="68"/>
      <c r="E511" s="40"/>
      <c r="G511" s="69"/>
      <c r="H511" s="68"/>
      <c r="I511" s="40"/>
    </row>
    <row r="512" spans="1:9">
      <c r="A512" s="68"/>
      <c r="B512" s="68"/>
      <c r="C512" s="40"/>
      <c r="D512" s="68"/>
      <c r="E512" s="40"/>
      <c r="G512" s="69"/>
      <c r="H512" s="68"/>
      <c r="I512" s="40"/>
    </row>
    <row r="513" spans="1:9">
      <c r="A513" s="68"/>
      <c r="B513" s="68"/>
      <c r="C513" s="40"/>
      <c r="D513" s="68"/>
      <c r="E513" s="40"/>
      <c r="G513" s="69"/>
      <c r="H513" s="68"/>
      <c r="I513" s="40"/>
    </row>
    <row r="514" spans="1:9">
      <c r="A514" s="68"/>
      <c r="B514" s="68"/>
      <c r="C514" s="40"/>
      <c r="D514" s="68"/>
      <c r="E514" s="40"/>
      <c r="G514" s="69"/>
      <c r="H514" s="68"/>
      <c r="I514" s="40"/>
    </row>
    <row r="515" spans="1:9">
      <c r="A515" s="68"/>
      <c r="B515" s="68"/>
      <c r="C515" s="40"/>
      <c r="D515" s="68"/>
      <c r="E515" s="40"/>
      <c r="G515" s="69"/>
      <c r="H515" s="68"/>
      <c r="I515" s="40"/>
    </row>
    <row r="516" spans="1:9">
      <c r="A516" s="68"/>
      <c r="B516" s="68"/>
      <c r="C516" s="40"/>
      <c r="D516" s="68"/>
      <c r="E516" s="40"/>
      <c r="G516" s="69"/>
      <c r="H516" s="68"/>
      <c r="I516" s="40"/>
    </row>
    <row r="517" spans="1:9">
      <c r="A517" s="68"/>
      <c r="B517" s="68"/>
      <c r="C517" s="40"/>
      <c r="D517" s="68"/>
      <c r="E517" s="40"/>
      <c r="G517" s="69"/>
      <c r="H517" s="68"/>
      <c r="I517" s="40"/>
    </row>
    <row r="518" spans="1:9">
      <c r="A518" s="68"/>
      <c r="B518" s="68"/>
      <c r="C518" s="40"/>
      <c r="D518" s="68"/>
      <c r="E518" s="40"/>
      <c r="G518" s="69"/>
      <c r="H518" s="68"/>
      <c r="I518" s="40"/>
    </row>
    <row r="519" spans="1:9">
      <c r="A519" s="68"/>
      <c r="B519" s="68"/>
      <c r="C519" s="40"/>
      <c r="D519" s="68"/>
      <c r="E519" s="40"/>
      <c r="G519" s="69"/>
      <c r="H519" s="68"/>
      <c r="I519" s="40"/>
    </row>
    <row r="520" spans="1:9">
      <c r="A520" s="68"/>
      <c r="B520" s="68"/>
      <c r="C520" s="40"/>
      <c r="D520" s="68"/>
      <c r="E520" s="40"/>
      <c r="G520" s="69"/>
      <c r="H520" s="68"/>
      <c r="I520" s="40"/>
    </row>
    <row r="521" spans="1:9">
      <c r="A521" s="68"/>
      <c r="B521" s="68"/>
      <c r="C521" s="40"/>
      <c r="D521" s="68"/>
      <c r="E521" s="40"/>
      <c r="G521" s="69"/>
      <c r="H521" s="68"/>
      <c r="I521" s="40"/>
    </row>
    <row r="522" spans="1:9">
      <c r="A522" s="68"/>
      <c r="B522" s="68"/>
      <c r="C522" s="40"/>
      <c r="D522" s="68"/>
      <c r="E522" s="40"/>
      <c r="G522" s="69"/>
      <c r="H522" s="68"/>
      <c r="I522" s="40"/>
    </row>
    <row r="523" spans="1:9">
      <c r="A523" s="68"/>
      <c r="B523" s="68"/>
      <c r="C523" s="40"/>
      <c r="D523" s="68"/>
      <c r="E523" s="40"/>
      <c r="G523" s="69"/>
      <c r="H523" s="68"/>
      <c r="I523" s="40"/>
    </row>
    <row r="524" spans="1:9">
      <c r="A524" s="68"/>
      <c r="B524" s="68"/>
      <c r="C524" s="40"/>
      <c r="D524" s="68"/>
      <c r="E524" s="40"/>
      <c r="G524" s="69"/>
      <c r="H524" s="68"/>
      <c r="I524" s="40"/>
    </row>
    <row r="525" spans="1:9">
      <c r="A525" s="68"/>
      <c r="B525" s="68"/>
      <c r="C525" s="40"/>
      <c r="D525" s="68"/>
      <c r="E525" s="40"/>
      <c r="G525" s="69"/>
      <c r="H525" s="68"/>
      <c r="I525" s="40"/>
    </row>
    <row r="526" spans="1:9">
      <c r="A526" s="68"/>
      <c r="B526" s="68"/>
      <c r="C526" s="40"/>
      <c r="D526" s="68"/>
      <c r="E526" s="40"/>
      <c r="G526" s="69"/>
      <c r="H526" s="68"/>
      <c r="I526" s="40"/>
    </row>
    <row r="527" spans="1:9">
      <c r="A527" s="68"/>
      <c r="B527" s="68"/>
      <c r="C527" s="40"/>
      <c r="D527" s="68"/>
      <c r="E527" s="40"/>
      <c r="G527" s="69"/>
      <c r="H527" s="68"/>
      <c r="I527" s="40"/>
    </row>
    <row r="528" spans="1:9">
      <c r="A528" s="68"/>
      <c r="B528" s="68"/>
      <c r="C528" s="40"/>
      <c r="D528" s="68"/>
      <c r="E528" s="40"/>
      <c r="G528" s="69"/>
      <c r="H528" s="68"/>
      <c r="I528" s="40"/>
    </row>
    <row r="529" spans="1:9">
      <c r="A529" s="68"/>
      <c r="B529" s="68"/>
      <c r="C529" s="40"/>
      <c r="D529" s="68"/>
      <c r="E529" s="40"/>
      <c r="G529" s="69"/>
      <c r="H529" s="68"/>
      <c r="I529" s="40"/>
    </row>
    <row r="530" spans="1:9">
      <c r="A530" s="68"/>
      <c r="B530" s="68"/>
      <c r="C530" s="40"/>
      <c r="D530" s="68"/>
      <c r="E530" s="40"/>
      <c r="G530" s="69"/>
      <c r="H530" s="68"/>
      <c r="I530" s="40"/>
    </row>
    <row r="531" spans="1:9">
      <c r="A531" s="68"/>
      <c r="B531" s="68"/>
      <c r="C531" s="40"/>
      <c r="D531" s="68"/>
      <c r="E531" s="40"/>
      <c r="G531" s="69"/>
      <c r="H531" s="68"/>
      <c r="I531" s="40"/>
    </row>
    <row r="532" spans="1:9">
      <c r="A532" s="68"/>
      <c r="B532" s="68"/>
      <c r="C532" s="40"/>
      <c r="D532" s="68"/>
      <c r="E532" s="40"/>
      <c r="G532" s="69"/>
      <c r="H532" s="68"/>
      <c r="I532" s="40"/>
    </row>
    <row r="533" spans="1:9">
      <c r="A533" s="68"/>
      <c r="B533" s="68"/>
      <c r="C533" s="40"/>
      <c r="D533" s="68"/>
      <c r="E533" s="40"/>
      <c r="G533" s="69"/>
      <c r="H533" s="68"/>
      <c r="I533" s="40"/>
    </row>
    <row r="534" spans="1:9">
      <c r="A534" s="68"/>
      <c r="B534" s="68"/>
      <c r="C534" s="40"/>
      <c r="D534" s="68"/>
      <c r="E534" s="40"/>
      <c r="G534" s="69"/>
      <c r="H534" s="68"/>
      <c r="I534" s="40"/>
    </row>
    <row r="535" spans="1:9">
      <c r="A535" s="68"/>
      <c r="B535" s="68"/>
      <c r="C535" s="40"/>
      <c r="D535" s="68"/>
      <c r="E535" s="40"/>
      <c r="G535" s="69"/>
      <c r="H535" s="68"/>
      <c r="I535" s="40"/>
    </row>
    <row r="536" spans="1:9">
      <c r="A536" s="68"/>
      <c r="B536" s="68"/>
      <c r="C536" s="40"/>
      <c r="D536" s="68"/>
      <c r="E536" s="40"/>
      <c r="G536" s="69"/>
      <c r="H536" s="68"/>
      <c r="I536" s="40"/>
    </row>
    <row r="537" spans="1:9">
      <c r="A537" s="68"/>
      <c r="B537" s="68"/>
      <c r="C537" s="40"/>
      <c r="D537" s="68"/>
      <c r="E537" s="40"/>
      <c r="G537" s="69"/>
      <c r="H537" s="68"/>
      <c r="I537" s="40"/>
    </row>
    <row r="538" spans="1:9">
      <c r="A538" s="68"/>
      <c r="B538" s="68"/>
      <c r="C538" s="40"/>
      <c r="D538" s="68"/>
      <c r="E538" s="40"/>
      <c r="G538" s="69"/>
      <c r="H538" s="68"/>
      <c r="I538" s="40"/>
    </row>
    <row r="539" spans="1:9">
      <c r="A539" s="68"/>
      <c r="B539" s="68"/>
      <c r="C539" s="40"/>
      <c r="D539" s="68"/>
      <c r="E539" s="40"/>
      <c r="G539" s="69"/>
      <c r="H539" s="68"/>
      <c r="I539" s="40"/>
    </row>
    <row r="540" spans="1:9">
      <c r="A540" s="68"/>
      <c r="B540" s="68"/>
      <c r="C540" s="40"/>
      <c r="D540" s="68"/>
      <c r="E540" s="40"/>
      <c r="G540" s="69"/>
      <c r="H540" s="68"/>
      <c r="I540" s="40"/>
    </row>
    <row r="541" spans="1:9">
      <c r="A541" s="68"/>
      <c r="B541" s="68"/>
      <c r="C541" s="40"/>
      <c r="D541" s="68"/>
      <c r="E541" s="40"/>
      <c r="G541" s="69"/>
      <c r="H541" s="68"/>
      <c r="I541" s="40"/>
    </row>
    <row r="542" spans="1:9">
      <c r="A542" s="68"/>
      <c r="B542" s="68"/>
      <c r="C542" s="40"/>
      <c r="D542" s="68"/>
      <c r="E542" s="40"/>
      <c r="G542" s="69"/>
      <c r="H542" s="68"/>
      <c r="I542" s="40"/>
    </row>
    <row r="543" spans="1:9">
      <c r="A543" s="68"/>
      <c r="B543" s="68"/>
      <c r="C543" s="40"/>
      <c r="D543" s="68"/>
      <c r="E543" s="40"/>
      <c r="G543" s="69"/>
      <c r="H543" s="68"/>
      <c r="I543" s="40"/>
    </row>
    <row r="544" spans="1:9">
      <c r="A544" s="68"/>
      <c r="B544" s="68"/>
      <c r="C544" s="40"/>
      <c r="D544" s="68"/>
      <c r="E544" s="40"/>
      <c r="G544" s="69"/>
      <c r="H544" s="68"/>
      <c r="I544" s="40"/>
    </row>
    <row r="545" spans="1:9">
      <c r="A545" s="68"/>
      <c r="B545" s="68"/>
      <c r="C545" s="40"/>
      <c r="D545" s="68"/>
      <c r="E545" s="40"/>
      <c r="G545" s="69"/>
      <c r="H545" s="68"/>
      <c r="I545" s="40"/>
    </row>
    <row r="546" spans="1:9">
      <c r="A546" s="68"/>
      <c r="B546" s="68"/>
      <c r="C546" s="40"/>
      <c r="D546" s="68"/>
      <c r="E546" s="40"/>
      <c r="G546" s="69"/>
      <c r="H546" s="68"/>
      <c r="I546" s="40"/>
    </row>
    <row r="547" spans="1:9">
      <c r="A547" s="68"/>
      <c r="B547" s="68"/>
      <c r="C547" s="40"/>
      <c r="D547" s="68"/>
      <c r="E547" s="40"/>
      <c r="G547" s="69"/>
      <c r="H547" s="68"/>
      <c r="I547" s="40"/>
    </row>
    <row r="548" spans="1:9">
      <c r="A548" s="68"/>
      <c r="B548" s="68"/>
      <c r="C548" s="40"/>
      <c r="D548" s="68"/>
      <c r="E548" s="40"/>
      <c r="G548" s="69"/>
      <c r="H548" s="68"/>
      <c r="I548" s="40"/>
    </row>
    <row r="549" spans="1:9">
      <c r="A549" s="68"/>
      <c r="B549" s="68"/>
      <c r="C549" s="40"/>
      <c r="D549" s="68"/>
      <c r="E549" s="40"/>
      <c r="G549" s="69"/>
      <c r="H549" s="68"/>
      <c r="I549" s="40"/>
    </row>
    <row r="550" spans="1:9">
      <c r="A550" s="68"/>
      <c r="B550" s="68"/>
      <c r="C550" s="40"/>
      <c r="D550" s="68"/>
      <c r="E550" s="40"/>
      <c r="G550" s="69"/>
      <c r="H550" s="68"/>
      <c r="I550" s="40"/>
    </row>
    <row r="551" spans="1:9">
      <c r="A551" s="68"/>
      <c r="B551" s="68"/>
      <c r="C551" s="40"/>
      <c r="D551" s="68"/>
      <c r="E551" s="40"/>
      <c r="G551" s="69"/>
      <c r="H551" s="68"/>
      <c r="I551" s="40"/>
    </row>
    <row r="552" spans="1:9">
      <c r="A552" s="68"/>
      <c r="B552" s="68"/>
      <c r="C552" s="40"/>
      <c r="D552" s="68"/>
      <c r="E552" s="40"/>
      <c r="G552" s="69"/>
      <c r="H552" s="68"/>
      <c r="I552" s="40"/>
    </row>
    <row r="553" spans="1:9">
      <c r="A553" s="68"/>
      <c r="B553" s="68"/>
      <c r="C553" s="40"/>
      <c r="D553" s="68"/>
      <c r="E553" s="40"/>
      <c r="G553" s="69"/>
      <c r="H553" s="68"/>
      <c r="I553" s="40"/>
    </row>
    <row r="554" spans="1:9">
      <c r="A554" s="68"/>
      <c r="B554" s="68"/>
      <c r="C554" s="40"/>
      <c r="D554" s="68"/>
      <c r="E554" s="40"/>
      <c r="G554" s="69"/>
      <c r="H554" s="68"/>
      <c r="I554" s="40"/>
    </row>
    <row r="555" spans="1:9">
      <c r="A555" s="68"/>
      <c r="B555" s="68"/>
      <c r="C555" s="40"/>
      <c r="D555" s="68"/>
      <c r="E555" s="40"/>
      <c r="G555" s="69"/>
      <c r="H555" s="68"/>
      <c r="I555" s="40"/>
    </row>
    <row r="556" spans="1:9">
      <c r="A556" s="68"/>
      <c r="B556" s="68"/>
      <c r="C556" s="40"/>
      <c r="D556" s="68"/>
      <c r="E556" s="40"/>
      <c r="G556" s="69"/>
      <c r="H556" s="68"/>
      <c r="I556" s="40"/>
    </row>
    <row r="557" spans="1:9">
      <c r="A557" s="68"/>
      <c r="B557" s="68"/>
      <c r="C557" s="40"/>
      <c r="D557" s="68"/>
      <c r="E557" s="40"/>
      <c r="G557" s="69"/>
      <c r="H557" s="68"/>
      <c r="I557" s="40"/>
    </row>
    <row r="558" spans="1:9">
      <c r="A558" s="68"/>
      <c r="B558" s="68"/>
      <c r="C558" s="40"/>
      <c r="D558" s="68"/>
      <c r="E558" s="40"/>
      <c r="G558" s="69"/>
      <c r="H558" s="68"/>
      <c r="I558" s="40"/>
    </row>
    <row r="559" spans="1:9">
      <c r="A559" s="68"/>
      <c r="B559" s="68"/>
      <c r="C559" s="40"/>
      <c r="D559" s="68"/>
      <c r="E559" s="40"/>
      <c r="G559" s="69"/>
      <c r="H559" s="68"/>
      <c r="I559" s="40"/>
    </row>
    <row r="560" spans="1:9">
      <c r="A560" s="68"/>
      <c r="B560" s="68"/>
      <c r="C560" s="40"/>
      <c r="D560" s="68"/>
      <c r="E560" s="40"/>
      <c r="G560" s="69"/>
      <c r="H560" s="68"/>
      <c r="I560" s="40"/>
    </row>
    <row r="561" spans="1:9">
      <c r="A561" s="68"/>
      <c r="B561" s="68"/>
      <c r="C561" s="40"/>
      <c r="D561" s="68"/>
      <c r="E561" s="40"/>
      <c r="G561" s="69"/>
      <c r="H561" s="68"/>
      <c r="I561" s="40"/>
    </row>
    <row r="562" spans="1:9">
      <c r="A562" s="68"/>
      <c r="B562" s="68"/>
      <c r="C562" s="40"/>
      <c r="D562" s="68"/>
      <c r="E562" s="40"/>
      <c r="G562" s="69"/>
      <c r="H562" s="68"/>
      <c r="I562" s="40"/>
    </row>
    <row r="563" spans="1:9">
      <c r="A563" s="68"/>
      <c r="B563" s="68"/>
      <c r="C563" s="40"/>
      <c r="D563" s="68"/>
      <c r="E563" s="40"/>
      <c r="G563" s="69"/>
      <c r="H563" s="68"/>
      <c r="I563" s="40"/>
    </row>
    <row r="564" spans="1:9">
      <c r="A564" s="68"/>
      <c r="B564" s="68"/>
      <c r="C564" s="40"/>
      <c r="D564" s="68"/>
      <c r="E564" s="40"/>
      <c r="G564" s="69"/>
      <c r="H564" s="68"/>
      <c r="I564" s="40"/>
    </row>
    <row r="565" spans="1:9">
      <c r="A565" s="68"/>
      <c r="B565" s="68"/>
      <c r="C565" s="40"/>
      <c r="D565" s="68"/>
      <c r="E565" s="40"/>
      <c r="G565" s="69"/>
      <c r="H565" s="68"/>
      <c r="I565" s="40"/>
    </row>
    <row r="566" spans="1:9">
      <c r="A566" s="68"/>
      <c r="B566" s="68"/>
      <c r="C566" s="40"/>
      <c r="D566" s="68"/>
      <c r="E566" s="40"/>
      <c r="G566" s="69"/>
      <c r="H566" s="68"/>
      <c r="I566" s="40"/>
    </row>
    <row r="567" spans="1:9">
      <c r="A567" s="68"/>
      <c r="B567" s="68"/>
      <c r="C567" s="40"/>
      <c r="D567" s="68"/>
      <c r="E567" s="40"/>
      <c r="G567" s="69"/>
      <c r="H567" s="68"/>
      <c r="I567" s="40"/>
    </row>
    <row r="568" spans="1:9">
      <c r="A568" s="68"/>
      <c r="B568" s="68"/>
      <c r="C568" s="40"/>
      <c r="D568" s="68"/>
      <c r="E568" s="40"/>
      <c r="G568" s="69"/>
      <c r="H568" s="68"/>
      <c r="I568" s="40"/>
    </row>
    <row r="569" spans="1:9">
      <c r="A569" s="68"/>
      <c r="B569" s="68"/>
      <c r="C569" s="40"/>
      <c r="D569" s="68"/>
      <c r="E569" s="40"/>
      <c r="G569" s="69"/>
      <c r="H569" s="68"/>
      <c r="I569" s="40"/>
    </row>
    <row r="570" spans="1:9">
      <c r="A570" s="68"/>
      <c r="B570" s="68"/>
      <c r="C570" s="40"/>
      <c r="D570" s="68"/>
      <c r="E570" s="40"/>
      <c r="G570" s="69"/>
      <c r="H570" s="68"/>
      <c r="I570" s="40"/>
    </row>
    <row r="571" spans="1:9">
      <c r="A571" s="68"/>
      <c r="B571" s="68"/>
      <c r="C571" s="40"/>
      <c r="D571" s="68"/>
      <c r="E571" s="40"/>
      <c r="G571" s="69"/>
      <c r="H571" s="68"/>
      <c r="I571" s="40"/>
    </row>
    <row r="572" spans="1:9">
      <c r="A572" s="68"/>
      <c r="B572" s="68"/>
      <c r="C572" s="40"/>
      <c r="D572" s="68"/>
      <c r="E572" s="40"/>
      <c r="G572" s="69"/>
      <c r="H572" s="68"/>
      <c r="I572" s="40"/>
    </row>
    <row r="573" spans="1:9">
      <c r="A573" s="68"/>
      <c r="B573" s="68"/>
      <c r="C573" s="40"/>
      <c r="D573" s="68"/>
      <c r="E573" s="40"/>
      <c r="G573" s="69"/>
      <c r="H573" s="68"/>
      <c r="I573" s="40"/>
    </row>
    <row r="574" spans="1:9">
      <c r="A574" s="68"/>
      <c r="B574" s="68"/>
      <c r="C574" s="40"/>
      <c r="D574" s="68"/>
      <c r="E574" s="40"/>
      <c r="G574" s="69"/>
      <c r="H574" s="68"/>
      <c r="I574" s="40"/>
    </row>
    <row r="575" spans="1:9">
      <c r="A575" s="68"/>
      <c r="B575" s="68"/>
      <c r="C575" s="40"/>
      <c r="D575" s="68"/>
      <c r="E575" s="40"/>
      <c r="G575" s="69"/>
      <c r="H575" s="68"/>
      <c r="I575" s="40"/>
    </row>
    <row r="576" spans="1:9">
      <c r="A576" s="68"/>
      <c r="B576" s="68"/>
      <c r="C576" s="40"/>
      <c r="D576" s="68"/>
      <c r="E576" s="40"/>
      <c r="G576" s="69"/>
      <c r="H576" s="68"/>
      <c r="I576" s="40"/>
    </row>
    <row r="577" spans="1:9">
      <c r="A577" s="68"/>
      <c r="B577" s="68"/>
      <c r="C577" s="40"/>
      <c r="D577" s="68"/>
      <c r="E577" s="40"/>
      <c r="G577" s="69"/>
      <c r="H577" s="68"/>
      <c r="I577" s="40"/>
    </row>
    <row r="578" spans="1:9">
      <c r="A578" s="68"/>
      <c r="B578" s="68"/>
      <c r="C578" s="40"/>
      <c r="D578" s="68"/>
      <c r="E578" s="40"/>
      <c r="G578" s="69"/>
      <c r="H578" s="68"/>
      <c r="I578" s="40"/>
    </row>
    <row r="579" spans="1:9">
      <c r="A579" s="68"/>
      <c r="B579" s="68"/>
      <c r="C579" s="40"/>
      <c r="D579" s="68"/>
      <c r="E579" s="40"/>
      <c r="G579" s="69"/>
      <c r="H579" s="68"/>
      <c r="I579" s="40"/>
    </row>
    <row r="580" spans="1:9">
      <c r="A580" s="68"/>
      <c r="B580" s="68"/>
      <c r="C580" s="40"/>
      <c r="D580" s="68"/>
      <c r="E580" s="40"/>
      <c r="G580" s="69"/>
      <c r="H580" s="68"/>
      <c r="I580" s="40"/>
    </row>
    <row r="581" spans="1:9">
      <c r="A581" s="68"/>
      <c r="B581" s="68"/>
      <c r="C581" s="40"/>
      <c r="D581" s="68"/>
      <c r="E581" s="40"/>
      <c r="G581" s="69"/>
      <c r="H581" s="68"/>
      <c r="I581" s="40"/>
    </row>
    <row r="582" spans="1:9">
      <c r="A582" s="68"/>
      <c r="B582" s="68"/>
      <c r="C582" s="40"/>
      <c r="D582" s="68"/>
      <c r="E582" s="40"/>
      <c r="G582" s="69"/>
      <c r="H582" s="68"/>
      <c r="I582" s="40"/>
    </row>
    <row r="583" spans="1:9">
      <c r="A583" s="68"/>
      <c r="B583" s="68"/>
      <c r="C583" s="40"/>
      <c r="D583" s="68"/>
      <c r="E583" s="40"/>
      <c r="G583" s="69"/>
      <c r="H583" s="68"/>
      <c r="I583" s="40"/>
    </row>
    <row r="584" spans="1:9">
      <c r="A584" s="68"/>
      <c r="B584" s="68"/>
      <c r="C584" s="40"/>
      <c r="D584" s="68"/>
      <c r="E584" s="40"/>
      <c r="G584" s="69"/>
      <c r="H584" s="68"/>
      <c r="I584" s="40"/>
    </row>
    <row r="585" spans="1:9">
      <c r="A585" s="68"/>
      <c r="B585" s="68"/>
      <c r="C585" s="40"/>
      <c r="D585" s="68"/>
      <c r="E585" s="40"/>
      <c r="G585" s="69"/>
      <c r="H585" s="68"/>
      <c r="I585" s="40"/>
    </row>
    <row r="586" spans="1:9">
      <c r="A586" s="68"/>
      <c r="B586" s="68"/>
      <c r="C586" s="40"/>
      <c r="D586" s="68"/>
      <c r="E586" s="40"/>
      <c r="G586" s="69"/>
      <c r="H586" s="68"/>
      <c r="I586" s="40"/>
    </row>
    <row r="587" spans="1:9">
      <c r="A587" s="68"/>
      <c r="B587" s="68"/>
      <c r="C587" s="40"/>
      <c r="D587" s="68"/>
      <c r="E587" s="40"/>
      <c r="G587" s="69"/>
      <c r="H587" s="68"/>
      <c r="I587" s="40"/>
    </row>
    <row r="588" spans="1:9">
      <c r="A588" s="68"/>
      <c r="B588" s="68"/>
      <c r="C588" s="40"/>
      <c r="D588" s="68"/>
      <c r="E588" s="40"/>
      <c r="G588" s="69"/>
      <c r="H588" s="68"/>
      <c r="I588" s="40"/>
    </row>
    <row r="589" spans="1:9">
      <c r="A589" s="68"/>
      <c r="B589" s="68"/>
      <c r="C589" s="40"/>
      <c r="D589" s="68"/>
      <c r="E589" s="40"/>
      <c r="G589" s="69"/>
      <c r="H589" s="68"/>
      <c r="I589" s="40"/>
    </row>
    <row r="590" spans="1:9">
      <c r="A590" s="68"/>
      <c r="B590" s="68"/>
      <c r="C590" s="40"/>
      <c r="D590" s="68"/>
      <c r="E590" s="40"/>
      <c r="G590" s="69"/>
      <c r="H590" s="68"/>
      <c r="I590" s="40"/>
    </row>
    <row r="591" spans="1:9">
      <c r="A591" s="68"/>
      <c r="B591" s="68"/>
      <c r="C591" s="40"/>
      <c r="D591" s="68"/>
      <c r="E591" s="40"/>
      <c r="G591" s="69"/>
      <c r="H591" s="68"/>
      <c r="I591" s="40"/>
    </row>
    <row r="592" spans="1:9">
      <c r="A592" s="68"/>
      <c r="B592" s="68"/>
      <c r="C592" s="40"/>
      <c r="D592" s="68"/>
      <c r="E592" s="40"/>
      <c r="G592" s="69"/>
      <c r="H592" s="68"/>
      <c r="I592" s="40"/>
    </row>
    <row r="593" spans="1:9">
      <c r="A593" s="68"/>
      <c r="B593" s="68"/>
      <c r="C593" s="40"/>
      <c r="D593" s="68"/>
      <c r="E593" s="40"/>
      <c r="G593" s="69"/>
      <c r="H593" s="68"/>
      <c r="I593" s="40"/>
    </row>
    <row r="594" spans="1:9">
      <c r="A594" s="68"/>
      <c r="B594" s="68"/>
      <c r="C594" s="40"/>
      <c r="D594" s="68"/>
      <c r="E594" s="40"/>
      <c r="G594" s="69"/>
      <c r="H594" s="68"/>
      <c r="I594" s="40"/>
    </row>
    <row r="595" spans="1:9">
      <c r="A595" s="68"/>
      <c r="B595" s="68"/>
      <c r="C595" s="40"/>
      <c r="D595" s="68"/>
      <c r="E595" s="40"/>
      <c r="G595" s="69"/>
      <c r="H595" s="68"/>
      <c r="I595" s="40"/>
    </row>
    <row r="596" spans="1:9">
      <c r="A596" s="68"/>
      <c r="B596" s="68"/>
      <c r="C596" s="40"/>
      <c r="D596" s="68"/>
      <c r="E596" s="40"/>
      <c r="G596" s="69"/>
      <c r="H596" s="68"/>
      <c r="I596" s="40"/>
    </row>
    <row r="597" spans="1:9">
      <c r="A597" s="68"/>
      <c r="B597" s="68"/>
      <c r="C597" s="40"/>
      <c r="D597" s="68"/>
      <c r="E597" s="40"/>
      <c r="G597" s="69"/>
      <c r="H597" s="68"/>
      <c r="I597" s="40"/>
    </row>
    <row r="598" spans="1:9">
      <c r="A598" s="68"/>
      <c r="B598" s="68"/>
      <c r="C598" s="40"/>
      <c r="D598" s="68"/>
      <c r="E598" s="40"/>
      <c r="G598" s="69"/>
      <c r="H598" s="68"/>
      <c r="I598" s="40"/>
    </row>
    <row r="599" spans="1:9">
      <c r="A599" s="68"/>
      <c r="B599" s="68"/>
      <c r="C599" s="40"/>
      <c r="D599" s="68"/>
      <c r="E599" s="40"/>
      <c r="G599" s="69"/>
      <c r="H599" s="68"/>
      <c r="I599" s="40"/>
    </row>
    <row r="600" spans="1:9">
      <c r="A600" s="68"/>
      <c r="B600" s="68"/>
      <c r="C600" s="40"/>
      <c r="D600" s="68"/>
      <c r="E600" s="40"/>
      <c r="G600" s="69"/>
      <c r="H600" s="68"/>
      <c r="I600" s="40"/>
    </row>
    <row r="601" spans="1:9">
      <c r="A601" s="68"/>
      <c r="B601" s="68"/>
      <c r="C601" s="40"/>
      <c r="D601" s="68"/>
      <c r="E601" s="40"/>
      <c r="G601" s="69"/>
      <c r="H601" s="68"/>
      <c r="I601" s="40"/>
    </row>
    <row r="602" spans="1:9">
      <c r="A602" s="68"/>
      <c r="B602" s="68"/>
      <c r="C602" s="40"/>
      <c r="D602" s="68"/>
      <c r="E602" s="40"/>
      <c r="G602" s="69"/>
      <c r="H602" s="68"/>
      <c r="I602" s="40"/>
    </row>
    <row r="603" spans="1:9">
      <c r="A603" s="68"/>
      <c r="B603" s="68"/>
      <c r="C603" s="40"/>
      <c r="D603" s="68"/>
      <c r="E603" s="40"/>
      <c r="G603" s="69"/>
      <c r="H603" s="68"/>
      <c r="I603" s="40"/>
    </row>
    <row r="604" spans="1:9">
      <c r="A604" s="68"/>
      <c r="B604" s="68"/>
      <c r="C604" s="40"/>
      <c r="D604" s="68"/>
      <c r="E604" s="40"/>
      <c r="G604" s="69"/>
      <c r="H604" s="68"/>
      <c r="I604" s="40"/>
    </row>
    <row r="605" spans="1:9">
      <c r="A605" s="68"/>
      <c r="B605" s="68"/>
      <c r="C605" s="40"/>
      <c r="D605" s="68"/>
      <c r="E605" s="40"/>
      <c r="G605" s="69"/>
      <c r="H605" s="68"/>
      <c r="I605" s="40"/>
    </row>
    <row r="606" spans="1:9">
      <c r="A606" s="68"/>
      <c r="B606" s="68"/>
      <c r="C606" s="40"/>
      <c r="D606" s="68"/>
      <c r="E606" s="40"/>
      <c r="G606" s="69"/>
      <c r="H606" s="68"/>
      <c r="I606" s="40"/>
    </row>
    <row r="607" spans="1:9">
      <c r="A607" s="68"/>
      <c r="B607" s="68"/>
      <c r="C607" s="40"/>
      <c r="D607" s="68"/>
      <c r="E607" s="40"/>
      <c r="G607" s="69"/>
      <c r="H607" s="68"/>
      <c r="I607" s="40"/>
    </row>
    <row r="608" spans="1:9">
      <c r="A608" s="68"/>
      <c r="B608" s="68"/>
      <c r="C608" s="40"/>
      <c r="D608" s="68"/>
      <c r="E608" s="40"/>
      <c r="G608" s="69"/>
      <c r="H608" s="68"/>
      <c r="I608" s="40"/>
    </row>
    <row r="609" spans="1:9">
      <c r="A609" s="68"/>
      <c r="B609" s="68"/>
      <c r="C609" s="40"/>
      <c r="D609" s="68"/>
      <c r="E609" s="40"/>
      <c r="G609" s="69"/>
      <c r="H609" s="68"/>
      <c r="I609" s="40"/>
    </row>
    <row r="610" spans="1:9">
      <c r="A610" s="68"/>
      <c r="B610" s="68"/>
      <c r="C610" s="40"/>
      <c r="D610" s="68"/>
      <c r="E610" s="40"/>
      <c r="G610" s="69"/>
      <c r="H610" s="68"/>
      <c r="I610" s="40"/>
    </row>
    <row r="611" spans="1:9">
      <c r="A611" s="68"/>
      <c r="B611" s="68"/>
      <c r="C611" s="40"/>
      <c r="D611" s="68"/>
      <c r="E611" s="40"/>
      <c r="G611" s="69"/>
      <c r="H611" s="68"/>
      <c r="I611" s="40"/>
    </row>
    <row r="612" spans="1:9">
      <c r="A612" s="68"/>
      <c r="B612" s="68"/>
      <c r="C612" s="40"/>
      <c r="D612" s="68"/>
      <c r="E612" s="40"/>
      <c r="G612" s="69"/>
      <c r="H612" s="68"/>
      <c r="I612" s="40"/>
    </row>
    <row r="613" spans="1:9">
      <c r="A613" s="68"/>
      <c r="B613" s="68"/>
      <c r="C613" s="40"/>
      <c r="D613" s="68"/>
      <c r="E613" s="40"/>
      <c r="G613" s="69"/>
      <c r="H613" s="68"/>
      <c r="I613" s="40"/>
    </row>
    <row r="614" spans="1:9">
      <c r="A614" s="68"/>
      <c r="B614" s="68"/>
      <c r="C614" s="40"/>
      <c r="D614" s="68"/>
      <c r="E614" s="40"/>
      <c r="G614" s="69"/>
      <c r="H614" s="68"/>
      <c r="I614" s="40"/>
    </row>
  </sheetData>
  <mergeCells count="16">
    <mergeCell ref="A93:R93"/>
    <mergeCell ref="A89:R89"/>
    <mergeCell ref="B7:C10"/>
    <mergeCell ref="D7:I7"/>
    <mergeCell ref="K7:L10"/>
    <mergeCell ref="M7:R7"/>
    <mergeCell ref="Q10:R10"/>
    <mergeCell ref="F10:G10"/>
    <mergeCell ref="H10:I10"/>
    <mergeCell ref="M10:N10"/>
    <mergeCell ref="A1:R1"/>
    <mergeCell ref="A4:A10"/>
    <mergeCell ref="B4:I4"/>
    <mergeCell ref="K4:R4"/>
    <mergeCell ref="D10:E10"/>
    <mergeCell ref="O10:P10"/>
  </mergeCells>
  <printOptions horizontalCentered="1"/>
  <pageMargins left="0.78740157480314965" right="0.78740157480314965" top="0.78740157480314965" bottom="0.78740157480314965" header="0.39370078740157483" footer="0.39370078740157483"/>
  <pageSetup scale="63" orientation="portrait" r:id="rId1"/>
  <headerFooter alignWithMargins="0">
    <oddFooter>&amp;R&amp;P de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N41" sqref="N4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300" t="s">
        <v>213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2" t="s">
        <v>147</v>
      </c>
      <c r="B4" s="301" t="s">
        <v>81</v>
      </c>
      <c r="C4" s="301"/>
      <c r="D4" s="301"/>
      <c r="E4" s="301"/>
      <c r="F4" s="301"/>
      <c r="G4" s="301"/>
      <c r="H4" s="301"/>
      <c r="I4" s="301"/>
      <c r="J4" s="210"/>
      <c r="K4" s="301" t="s">
        <v>90</v>
      </c>
      <c r="L4" s="301"/>
      <c r="M4" s="301"/>
      <c r="N4" s="301"/>
      <c r="O4" s="301"/>
      <c r="P4" s="301"/>
      <c r="Q4" s="301"/>
      <c r="R4" s="301"/>
    </row>
    <row r="5" spans="1:18" s="132" customFormat="1" ht="6.6" customHeight="1">
      <c r="A5" s="302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2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2"/>
      <c r="B7" s="297" t="s">
        <v>85</v>
      </c>
      <c r="C7" s="297"/>
      <c r="D7" s="298" t="s">
        <v>152</v>
      </c>
      <c r="E7" s="298"/>
      <c r="F7" s="298"/>
      <c r="G7" s="298"/>
      <c r="H7" s="298"/>
      <c r="I7" s="298"/>
      <c r="J7" s="210"/>
      <c r="K7" s="297" t="s">
        <v>85</v>
      </c>
      <c r="L7" s="297"/>
      <c r="M7" s="298" t="s">
        <v>152</v>
      </c>
      <c r="N7" s="298"/>
      <c r="O7" s="298"/>
      <c r="P7" s="298"/>
      <c r="Q7" s="298"/>
      <c r="R7" s="298"/>
    </row>
    <row r="8" spans="1:18" s="132" customFormat="1" ht="6.6" customHeight="1">
      <c r="A8" s="302"/>
      <c r="B8" s="297"/>
      <c r="C8" s="297"/>
      <c r="D8" s="211"/>
      <c r="E8" s="211"/>
      <c r="F8" s="211"/>
      <c r="G8" s="211"/>
      <c r="H8" s="211"/>
      <c r="I8" s="211"/>
      <c r="J8" s="210"/>
      <c r="K8" s="297"/>
      <c r="L8" s="297"/>
      <c r="M8" s="211"/>
      <c r="N8" s="211"/>
      <c r="O8" s="211"/>
      <c r="P8" s="211"/>
      <c r="Q8" s="211"/>
      <c r="R8" s="211"/>
    </row>
    <row r="9" spans="1:18" s="132" customFormat="1" ht="6.6" customHeight="1">
      <c r="A9" s="302"/>
      <c r="B9" s="297"/>
      <c r="C9" s="297"/>
      <c r="D9" s="212"/>
      <c r="E9" s="212"/>
      <c r="F9" s="212"/>
      <c r="G9" s="212"/>
      <c r="H9" s="212"/>
      <c r="I9" s="212"/>
      <c r="J9" s="210"/>
      <c r="K9" s="297"/>
      <c r="L9" s="297"/>
      <c r="M9" s="212"/>
      <c r="N9" s="212"/>
      <c r="O9" s="212"/>
      <c r="P9" s="212"/>
      <c r="Q9" s="212"/>
      <c r="R9" s="212"/>
    </row>
    <row r="10" spans="1:18" s="132" customFormat="1" ht="11.4">
      <c r="A10" s="302"/>
      <c r="B10" s="297"/>
      <c r="C10" s="297"/>
      <c r="D10" s="299" t="s">
        <v>19</v>
      </c>
      <c r="E10" s="299"/>
      <c r="F10" s="299" t="s">
        <v>87</v>
      </c>
      <c r="G10" s="299"/>
      <c r="H10" s="299" t="s">
        <v>83</v>
      </c>
      <c r="I10" s="299"/>
      <c r="J10" s="213"/>
      <c r="K10" s="297"/>
      <c r="L10" s="297"/>
      <c r="M10" s="299" t="s">
        <v>19</v>
      </c>
      <c r="N10" s="299"/>
      <c r="O10" s="299" t="s">
        <v>87</v>
      </c>
      <c r="P10" s="299"/>
      <c r="Q10" s="299" t="s">
        <v>83</v>
      </c>
      <c r="R10" s="299"/>
    </row>
    <row r="11" spans="1:18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 ht="12">
      <c r="A13" s="226" t="s">
        <v>82</v>
      </c>
      <c r="B13" s="219">
        <f>SUM(D13,F13,H13)</f>
        <v>38190</v>
      </c>
      <c r="C13" s="220"/>
      <c r="D13" s="219">
        <f>D15</f>
        <v>13370</v>
      </c>
      <c r="E13" s="220"/>
      <c r="F13" s="219">
        <f>F15</f>
        <v>17982</v>
      </c>
      <c r="G13" s="220"/>
      <c r="H13" s="219">
        <f>H15</f>
        <v>6838</v>
      </c>
      <c r="I13" s="220"/>
      <c r="J13" s="222"/>
      <c r="K13" s="223">
        <f>SUM(M13,O13,Q13)</f>
        <v>100</v>
      </c>
      <c r="L13" s="224"/>
      <c r="M13" s="223">
        <f>D13*100/B13</f>
        <v>35.009164702801783</v>
      </c>
      <c r="N13" s="225"/>
      <c r="O13" s="223">
        <f>F13*100/B13</f>
        <v>47.085624509033778</v>
      </c>
      <c r="P13" s="224"/>
      <c r="Q13" s="223">
        <f>H13*100/B13</f>
        <v>17.905210788164442</v>
      </c>
      <c r="R13" s="227"/>
    </row>
    <row r="14" spans="1:18" s="35" customFormat="1" ht="6.6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12">
      <c r="A15" s="45" t="s">
        <v>0</v>
      </c>
      <c r="B15" s="95">
        <f>SUM(D15,F15,H15)</f>
        <v>38190</v>
      </c>
      <c r="C15" s="40"/>
      <c r="D15" s="95">
        <f>SUM(D16:D17)</f>
        <v>13370</v>
      </c>
      <c r="E15" s="17"/>
      <c r="F15" s="95">
        <f>SUM(F16:F17)</f>
        <v>17982</v>
      </c>
      <c r="G15" s="40"/>
      <c r="H15" s="95">
        <f>SUM(H16:H17)</f>
        <v>6838</v>
      </c>
      <c r="I15" s="40"/>
      <c r="J15" s="6"/>
      <c r="K15" s="96">
        <f>SUM(K16:K17)</f>
        <v>100</v>
      </c>
      <c r="L15" s="96"/>
      <c r="M15" s="96">
        <f>SUM(M16:M17)</f>
        <v>100</v>
      </c>
      <c r="N15" s="96"/>
      <c r="O15" s="96">
        <f>SUM(O16:O17)</f>
        <v>100</v>
      </c>
      <c r="P15" s="96"/>
      <c r="Q15" s="96">
        <f>SUM(Q16:Q17)</f>
        <v>100</v>
      </c>
      <c r="R15" s="37"/>
    </row>
    <row r="16" spans="1:18" s="27" customFormat="1" ht="11.4">
      <c r="A16" s="38" t="s">
        <v>1</v>
      </c>
      <c r="B16" s="39">
        <f>SUM(D16,F16,H16)</f>
        <v>32444</v>
      </c>
      <c r="C16" s="40"/>
      <c r="D16" s="39">
        <v>11565</v>
      </c>
      <c r="E16" s="39"/>
      <c r="F16" s="39">
        <v>16050</v>
      </c>
      <c r="G16" s="39"/>
      <c r="H16" s="39">
        <v>4829</v>
      </c>
      <c r="I16" s="40"/>
      <c r="J16" s="81"/>
      <c r="K16" s="99">
        <f>B16*100/SUM(B16:B17)</f>
        <v>84.954176485991098</v>
      </c>
      <c r="L16" s="99"/>
      <c r="M16" s="99">
        <f>D16*100/SUM(D16:D17)</f>
        <v>86.499626028421844</v>
      </c>
      <c r="N16" s="99"/>
      <c r="O16" s="99">
        <f>F16*100/SUM(F16:F17)</f>
        <v>89.255922589255917</v>
      </c>
      <c r="P16" s="99"/>
      <c r="Q16" s="99">
        <f>H16*100/SUM(H16:H17)</f>
        <v>70.620064346300083</v>
      </c>
      <c r="R16" s="43"/>
    </row>
    <row r="17" spans="1:18" s="27" customFormat="1" ht="11.4">
      <c r="A17" s="38" t="s">
        <v>2</v>
      </c>
      <c r="B17" s="39">
        <f>SUM(D17,F17,H17)</f>
        <v>5746</v>
      </c>
      <c r="C17" s="40"/>
      <c r="D17" s="39">
        <v>1805</v>
      </c>
      <c r="E17" s="39"/>
      <c r="F17" s="39">
        <v>1932</v>
      </c>
      <c r="G17" s="39" t="s">
        <v>199</v>
      </c>
      <c r="H17" s="39">
        <v>2009</v>
      </c>
      <c r="I17" s="40"/>
      <c r="J17" s="81"/>
      <c r="K17" s="99">
        <f>B17*100/SUM(B16:B17)</f>
        <v>15.045823514008903</v>
      </c>
      <c r="L17" s="99"/>
      <c r="M17" s="99">
        <f>D17*100/SUM(D16:D17)</f>
        <v>13.50037397157816</v>
      </c>
      <c r="N17" s="99"/>
      <c r="O17" s="99">
        <f>F17*100/SUM(F16:F17)</f>
        <v>10.744077410744078</v>
      </c>
      <c r="P17" s="99"/>
      <c r="Q17" s="99">
        <f>H17*100/SUM(H16:H17)</f>
        <v>29.379935653699913</v>
      </c>
      <c r="R17" s="43"/>
    </row>
    <row r="18" spans="1:18" s="27" customFormat="1" ht="6.6" customHeight="1">
      <c r="A18" s="29"/>
      <c r="B18" s="39"/>
      <c r="C18" s="40"/>
      <c r="D18" s="93"/>
      <c r="E18" s="153"/>
      <c r="F18" s="93"/>
      <c r="G18" s="40"/>
      <c r="H18" s="93"/>
      <c r="I18" s="40"/>
      <c r="J18" s="55"/>
      <c r="K18" s="99"/>
      <c r="L18" s="99"/>
      <c r="M18" s="99"/>
      <c r="N18" s="99"/>
      <c r="O18" s="99"/>
      <c r="P18" s="99"/>
      <c r="Q18" s="99"/>
      <c r="R18" s="43"/>
    </row>
    <row r="19" spans="1:18" s="30" customFormat="1" ht="12">
      <c r="A19" s="200" t="s">
        <v>40</v>
      </c>
      <c r="B19" s="95">
        <f t="shared" ref="B19:B26" si="0">SUM(D19,F19,H19)</f>
        <v>38189</v>
      </c>
      <c r="C19" s="40"/>
      <c r="D19" s="95">
        <f>SUM(D20:D26)</f>
        <v>13369</v>
      </c>
      <c r="E19" s="17"/>
      <c r="F19" s="95">
        <f>SUM(F20:F26)</f>
        <v>17982</v>
      </c>
      <c r="G19" s="40"/>
      <c r="H19" s="95">
        <f>SUM(H20:H26)</f>
        <v>6838</v>
      </c>
      <c r="I19" s="40"/>
      <c r="J19" s="6"/>
      <c r="K19" s="96">
        <f>SUM(K20:K25)</f>
        <v>100</v>
      </c>
      <c r="L19" s="96"/>
      <c r="M19" s="96">
        <f>SUM(M20:M25)</f>
        <v>100.00000000000001</v>
      </c>
      <c r="N19" s="96"/>
      <c r="O19" s="96">
        <f>SUM(O20:O25)</f>
        <v>100.00000000000001</v>
      </c>
      <c r="P19" s="96"/>
      <c r="Q19" s="96">
        <f>SUM(Q20:Q25)</f>
        <v>100</v>
      </c>
      <c r="R19" s="37"/>
    </row>
    <row r="20" spans="1:18" s="27" customFormat="1" ht="11.4">
      <c r="A20" s="12" t="s">
        <v>42</v>
      </c>
      <c r="B20" s="39">
        <f t="shared" si="0"/>
        <v>4626</v>
      </c>
      <c r="C20" s="40"/>
      <c r="D20" s="39">
        <v>1849</v>
      </c>
      <c r="E20" s="39"/>
      <c r="F20" s="39">
        <v>2023</v>
      </c>
      <c r="G20" s="39"/>
      <c r="H20" s="39">
        <v>754</v>
      </c>
      <c r="I20" s="40"/>
      <c r="J20" s="81"/>
      <c r="K20" s="99">
        <f>B20*100/SUM($B$20:$B$25)</f>
        <v>12.156409313081411</v>
      </c>
      <c r="L20" s="99"/>
      <c r="M20" s="99">
        <f>D20*100/SUM($D$20:$D$25)</f>
        <v>13.930535673924508</v>
      </c>
      <c r="N20" s="99"/>
      <c r="O20" s="99">
        <f>F20*100/SUM($F$20:$F$25)</f>
        <v>11.274591762804436</v>
      </c>
      <c r="P20" s="99"/>
      <c r="Q20" s="99">
        <f>H20*100/SUM($H$20:$H$25)</f>
        <v>11.02661596958175</v>
      </c>
      <c r="R20" s="43"/>
    </row>
    <row r="21" spans="1:18" s="27" customFormat="1" ht="11.4">
      <c r="A21" s="12" t="s">
        <v>43</v>
      </c>
      <c r="B21" s="39">
        <f t="shared" si="0"/>
        <v>21378</v>
      </c>
      <c r="C21" s="40"/>
      <c r="D21" s="39">
        <v>6841</v>
      </c>
      <c r="E21" s="39"/>
      <c r="F21" s="39">
        <v>11012</v>
      </c>
      <c r="G21" s="39"/>
      <c r="H21" s="39">
        <v>3525</v>
      </c>
      <c r="I21" s="40"/>
      <c r="J21" s="81"/>
      <c r="K21" s="99">
        <f t="shared" ref="K21:K25" si="1">B21*100/SUM($B$20:$B$25)</f>
        <v>56.178062752930046</v>
      </c>
      <c r="L21" s="99"/>
      <c r="M21" s="99">
        <f t="shared" ref="M21:M25" si="2">D21*100/SUM($D$20:$D$25)</f>
        <v>51.540721765991108</v>
      </c>
      <c r="N21" s="99"/>
      <c r="O21" s="99">
        <f t="shared" ref="O21:O25" si="3">F21*100/SUM($F$20:$F$25)</f>
        <v>61.372122833416931</v>
      </c>
      <c r="P21" s="99"/>
      <c r="Q21" s="99">
        <f t="shared" ref="Q21:Q25" si="4">H21*100/SUM($H$20:$H$25)</f>
        <v>51.550160865750222</v>
      </c>
      <c r="R21" s="43"/>
    </row>
    <row r="22" spans="1:18" s="27" customFormat="1" ht="11.4">
      <c r="A22" s="12" t="s">
        <v>44</v>
      </c>
      <c r="B22" s="39">
        <f t="shared" si="0"/>
        <v>8869</v>
      </c>
      <c r="C22" s="40"/>
      <c r="D22" s="39">
        <v>3431</v>
      </c>
      <c r="E22" s="39"/>
      <c r="F22" s="39">
        <v>3722</v>
      </c>
      <c r="G22" s="39"/>
      <c r="H22" s="39">
        <v>1716</v>
      </c>
      <c r="I22" s="40"/>
      <c r="J22" s="81"/>
      <c r="K22" s="99">
        <f t="shared" si="1"/>
        <v>23.306354128343933</v>
      </c>
      <c r="L22" s="99"/>
      <c r="M22" s="99">
        <f t="shared" si="2"/>
        <v>25.849468846530552</v>
      </c>
      <c r="N22" s="99"/>
      <c r="O22" s="99">
        <f t="shared" si="3"/>
        <v>20.743465418268961</v>
      </c>
      <c r="P22" s="99"/>
      <c r="Q22" s="99">
        <f t="shared" si="4"/>
        <v>25.095057034220531</v>
      </c>
      <c r="R22" s="43"/>
    </row>
    <row r="23" spans="1:18" s="27" customFormat="1" ht="11.4">
      <c r="A23" s="12" t="s">
        <v>45</v>
      </c>
      <c r="B23" s="39">
        <f t="shared" si="0"/>
        <v>2534</v>
      </c>
      <c r="C23" s="40"/>
      <c r="D23" s="39">
        <v>874</v>
      </c>
      <c r="E23" s="39"/>
      <c r="F23" s="39">
        <v>1022</v>
      </c>
      <c r="G23" s="39"/>
      <c r="H23" s="39">
        <v>638</v>
      </c>
      <c r="I23" s="40"/>
      <c r="J23" s="81"/>
      <c r="K23" s="99">
        <f t="shared" si="1"/>
        <v>6.658958322383981</v>
      </c>
      <c r="L23" s="99"/>
      <c r="M23" s="99">
        <f t="shared" si="2"/>
        <v>6.58479620281775</v>
      </c>
      <c r="N23" s="99"/>
      <c r="O23" s="99">
        <f t="shared" si="3"/>
        <v>5.6958145237697151</v>
      </c>
      <c r="P23" s="99"/>
      <c r="Q23" s="99">
        <f t="shared" si="4"/>
        <v>9.3302135127230184</v>
      </c>
      <c r="R23" s="43"/>
    </row>
    <row r="24" spans="1:18" s="27" customFormat="1" ht="11.4">
      <c r="A24" s="12" t="s">
        <v>46</v>
      </c>
      <c r="B24" s="39">
        <f t="shared" si="0"/>
        <v>606</v>
      </c>
      <c r="C24" s="40"/>
      <c r="D24" s="39">
        <v>261</v>
      </c>
      <c r="E24" s="39" t="s">
        <v>199</v>
      </c>
      <c r="F24" s="39">
        <v>164</v>
      </c>
      <c r="G24" s="39" t="s">
        <v>199</v>
      </c>
      <c r="H24" s="39">
        <v>181</v>
      </c>
      <c r="I24" s="40"/>
      <c r="J24" s="81"/>
      <c r="K24" s="99">
        <f t="shared" si="1"/>
        <v>1.5924738529458138</v>
      </c>
      <c r="L24" s="99"/>
      <c r="M24" s="99">
        <f t="shared" si="2"/>
        <v>1.9663979507270399</v>
      </c>
      <c r="N24" s="99"/>
      <c r="O24" s="99">
        <f t="shared" si="3"/>
        <v>0.91400546173995434</v>
      </c>
      <c r="P24" s="99"/>
      <c r="Q24" s="99">
        <f t="shared" si="4"/>
        <v>2.6469727990640539</v>
      </c>
      <c r="R24" s="43"/>
    </row>
    <row r="25" spans="1:18" s="27" customFormat="1" ht="11.4">
      <c r="A25" s="12" t="s">
        <v>47</v>
      </c>
      <c r="B25" s="39">
        <f t="shared" si="0"/>
        <v>41</v>
      </c>
      <c r="C25" s="40" t="s">
        <v>199</v>
      </c>
      <c r="D25" s="39">
        <v>17</v>
      </c>
      <c r="E25" s="39" t="s">
        <v>199</v>
      </c>
      <c r="F25" s="39">
        <v>0</v>
      </c>
      <c r="G25" s="39"/>
      <c r="H25" s="39">
        <v>24</v>
      </c>
      <c r="I25" s="40" t="s">
        <v>199</v>
      </c>
      <c r="J25" s="81"/>
      <c r="K25" s="99">
        <f t="shared" si="1"/>
        <v>0.10774163031481579</v>
      </c>
      <c r="L25" s="42"/>
      <c r="M25" s="99">
        <f t="shared" si="2"/>
        <v>0.12807956000904092</v>
      </c>
      <c r="N25" s="42"/>
      <c r="O25" s="99">
        <f t="shared" si="3"/>
        <v>0</v>
      </c>
      <c r="P25" s="42"/>
      <c r="Q25" s="99">
        <f t="shared" si="4"/>
        <v>0.35097981866042705</v>
      </c>
      <c r="R25" s="43"/>
    </row>
    <row r="26" spans="1:18" s="27" customFormat="1" ht="11.4">
      <c r="A26" s="183" t="s">
        <v>3</v>
      </c>
      <c r="B26" s="39">
        <f t="shared" si="0"/>
        <v>135</v>
      </c>
      <c r="C26" s="40" t="s">
        <v>199</v>
      </c>
      <c r="D26" s="39">
        <v>96</v>
      </c>
      <c r="E26" s="39" t="s">
        <v>199</v>
      </c>
      <c r="F26" s="39">
        <v>39</v>
      </c>
      <c r="G26" s="39" t="s">
        <v>199</v>
      </c>
      <c r="H26" s="39">
        <v>0</v>
      </c>
      <c r="I26" s="40"/>
      <c r="J26" s="81"/>
      <c r="K26" s="118" t="str">
        <f>IF(B26&gt;0,"NC",0)</f>
        <v>NC</v>
      </c>
      <c r="L26" s="108"/>
      <c r="M26" s="263" t="str">
        <f>IF(D26&gt;0,"NC",0)</f>
        <v>NC</v>
      </c>
      <c r="N26" s="264"/>
      <c r="O26" s="264" t="str">
        <f>IF(F26&gt;0,"NC",0)</f>
        <v>NC</v>
      </c>
      <c r="P26" s="264"/>
      <c r="Q26" s="264">
        <f>IF(H26&gt;0,"NC",0)</f>
        <v>0</v>
      </c>
      <c r="R26" s="43"/>
    </row>
    <row r="27" spans="1:18" s="27" customFormat="1" ht="6.6" customHeight="1">
      <c r="A27" s="58"/>
      <c r="B27" s="44"/>
      <c r="C27" s="40"/>
      <c r="I27" s="64"/>
      <c r="J27" s="55"/>
      <c r="K27" s="99"/>
      <c r="L27" s="99"/>
      <c r="M27" s="99"/>
      <c r="N27" s="99"/>
      <c r="O27" s="99"/>
      <c r="P27" s="99"/>
      <c r="Q27" s="99"/>
      <c r="R27" s="43"/>
    </row>
    <row r="28" spans="1:18" s="30" customFormat="1" ht="12">
      <c r="A28" s="7" t="s">
        <v>49</v>
      </c>
      <c r="B28" s="95">
        <f>SUM(D28,F28,H28)</f>
        <v>38190</v>
      </c>
      <c r="C28" s="40"/>
      <c r="D28" s="95">
        <f>SUM(D29:D30)</f>
        <v>13369</v>
      </c>
      <c r="E28" s="17"/>
      <c r="F28" s="95">
        <f>SUM(F29:F30)</f>
        <v>17983</v>
      </c>
      <c r="G28" s="17"/>
      <c r="H28" s="95">
        <f>SUM(H29:H30)</f>
        <v>6838</v>
      </c>
      <c r="I28" s="17"/>
      <c r="J28" s="6"/>
      <c r="K28" s="96">
        <f>SUM(K29:K30)</f>
        <v>100</v>
      </c>
      <c r="L28" s="96"/>
      <c r="M28" s="96">
        <f>SUM(M29:M30)</f>
        <v>100</v>
      </c>
      <c r="N28" s="96"/>
      <c r="O28" s="96">
        <f>SUM(O29:O30)</f>
        <v>100</v>
      </c>
      <c r="P28" s="96"/>
      <c r="Q28" s="96">
        <f>SUM(Q29:Q30)</f>
        <v>100</v>
      </c>
      <c r="R28" s="37"/>
    </row>
    <row r="29" spans="1:18" s="27" customFormat="1" ht="11.4">
      <c r="A29" s="13" t="s">
        <v>20</v>
      </c>
      <c r="B29" s="39">
        <f>SUM(D29,F29,H29)</f>
        <v>34909</v>
      </c>
      <c r="C29" s="40"/>
      <c r="D29" s="39">
        <v>12756</v>
      </c>
      <c r="E29" s="39"/>
      <c r="F29" s="39">
        <v>15593</v>
      </c>
      <c r="G29" s="39"/>
      <c r="H29" s="39">
        <v>6560</v>
      </c>
      <c r="I29" s="18"/>
      <c r="J29" s="84"/>
      <c r="K29" s="99">
        <f>B29*100/SUM(B29:B30)</f>
        <v>91.408745744959418</v>
      </c>
      <c r="L29" s="99"/>
      <c r="M29" s="99">
        <f>D29*100/SUM(D29:D30)</f>
        <v>95.414765502281398</v>
      </c>
      <c r="N29" s="99"/>
      <c r="O29" s="99">
        <f>F29*100/SUM(F29:F30)</f>
        <v>86.709670244119451</v>
      </c>
      <c r="P29" s="99"/>
      <c r="Q29" s="99">
        <f>H29*100/SUM(H29:H30)</f>
        <v>95.93448376718338</v>
      </c>
      <c r="R29" s="43"/>
    </row>
    <row r="30" spans="1:18" s="27" customFormat="1" ht="11.4">
      <c r="A30" s="13" t="s">
        <v>21</v>
      </c>
      <c r="B30" s="39">
        <f>SUM(D30,F30,H30)</f>
        <v>3281</v>
      </c>
      <c r="C30" s="40"/>
      <c r="D30" s="39">
        <v>613</v>
      </c>
      <c r="E30" s="39" t="s">
        <v>199</v>
      </c>
      <c r="F30" s="39">
        <v>2390</v>
      </c>
      <c r="G30" s="39"/>
      <c r="H30" s="39">
        <v>278</v>
      </c>
      <c r="I30" s="40"/>
      <c r="J30" s="84"/>
      <c r="K30" s="99">
        <f>B30*100/SUM(B29:B30)</f>
        <v>8.591254255040587</v>
      </c>
      <c r="L30" s="99"/>
      <c r="M30" s="99">
        <f>D30*100/SUM(D29:D30)</f>
        <v>4.585234497718603</v>
      </c>
      <c r="N30" s="99"/>
      <c r="O30" s="99">
        <f>F30*100/SUM(F29:F30)</f>
        <v>13.290329755880554</v>
      </c>
      <c r="P30" s="99"/>
      <c r="Q30" s="99">
        <f>H30*100/SUM(H29:H30)</f>
        <v>4.0655162328166128</v>
      </c>
      <c r="R30" s="43"/>
    </row>
    <row r="31" spans="1:18" s="27" customFormat="1" ht="6.6" customHeight="1">
      <c r="A31" s="8"/>
      <c r="B31" s="93"/>
      <c r="C31" s="40"/>
      <c r="D31" s="93"/>
      <c r="E31" s="153"/>
      <c r="F31" s="93"/>
      <c r="G31" s="17"/>
      <c r="H31" s="93"/>
      <c r="I31" s="18"/>
      <c r="J31" s="84"/>
      <c r="K31" s="99"/>
      <c r="L31" s="99"/>
      <c r="M31" s="99"/>
      <c r="N31" s="99"/>
      <c r="O31" s="99"/>
      <c r="P31" s="99"/>
      <c r="Q31" s="99"/>
      <c r="R31" s="43"/>
    </row>
    <row r="32" spans="1:18" s="30" customFormat="1" ht="12">
      <c r="A32" s="7" t="s">
        <v>145</v>
      </c>
      <c r="B32" s="95">
        <f t="shared" ref="B32:B38" si="5">SUM(D32,F32,H32)</f>
        <v>38189</v>
      </c>
      <c r="C32" s="40"/>
      <c r="D32" s="95">
        <f>SUM(D33:D38)</f>
        <v>13369</v>
      </c>
      <c r="E32" s="17"/>
      <c r="F32" s="95">
        <f>SUM(F33:F38)</f>
        <v>17982</v>
      </c>
      <c r="G32" s="40"/>
      <c r="H32" s="95">
        <f>SUM(H33:H38)</f>
        <v>6838</v>
      </c>
      <c r="I32" s="40"/>
      <c r="J32" s="6"/>
      <c r="K32" s="96">
        <f>SUM(K33:K38)</f>
        <v>100</v>
      </c>
      <c r="L32" s="96"/>
      <c r="M32" s="96">
        <f>SUM(M33:M38)</f>
        <v>99.999999999999986</v>
      </c>
      <c r="N32" s="96"/>
      <c r="O32" s="96">
        <f>SUM(O33:O38)</f>
        <v>100</v>
      </c>
      <c r="P32" s="96"/>
      <c r="Q32" s="96">
        <f>SUM(Q33:Q38)</f>
        <v>100</v>
      </c>
      <c r="R32" s="37"/>
    </row>
    <row r="33" spans="1:18" s="27" customFormat="1" ht="11.4">
      <c r="A33" s="182" t="s">
        <v>135</v>
      </c>
      <c r="B33" s="39">
        <f t="shared" si="5"/>
        <v>2360</v>
      </c>
      <c r="C33" s="40"/>
      <c r="D33" s="39">
        <v>651</v>
      </c>
      <c r="E33" s="39" t="s">
        <v>199</v>
      </c>
      <c r="F33" s="39">
        <v>1433</v>
      </c>
      <c r="G33" s="39"/>
      <c r="H33" s="39">
        <v>276</v>
      </c>
      <c r="I33" s="40"/>
      <c r="J33" s="81"/>
      <c r="K33" s="99">
        <f>B33*100/SUM($B$33:$B$38)</f>
        <v>6.1797899918824797</v>
      </c>
      <c r="L33" s="99"/>
      <c r="M33" s="99">
        <f>D33*100/SUM($D$33:$D$38)</f>
        <v>4.8694741566310125</v>
      </c>
      <c r="N33" s="99"/>
      <c r="O33" s="99">
        <f>F33*100/SUM($F$33:$F$38)</f>
        <v>7.9690801913024139</v>
      </c>
      <c r="P33" s="99"/>
      <c r="Q33" s="99">
        <f>H33*100/SUM($H$33:$H$38)</f>
        <v>4.0362679145949105</v>
      </c>
      <c r="R33" s="43"/>
    </row>
    <row r="34" spans="1:18" s="27" customFormat="1" ht="11.4">
      <c r="A34" s="182" t="s">
        <v>136</v>
      </c>
      <c r="B34" s="39">
        <f t="shared" si="5"/>
        <v>5961</v>
      </c>
      <c r="C34" s="40"/>
      <c r="D34" s="39">
        <v>1611</v>
      </c>
      <c r="E34" s="39"/>
      <c r="F34" s="39">
        <v>3395</v>
      </c>
      <c r="G34" s="39"/>
      <c r="H34" s="39">
        <v>955</v>
      </c>
      <c r="I34" s="40"/>
      <c r="J34" s="81"/>
      <c r="K34" s="99">
        <f t="shared" ref="K34:K38" si="6">B34*100/SUM($B$33:$B$38)</f>
        <v>15.609206839665873</v>
      </c>
      <c r="L34" s="99"/>
      <c r="M34" s="99">
        <f t="shared" ref="M34:M38" si="7">D34*100/SUM($D$33:$D$38)</f>
        <v>12.050265539681352</v>
      </c>
      <c r="N34" s="99"/>
      <c r="O34" s="99">
        <f t="shared" ref="O34:O38" si="8">F34*100/SUM($F$33:$F$38)</f>
        <v>18.879991102213324</v>
      </c>
      <c r="P34" s="99"/>
      <c r="Q34" s="99">
        <f t="shared" ref="Q34:Q37" si="9">H34*100/SUM($H$33:$H$38)</f>
        <v>13.966071950862826</v>
      </c>
      <c r="R34" s="43"/>
    </row>
    <row r="35" spans="1:18" s="27" customFormat="1" ht="11.4">
      <c r="A35" s="184" t="s">
        <v>137</v>
      </c>
      <c r="B35" s="39">
        <f t="shared" si="5"/>
        <v>12294</v>
      </c>
      <c r="C35" s="40"/>
      <c r="D35" s="39">
        <v>5541</v>
      </c>
      <c r="E35" s="39"/>
      <c r="F35" s="39">
        <v>6219</v>
      </c>
      <c r="G35" s="39"/>
      <c r="H35" s="39">
        <v>534</v>
      </c>
      <c r="I35" s="40"/>
      <c r="J35" s="81"/>
      <c r="K35" s="99">
        <f t="shared" si="6"/>
        <v>32.19251616957763</v>
      </c>
      <c r="L35" s="99"/>
      <c r="M35" s="99">
        <f t="shared" si="7"/>
        <v>41.446630264043684</v>
      </c>
      <c r="N35" s="99"/>
      <c r="O35" s="99">
        <f t="shared" si="8"/>
        <v>34.584584584584583</v>
      </c>
      <c r="P35" s="99"/>
      <c r="Q35" s="99">
        <f t="shared" si="9"/>
        <v>7.8093009651945016</v>
      </c>
      <c r="R35" s="43"/>
    </row>
    <row r="36" spans="1:18" s="27" customFormat="1" ht="11.4">
      <c r="A36" s="184" t="s">
        <v>138</v>
      </c>
      <c r="B36" s="39">
        <f t="shared" si="5"/>
        <v>3225</v>
      </c>
      <c r="C36" s="40"/>
      <c r="D36" s="39">
        <v>791</v>
      </c>
      <c r="E36" s="39"/>
      <c r="F36" s="39">
        <v>1654</v>
      </c>
      <c r="G36" s="39"/>
      <c r="H36" s="39">
        <v>780</v>
      </c>
      <c r="I36" s="40"/>
      <c r="J36" s="81"/>
      <c r="K36" s="99">
        <f t="shared" si="6"/>
        <v>8.444840137212287</v>
      </c>
      <c r="L36" s="99"/>
      <c r="M36" s="99">
        <f t="shared" si="7"/>
        <v>5.9166728999925198</v>
      </c>
      <c r="N36" s="99"/>
      <c r="O36" s="99">
        <f t="shared" si="8"/>
        <v>9.1980869758647543</v>
      </c>
      <c r="P36" s="99"/>
      <c r="Q36" s="99">
        <f t="shared" si="9"/>
        <v>11.406844106463879</v>
      </c>
      <c r="R36" s="43"/>
    </row>
    <row r="37" spans="1:18" s="27" customFormat="1" ht="11.4">
      <c r="A37" s="182" t="s">
        <v>139</v>
      </c>
      <c r="B37" s="39">
        <f t="shared" si="5"/>
        <v>7224</v>
      </c>
      <c r="C37" s="40"/>
      <c r="D37" s="39">
        <v>2805</v>
      </c>
      <c r="E37" s="39"/>
      <c r="F37" s="39">
        <v>3106</v>
      </c>
      <c r="G37" s="39"/>
      <c r="H37" s="39">
        <v>1313</v>
      </c>
      <c r="I37" s="40"/>
      <c r="J37" s="81"/>
      <c r="K37" s="99">
        <f t="shared" si="6"/>
        <v>18.916441907355519</v>
      </c>
      <c r="L37" s="99"/>
      <c r="M37" s="99">
        <f t="shared" si="7"/>
        <v>20.981374822350212</v>
      </c>
      <c r="N37" s="99"/>
      <c r="O37" s="99">
        <f t="shared" si="8"/>
        <v>17.272828383939494</v>
      </c>
      <c r="P37" s="99"/>
      <c r="Q37" s="99">
        <f t="shared" si="9"/>
        <v>19.201520912547529</v>
      </c>
      <c r="R37" s="43"/>
    </row>
    <row r="38" spans="1:18" s="27" customFormat="1" ht="11.4">
      <c r="A38" s="183" t="s">
        <v>140</v>
      </c>
      <c r="B38" s="39">
        <f t="shared" si="5"/>
        <v>7125</v>
      </c>
      <c r="C38" s="40"/>
      <c r="D38" s="39">
        <v>1970</v>
      </c>
      <c r="E38" s="39"/>
      <c r="F38" s="39">
        <v>2175</v>
      </c>
      <c r="G38" s="39"/>
      <c r="H38" s="39">
        <v>2980</v>
      </c>
      <c r="I38" s="17"/>
      <c r="J38" s="81"/>
      <c r="K38" s="99">
        <f t="shared" si="6"/>
        <v>18.657204954306213</v>
      </c>
      <c r="L38" s="99"/>
      <c r="M38" s="99">
        <f t="shared" si="7"/>
        <v>14.735582317301219</v>
      </c>
      <c r="N38" s="99"/>
      <c r="O38" s="99">
        <f t="shared" si="8"/>
        <v>12.095428762095429</v>
      </c>
      <c r="P38" s="99"/>
      <c r="Q38" s="99">
        <f>H38*100/SUM($H$33:$H$38)</f>
        <v>43.579994150336354</v>
      </c>
      <c r="R38" s="43"/>
    </row>
    <row r="39" spans="1:18" s="27" customFormat="1" ht="6.6" customHeight="1">
      <c r="A39" s="2"/>
      <c r="B39" s="66"/>
      <c r="C39" s="64"/>
      <c r="D39" s="93"/>
      <c r="E39" s="17"/>
      <c r="F39" s="93"/>
      <c r="G39" s="17"/>
      <c r="H39" s="93"/>
      <c r="I39" s="18"/>
      <c r="J39" s="84"/>
      <c r="K39" s="99"/>
      <c r="L39" s="99"/>
      <c r="M39" s="99"/>
      <c r="N39" s="99"/>
      <c r="O39" s="99"/>
      <c r="P39" s="99"/>
      <c r="Q39" s="99"/>
      <c r="R39" s="43"/>
    </row>
    <row r="40" spans="1:18" s="30" customFormat="1" ht="12">
      <c r="A40" s="7" t="s">
        <v>41</v>
      </c>
      <c r="B40" s="95">
        <f>SUM(D40,F40,H40)</f>
        <v>38191</v>
      </c>
      <c r="C40" s="40"/>
      <c r="D40" s="95">
        <f>SUM(D41:D42)</f>
        <v>13370</v>
      </c>
      <c r="E40" s="17"/>
      <c r="F40" s="95">
        <f>SUM(F41:F42)</f>
        <v>17983</v>
      </c>
      <c r="G40" s="17"/>
      <c r="H40" s="95">
        <f>SUM(H41:H42)</f>
        <v>6838</v>
      </c>
      <c r="I40" s="40"/>
      <c r="J40" s="6"/>
      <c r="K40" s="96">
        <f>SUM(K41:K42)</f>
        <v>100</v>
      </c>
      <c r="L40" s="96"/>
      <c r="M40" s="96">
        <f>SUM(M41:M42)</f>
        <v>100</v>
      </c>
      <c r="N40" s="96"/>
      <c r="O40" s="96">
        <f>SUM(O41:O42)</f>
        <v>100</v>
      </c>
      <c r="P40" s="96"/>
      <c r="Q40" s="96">
        <f>SUM(Q41:Q42)</f>
        <v>100</v>
      </c>
      <c r="R40" s="37"/>
    </row>
    <row r="41" spans="1:18" s="27" customFormat="1">
      <c r="A41" s="201" t="s">
        <v>107</v>
      </c>
      <c r="B41" s="39">
        <f>SUM(D41,F41,H41)</f>
        <v>15842</v>
      </c>
      <c r="C41" s="64"/>
      <c r="D41" s="39">
        <v>5973</v>
      </c>
      <c r="E41" s="39"/>
      <c r="F41" s="39">
        <v>7203</v>
      </c>
      <c r="G41" s="39"/>
      <c r="H41" s="39">
        <v>2666</v>
      </c>
      <c r="I41" s="40"/>
      <c r="J41" s="83"/>
      <c r="K41" s="99">
        <f>B41*100/SUM($B$41:$B$42)</f>
        <v>41.480977193579641</v>
      </c>
      <c r="L41" s="99"/>
      <c r="M41" s="99">
        <f>D41*100/SUM($D$41:$D$42)</f>
        <v>44.674644727000747</v>
      </c>
      <c r="N41" s="99"/>
      <c r="O41" s="99">
        <f>F41*100/SUM($F$41:$F$42)</f>
        <v>40.054495912806537</v>
      </c>
      <c r="P41" s="99"/>
      <c r="Q41" s="99">
        <f>H41*100/SUM($H$41:$H$42)</f>
        <v>38.988008189529104</v>
      </c>
      <c r="R41" s="43"/>
    </row>
    <row r="42" spans="1:18" s="27" customFormat="1">
      <c r="A42" s="201" t="s">
        <v>64</v>
      </c>
      <c r="B42" s="39">
        <f>SUM(D42,F42,H42)</f>
        <v>22349</v>
      </c>
      <c r="C42" s="64"/>
      <c r="D42" s="39">
        <v>7397</v>
      </c>
      <c r="E42" s="39"/>
      <c r="F42" s="39">
        <v>10780</v>
      </c>
      <c r="G42" s="39"/>
      <c r="H42" s="39">
        <v>4172</v>
      </c>
      <c r="I42" s="40"/>
      <c r="J42" s="81"/>
      <c r="K42" s="99">
        <f>B42*100/SUM($B$41:$B$42)</f>
        <v>58.519022806420359</v>
      </c>
      <c r="L42" s="99"/>
      <c r="M42" s="99">
        <f>D42*100/SUM($D$41:$D$42)</f>
        <v>55.325355272999253</v>
      </c>
      <c r="N42" s="99"/>
      <c r="O42" s="99">
        <f>F42*100/SUM($F$41:$F$42)</f>
        <v>59.945504087193463</v>
      </c>
      <c r="P42" s="99"/>
      <c r="Q42" s="99">
        <f>H42*100/SUM($H$41:$H$42)</f>
        <v>61.011991810470896</v>
      </c>
      <c r="R42" s="43"/>
    </row>
    <row r="43" spans="1:18" s="27" customFormat="1" ht="6.6" customHeight="1">
      <c r="A43" s="82"/>
      <c r="B43" s="44"/>
      <c r="C43" s="40"/>
      <c r="D43" s="93"/>
      <c r="E43" s="153"/>
      <c r="F43" s="93"/>
      <c r="G43" s="64"/>
      <c r="H43" s="93"/>
      <c r="I43" s="64"/>
      <c r="J43" s="55"/>
      <c r="K43" s="99"/>
      <c r="L43" s="99"/>
      <c r="M43" s="99"/>
      <c r="N43" s="99"/>
      <c r="O43" s="99"/>
      <c r="P43" s="99"/>
      <c r="Q43" s="99"/>
      <c r="R43" s="43"/>
    </row>
    <row r="44" spans="1:18" s="30" customFormat="1" ht="12">
      <c r="A44" s="202" t="s">
        <v>48</v>
      </c>
      <c r="B44" s="95">
        <f t="shared" ref="B44:B49" si="10">SUM(D44,F44,H44)</f>
        <v>38191</v>
      </c>
      <c r="C44" s="40"/>
      <c r="D44" s="95">
        <f>SUM(D45:D49)</f>
        <v>13369</v>
      </c>
      <c r="E44" s="17"/>
      <c r="F44" s="95">
        <f>SUM(F45:F49)</f>
        <v>17983</v>
      </c>
      <c r="G44" s="64"/>
      <c r="H44" s="95">
        <f>SUM(H45:H49)</f>
        <v>6839</v>
      </c>
      <c r="I44" s="64"/>
      <c r="J44" s="6"/>
      <c r="K44" s="96">
        <f>SUM(K45:K48)</f>
        <v>100</v>
      </c>
      <c r="L44" s="96"/>
      <c r="M44" s="96">
        <f>SUM(M45:M48)</f>
        <v>100</v>
      </c>
      <c r="N44" s="96"/>
      <c r="O44" s="96">
        <f>SUM(O45:O48)</f>
        <v>100.00000000000001</v>
      </c>
      <c r="P44" s="96"/>
      <c r="Q44" s="96">
        <f>SUM(Q45:Q48)</f>
        <v>100</v>
      </c>
      <c r="R44" s="37"/>
    </row>
    <row r="45" spans="1:18" s="27" customFormat="1" ht="11.4">
      <c r="A45" s="13" t="s">
        <v>110</v>
      </c>
      <c r="B45" s="39">
        <f t="shared" si="10"/>
        <v>17433</v>
      </c>
      <c r="C45" s="40"/>
      <c r="D45" s="39">
        <v>6009</v>
      </c>
      <c r="E45" s="39"/>
      <c r="F45" s="39">
        <v>8821</v>
      </c>
      <c r="G45" s="39"/>
      <c r="H45" s="39">
        <v>2603</v>
      </c>
      <c r="I45" s="64"/>
      <c r="J45" s="81"/>
      <c r="K45" s="99">
        <f>B45*100/SUM($B$45:$B$48)</f>
        <v>45.646880155010344</v>
      </c>
      <c r="L45" s="99"/>
      <c r="M45" s="99">
        <f>D45*100/SUM(D$45:D$48)</f>
        <v>44.947266063280722</v>
      </c>
      <c r="N45" s="99"/>
      <c r="O45" s="99">
        <f>F45*100/SUM($F$45:$F$48)</f>
        <v>49.051882333314801</v>
      </c>
      <c r="P45" s="99"/>
      <c r="Q45" s="99">
        <f>H45*100/SUM($H$45:$H$48)</f>
        <v>38.061120046790464</v>
      </c>
      <c r="R45" s="43"/>
    </row>
    <row r="46" spans="1:18" s="27" customFormat="1" ht="11.4">
      <c r="A46" s="13" t="s">
        <v>111</v>
      </c>
      <c r="B46" s="39">
        <f t="shared" si="10"/>
        <v>1711</v>
      </c>
      <c r="C46" s="40"/>
      <c r="D46" s="39">
        <v>465</v>
      </c>
      <c r="E46" s="39" t="s">
        <v>199</v>
      </c>
      <c r="F46" s="39">
        <v>291</v>
      </c>
      <c r="G46" s="39" t="s">
        <v>199</v>
      </c>
      <c r="H46" s="39">
        <v>955</v>
      </c>
      <c r="I46" s="40"/>
      <c r="J46" s="81"/>
      <c r="K46" s="99">
        <f>B46*100/SUM($B$45:$B$48)</f>
        <v>4.480113115655521</v>
      </c>
      <c r="L46" s="99"/>
      <c r="M46" s="99">
        <f>D46*100/SUM(D$45:D$48)</f>
        <v>3.4781958261650088</v>
      </c>
      <c r="N46" s="99"/>
      <c r="O46" s="99">
        <f>F46*100/SUM($F$45:$F$48)</f>
        <v>1.618194961908469</v>
      </c>
      <c r="P46" s="99"/>
      <c r="Q46" s="99">
        <f>H46*100/SUM($H$45:$H$48)</f>
        <v>13.964029828922357</v>
      </c>
      <c r="R46" s="43"/>
    </row>
    <row r="47" spans="1:18" s="27" customFormat="1" ht="11.4">
      <c r="A47" s="13" t="s">
        <v>112</v>
      </c>
      <c r="B47" s="39">
        <f t="shared" si="10"/>
        <v>18058</v>
      </c>
      <c r="C47" s="40"/>
      <c r="D47" s="39">
        <v>6823</v>
      </c>
      <c r="E47" s="39"/>
      <c r="F47" s="39">
        <v>8176</v>
      </c>
      <c r="G47" s="39"/>
      <c r="H47" s="39">
        <v>3059</v>
      </c>
      <c r="I47" s="64"/>
      <c r="J47" s="81"/>
      <c r="K47" s="99">
        <f>B47*100/SUM($B$45:$B$48)</f>
        <v>47.28339137493127</v>
      </c>
      <c r="L47" s="99"/>
      <c r="M47" s="99">
        <f>D47*100/SUM(D$45:D$48)</f>
        <v>51.035978756825493</v>
      </c>
      <c r="N47" s="99"/>
      <c r="O47" s="99">
        <f>F47*100/SUM($F$45:$F$48)</f>
        <v>45.465161541455821</v>
      </c>
      <c r="P47" s="99"/>
      <c r="Q47" s="99">
        <f>H47*100/SUM($H$45:$H$48)</f>
        <v>44.728761514841352</v>
      </c>
      <c r="R47" s="43"/>
    </row>
    <row r="48" spans="1:18" s="158" customFormat="1">
      <c r="A48" s="156" t="s">
        <v>104</v>
      </c>
      <c r="B48" s="44">
        <f t="shared" si="10"/>
        <v>989</v>
      </c>
      <c r="C48" s="64"/>
      <c r="D48" s="39">
        <v>72</v>
      </c>
      <c r="E48" s="39" t="s">
        <v>199</v>
      </c>
      <c r="F48" s="39">
        <v>695</v>
      </c>
      <c r="G48" s="39"/>
      <c r="H48" s="39">
        <v>222</v>
      </c>
      <c r="I48" s="64"/>
      <c r="J48" s="92"/>
      <c r="K48" s="99">
        <f>B48*100/SUM($B$45:$B$48)</f>
        <v>2.5896153544028699</v>
      </c>
      <c r="L48" s="108"/>
      <c r="M48" s="99">
        <f>D48*100/SUM(D$45:D$48)</f>
        <v>0.5385593537287755</v>
      </c>
      <c r="N48" s="108"/>
      <c r="O48" s="99">
        <f>F48*100/SUM($F$45:$F$48)</f>
        <v>3.8647611633209142</v>
      </c>
      <c r="P48" s="108"/>
      <c r="Q48" s="99">
        <f>H48*100/SUM($H$45:$H$48)</f>
        <v>3.2460886094458252</v>
      </c>
      <c r="R48" s="141"/>
    </row>
    <row r="49" spans="1:18" s="158" customFormat="1" ht="11.4">
      <c r="A49" s="183" t="s">
        <v>3</v>
      </c>
      <c r="B49" s="44">
        <f t="shared" si="10"/>
        <v>0</v>
      </c>
      <c r="C49" s="40"/>
      <c r="D49" s="39"/>
      <c r="E49" s="39"/>
      <c r="F49" s="39"/>
      <c r="G49" s="39"/>
      <c r="H49" s="39"/>
      <c r="I49" s="40"/>
      <c r="J49" s="92"/>
      <c r="K49" s="118">
        <f>IF(B49&gt;0,"NC",0)</f>
        <v>0</v>
      </c>
      <c r="L49" s="108"/>
      <c r="M49" s="263">
        <f>IF(D49&gt;0,"NC",0)</f>
        <v>0</v>
      </c>
      <c r="N49" s="264"/>
      <c r="O49" s="264">
        <f>IF(F49&gt;0,"NC",0)</f>
        <v>0</v>
      </c>
      <c r="P49" s="264"/>
      <c r="Q49" s="264">
        <f>IF(H49&gt;0,"NC",0)</f>
        <v>0</v>
      </c>
      <c r="R49" s="141"/>
    </row>
    <row r="50" spans="1:18" ht="6.6" customHeight="1" thickBot="1">
      <c r="A50" s="120"/>
      <c r="B50" s="121"/>
      <c r="C50" s="112"/>
      <c r="D50" s="121"/>
      <c r="E50" s="112"/>
      <c r="F50" s="120"/>
      <c r="G50" s="112"/>
      <c r="H50" s="120"/>
      <c r="I50" s="112"/>
      <c r="J50" s="121"/>
      <c r="K50" s="123"/>
      <c r="L50" s="123"/>
      <c r="M50" s="123"/>
      <c r="N50" s="123"/>
      <c r="O50" s="123"/>
      <c r="P50" s="123"/>
      <c r="Q50" s="123"/>
      <c r="R50" s="123"/>
    </row>
    <row r="51" spans="1:18" ht="6.6" customHeight="1">
      <c r="A51" s="29"/>
      <c r="B51" s="67"/>
      <c r="C51" s="40"/>
      <c r="D51" s="29"/>
      <c r="E51" s="64"/>
      <c r="F51" s="29"/>
      <c r="G51" s="40"/>
      <c r="H51" s="29"/>
      <c r="I51" s="40"/>
      <c r="J51" s="36"/>
    </row>
    <row r="52" spans="1:18" s="71" customFormat="1" ht="11.4">
      <c r="A52" s="70" t="s">
        <v>75</v>
      </c>
      <c r="B52" s="145"/>
      <c r="C52" s="77"/>
      <c r="D52" s="145"/>
      <c r="E52" s="77"/>
      <c r="F52" s="145"/>
      <c r="G52" s="77"/>
      <c r="H52" s="145"/>
      <c r="I52" s="77"/>
      <c r="J52" s="145"/>
    </row>
    <row r="53" spans="1:18" s="71" customFormat="1" ht="11.4">
      <c r="A53" s="70" t="s">
        <v>158</v>
      </c>
      <c r="B53" s="145"/>
      <c r="C53" s="77"/>
      <c r="D53" s="145"/>
      <c r="E53" s="77"/>
      <c r="F53" s="145"/>
      <c r="G53" s="77"/>
      <c r="H53" s="145"/>
      <c r="I53" s="77"/>
      <c r="J53" s="145"/>
    </row>
    <row r="54" spans="1:18" s="71" customFormat="1" ht="11.4">
      <c r="A54" s="79" t="s">
        <v>108</v>
      </c>
      <c r="B54" s="145"/>
      <c r="C54" s="77"/>
      <c r="D54" s="145"/>
      <c r="E54" s="77"/>
      <c r="F54" s="145"/>
      <c r="G54" s="77"/>
      <c r="H54" s="145"/>
      <c r="I54" s="77"/>
      <c r="J54" s="145"/>
    </row>
    <row r="55" spans="1:18" s="71" customFormat="1" ht="22.5" customHeight="1">
      <c r="A55" s="295" t="s">
        <v>168</v>
      </c>
      <c r="B55" s="295"/>
      <c r="C55" s="295"/>
      <c r="D55" s="295"/>
      <c r="E55" s="295"/>
      <c r="F55" s="295"/>
      <c r="G55" s="295"/>
      <c r="H55" s="295"/>
      <c r="I55" s="295"/>
      <c r="J55" s="295"/>
      <c r="K55" s="295"/>
      <c r="L55" s="295"/>
      <c r="M55" s="295"/>
      <c r="N55" s="295"/>
      <c r="O55" s="295"/>
      <c r="P55" s="295"/>
      <c r="Q55" s="295"/>
      <c r="R55" s="295"/>
    </row>
    <row r="56" spans="1:18" s="71" customFormat="1" ht="10.199999999999999">
      <c r="A56" s="198" t="s">
        <v>67</v>
      </c>
      <c r="C56" s="77"/>
      <c r="E56" s="77"/>
      <c r="G56" s="77"/>
      <c r="H56" s="143"/>
      <c r="I56" s="77"/>
    </row>
    <row r="57" spans="1:18" s="71" customFormat="1" ht="10.199999999999999">
      <c r="A57" s="199" t="s">
        <v>92</v>
      </c>
      <c r="B57" s="73"/>
      <c r="C57" s="74"/>
      <c r="D57" s="73"/>
      <c r="E57" s="74"/>
      <c r="F57" s="73"/>
      <c r="G57" s="74"/>
      <c r="H57" s="144"/>
      <c r="I57" s="74"/>
      <c r="J57" s="73"/>
      <c r="K57" s="73"/>
      <c r="L57" s="73"/>
      <c r="M57" s="73"/>
      <c r="N57" s="73"/>
      <c r="O57" s="73"/>
      <c r="P57" s="73"/>
      <c r="Q57" s="73"/>
    </row>
    <row r="58" spans="1:18" s="71" customFormat="1" ht="10.199999999999999">
      <c r="A58" s="4" t="s">
        <v>202</v>
      </c>
      <c r="B58" s="75"/>
      <c r="C58" s="77"/>
      <c r="E58" s="77"/>
      <c r="G58" s="77"/>
      <c r="H58" s="143"/>
      <c r="I58" s="77"/>
      <c r="R58" s="127"/>
    </row>
    <row r="59" spans="1:18">
      <c r="A59" s="71"/>
    </row>
  </sheetData>
  <mergeCells count="15">
    <mergeCell ref="A55:R55"/>
    <mergeCell ref="F10:G10"/>
    <mergeCell ref="H10:I10"/>
    <mergeCell ref="M10:N10"/>
    <mergeCell ref="O10:P10"/>
    <mergeCell ref="Q10:R10"/>
    <mergeCell ref="B7:C10"/>
    <mergeCell ref="D7:I7"/>
    <mergeCell ref="A1:R1"/>
    <mergeCell ref="A4:A10"/>
    <mergeCell ref="B4:I4"/>
    <mergeCell ref="K4:R4"/>
    <mergeCell ref="D10:E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workbookViewId="0">
      <pane xSplit="1" ySplit="11" topLeftCell="B27" activePane="bottomRight" state="frozen"/>
      <selection pane="topRight" activeCell="B1" sqref="B1"/>
      <selection pane="bottomLeft" activeCell="A12" sqref="A12"/>
      <selection pane="bottomRight" activeCell="Q23" sqref="Q23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90" customWidth="1"/>
    <col min="7" max="7" width="2.6640625" style="26" customWidth="1"/>
    <col min="8" max="8" width="8.6640625" style="72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300" t="s">
        <v>214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</row>
    <row r="2" spans="1:18" s="27" customFormat="1" ht="6.6" customHeight="1" thickBot="1">
      <c r="A2" s="158"/>
      <c r="B2" s="159"/>
      <c r="C2" s="161"/>
      <c r="D2" s="159"/>
      <c r="E2" s="161"/>
      <c r="F2" s="159"/>
      <c r="G2" s="161"/>
      <c r="H2" s="160"/>
      <c r="I2" s="161"/>
      <c r="J2" s="160"/>
      <c r="K2" s="159"/>
      <c r="L2" s="159"/>
      <c r="M2" s="159"/>
      <c r="N2" s="159"/>
      <c r="O2" s="159"/>
      <c r="P2" s="159"/>
      <c r="Q2" s="158"/>
      <c r="R2" s="158"/>
    </row>
    <row r="3" spans="1:18" s="132" customFormat="1" ht="6.6" customHeight="1">
      <c r="A3" s="228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4" t="s">
        <v>148</v>
      </c>
      <c r="B4" s="301" t="s">
        <v>81</v>
      </c>
      <c r="C4" s="301"/>
      <c r="D4" s="301"/>
      <c r="E4" s="301"/>
      <c r="F4" s="301"/>
      <c r="G4" s="301"/>
      <c r="H4" s="301"/>
      <c r="I4" s="301"/>
      <c r="J4" s="210"/>
      <c r="K4" s="301" t="s">
        <v>90</v>
      </c>
      <c r="L4" s="301"/>
      <c r="M4" s="301"/>
      <c r="N4" s="301"/>
      <c r="O4" s="301"/>
      <c r="P4" s="301"/>
      <c r="Q4" s="301"/>
      <c r="R4" s="301"/>
    </row>
    <row r="5" spans="1:18" s="132" customFormat="1" ht="6.6" customHeight="1">
      <c r="A5" s="304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4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4"/>
      <c r="B7" s="297" t="s">
        <v>85</v>
      </c>
      <c r="C7" s="297"/>
      <c r="D7" s="298" t="s">
        <v>152</v>
      </c>
      <c r="E7" s="298"/>
      <c r="F7" s="298"/>
      <c r="G7" s="298"/>
      <c r="H7" s="298"/>
      <c r="I7" s="298"/>
      <c r="J7" s="210"/>
      <c r="K7" s="297" t="s">
        <v>85</v>
      </c>
      <c r="L7" s="297"/>
      <c r="M7" s="298" t="s">
        <v>152</v>
      </c>
      <c r="N7" s="298"/>
      <c r="O7" s="298"/>
      <c r="P7" s="298"/>
      <c r="Q7" s="298"/>
      <c r="R7" s="298"/>
    </row>
    <row r="8" spans="1:18" s="132" customFormat="1" ht="6.6" customHeight="1">
      <c r="A8" s="304"/>
      <c r="B8" s="297"/>
      <c r="C8" s="297"/>
      <c r="D8" s="211"/>
      <c r="E8" s="211"/>
      <c r="F8" s="211"/>
      <c r="G8" s="211"/>
      <c r="H8" s="211"/>
      <c r="I8" s="211"/>
      <c r="J8" s="210"/>
      <c r="K8" s="297"/>
      <c r="L8" s="297"/>
      <c r="M8" s="211"/>
      <c r="N8" s="211"/>
      <c r="O8" s="211"/>
      <c r="P8" s="211"/>
      <c r="Q8" s="211"/>
      <c r="R8" s="211"/>
    </row>
    <row r="9" spans="1:18" s="132" customFormat="1" ht="6.6" customHeight="1">
      <c r="A9" s="304"/>
      <c r="B9" s="297"/>
      <c r="C9" s="297"/>
      <c r="D9" s="212"/>
      <c r="E9" s="212"/>
      <c r="F9" s="212"/>
      <c r="G9" s="212"/>
      <c r="H9" s="212"/>
      <c r="I9" s="212"/>
      <c r="J9" s="210"/>
      <c r="K9" s="297"/>
      <c r="L9" s="297"/>
      <c r="M9" s="212"/>
      <c r="N9" s="212"/>
      <c r="O9" s="212"/>
      <c r="P9" s="212"/>
      <c r="Q9" s="212"/>
      <c r="R9" s="212"/>
    </row>
    <row r="10" spans="1:18" s="132" customFormat="1" ht="11.4">
      <c r="A10" s="304"/>
      <c r="B10" s="297"/>
      <c r="C10" s="297"/>
      <c r="D10" s="299" t="s">
        <v>19</v>
      </c>
      <c r="E10" s="299"/>
      <c r="F10" s="299" t="s">
        <v>87</v>
      </c>
      <c r="G10" s="299"/>
      <c r="H10" s="299" t="s">
        <v>83</v>
      </c>
      <c r="I10" s="299"/>
      <c r="J10" s="213"/>
      <c r="K10" s="297"/>
      <c r="L10" s="297"/>
      <c r="M10" s="299" t="s">
        <v>19</v>
      </c>
      <c r="N10" s="299"/>
      <c r="O10" s="299" t="s">
        <v>87</v>
      </c>
      <c r="P10" s="299"/>
      <c r="Q10" s="299" t="s">
        <v>83</v>
      </c>
      <c r="R10" s="299"/>
    </row>
    <row r="11" spans="1:18" s="27" customFormat="1" ht="6.6" customHeight="1">
      <c r="A11" s="229"/>
      <c r="B11" s="230"/>
      <c r="C11" s="231"/>
      <c r="D11" s="230"/>
      <c r="E11" s="231"/>
      <c r="F11" s="230"/>
      <c r="G11" s="231"/>
      <c r="H11" s="230"/>
      <c r="I11" s="231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s="29" customFormat="1" ht="6.6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 ht="12">
      <c r="A13" s="226" t="s">
        <v>82</v>
      </c>
      <c r="B13" s="219">
        <f>SUM(D13,F13,H13)</f>
        <v>38189</v>
      </c>
      <c r="C13" s="220"/>
      <c r="D13" s="219">
        <f>D15</f>
        <v>13369</v>
      </c>
      <c r="E13" s="220"/>
      <c r="F13" s="219">
        <f>F15</f>
        <v>17982</v>
      </c>
      <c r="G13" s="220"/>
      <c r="H13" s="219">
        <f>H15</f>
        <v>6838</v>
      </c>
      <c r="I13" s="220"/>
      <c r="J13" s="222"/>
      <c r="K13" s="254">
        <f>SUM(M13,O13,Q13)</f>
        <v>100</v>
      </c>
      <c r="L13" s="255"/>
      <c r="M13" s="254">
        <f>D13*100/B13</f>
        <v>35.007462881981724</v>
      </c>
      <c r="N13" s="256"/>
      <c r="O13" s="254">
        <f>F13*100/B13</f>
        <v>47.086857472046923</v>
      </c>
      <c r="P13" s="255"/>
      <c r="Q13" s="254">
        <f>H13*100/B13</f>
        <v>17.905679645971354</v>
      </c>
      <c r="R13" s="233"/>
    </row>
    <row r="14" spans="1:18" s="35" customFormat="1" ht="6.6" customHeight="1">
      <c r="A14" s="31"/>
      <c r="B14" s="65"/>
      <c r="C14" s="64"/>
      <c r="D14" s="65"/>
      <c r="E14" s="64"/>
      <c r="F14" s="65"/>
      <c r="G14" s="64"/>
      <c r="H14" s="65"/>
      <c r="I14" s="64"/>
      <c r="J14" s="94"/>
      <c r="K14" s="257"/>
      <c r="L14" s="257"/>
      <c r="M14" s="257"/>
      <c r="N14" s="258"/>
      <c r="O14" s="257"/>
      <c r="P14" s="257"/>
      <c r="Q14" s="257"/>
      <c r="R14" s="33"/>
    </row>
    <row r="15" spans="1:18" s="30" customFormat="1" ht="24">
      <c r="A15" s="61" t="s">
        <v>89</v>
      </c>
      <c r="B15" s="95">
        <f>SUM(D15,F15,H15)</f>
        <v>38189</v>
      </c>
      <c r="C15" s="40"/>
      <c r="D15" s="95">
        <f>SUM(D16:D18)</f>
        <v>13369</v>
      </c>
      <c r="E15" s="40"/>
      <c r="F15" s="95">
        <f>SUM(F16:F18)</f>
        <v>17982</v>
      </c>
      <c r="G15" s="40"/>
      <c r="H15" s="95">
        <f>SUM(H16:H18)</f>
        <v>6838</v>
      </c>
      <c r="I15" s="40"/>
      <c r="J15" s="100"/>
      <c r="K15" s="190">
        <f>SUM(K16:K17)</f>
        <v>100</v>
      </c>
      <c r="L15" s="190"/>
      <c r="M15" s="190">
        <f>SUM(M16:M17)</f>
        <v>100</v>
      </c>
      <c r="N15" s="190"/>
      <c r="O15" s="190">
        <f>SUM(O16:O17)</f>
        <v>100</v>
      </c>
      <c r="P15" s="190"/>
      <c r="Q15" s="190">
        <f>SUM(Q16:Q17)</f>
        <v>100</v>
      </c>
      <c r="R15" s="37"/>
    </row>
    <row r="16" spans="1:18" s="27" customFormat="1" ht="11.4">
      <c r="A16" s="115" t="s">
        <v>169</v>
      </c>
      <c r="B16" s="39">
        <f>SUM(D16,F16,H16)</f>
        <v>1501</v>
      </c>
      <c r="C16" s="40"/>
      <c r="D16" s="39">
        <v>100</v>
      </c>
      <c r="E16" s="39" t="s">
        <v>199</v>
      </c>
      <c r="F16" s="39">
        <v>1289</v>
      </c>
      <c r="G16" s="39"/>
      <c r="H16" s="39">
        <v>112</v>
      </c>
      <c r="I16" s="40" t="s">
        <v>199</v>
      </c>
      <c r="J16" s="98"/>
      <c r="K16" s="42">
        <f>B16*100/SUM($B$16:$B$17)</f>
        <v>4.1717620900500281</v>
      </c>
      <c r="L16" s="42"/>
      <c r="M16" s="42">
        <f>D16*100/SUM($D$16:$D$17)</f>
        <v>0.86971647242998784</v>
      </c>
      <c r="N16" s="42"/>
      <c r="O16" s="42">
        <f>F16*100/SUM($F$16:$F$17)</f>
        <v>7.2931990494511716</v>
      </c>
      <c r="P16" s="42"/>
      <c r="Q16" s="42">
        <f>H16*100/SUM($H$16:$H$17)</f>
        <v>1.6451233842538191</v>
      </c>
      <c r="R16" s="43"/>
    </row>
    <row r="17" spans="1:18" s="27" customFormat="1" ht="11.4">
      <c r="A17" s="115" t="s">
        <v>4</v>
      </c>
      <c r="B17" s="39">
        <f>SUM(D17,F17,H17)</f>
        <v>34479</v>
      </c>
      <c r="C17" s="40"/>
      <c r="D17" s="39">
        <v>11398</v>
      </c>
      <c r="E17" s="39"/>
      <c r="F17" s="39">
        <v>16385</v>
      </c>
      <c r="G17" s="39"/>
      <c r="H17" s="39">
        <v>6696</v>
      </c>
      <c r="I17" s="40"/>
      <c r="J17" s="98"/>
      <c r="K17" s="42">
        <f>B17*100/SUM($B$16:$B$17)</f>
        <v>95.828237909949976</v>
      </c>
      <c r="L17" s="42"/>
      <c r="M17" s="42">
        <f>D17*100/SUM($D$16:$D$17)</f>
        <v>99.130283527570015</v>
      </c>
      <c r="N17" s="42"/>
      <c r="O17" s="42">
        <f>F17*100/SUM($F$16:$F$17)</f>
        <v>92.706800950548825</v>
      </c>
      <c r="P17" s="42"/>
      <c r="Q17" s="42">
        <f>H17*100/SUM($H$16:$H$17)</f>
        <v>98.354876615746178</v>
      </c>
      <c r="R17" s="43"/>
    </row>
    <row r="18" spans="1:18" s="27" customFormat="1" ht="11.4">
      <c r="A18" s="115" t="s">
        <v>3</v>
      </c>
      <c r="B18" s="39">
        <f>SUM(D18,F18,H18)</f>
        <v>2209</v>
      </c>
      <c r="C18" s="40"/>
      <c r="D18" s="39">
        <v>1871</v>
      </c>
      <c r="E18" s="39"/>
      <c r="F18" s="39">
        <v>308</v>
      </c>
      <c r="G18" s="39" t="s">
        <v>199</v>
      </c>
      <c r="H18" s="39">
        <v>30</v>
      </c>
      <c r="I18" s="40" t="s">
        <v>199</v>
      </c>
      <c r="J18" s="98"/>
      <c r="K18" s="42" t="s">
        <v>198</v>
      </c>
      <c r="L18" s="42"/>
      <c r="M18" s="42" t="s">
        <v>198</v>
      </c>
      <c r="N18" s="42"/>
      <c r="O18" s="42" t="s">
        <v>198</v>
      </c>
      <c r="P18" s="42"/>
      <c r="Q18" s="42" t="s">
        <v>198</v>
      </c>
      <c r="R18" s="43"/>
    </row>
    <row r="19" spans="1:18" s="27" customFormat="1" ht="6.6" customHeight="1">
      <c r="A19" s="29"/>
      <c r="B19" s="39"/>
      <c r="C19" s="40"/>
      <c r="D19" s="93"/>
      <c r="E19" s="40"/>
      <c r="F19" s="93"/>
      <c r="G19" s="40"/>
      <c r="H19" s="93"/>
      <c r="I19" s="40"/>
      <c r="J19" s="98"/>
      <c r="K19" s="42"/>
      <c r="L19" s="42"/>
      <c r="M19" s="42"/>
      <c r="N19" s="42"/>
      <c r="O19" s="42"/>
      <c r="P19" s="42"/>
      <c r="Q19" s="42"/>
      <c r="R19" s="43"/>
    </row>
    <row r="20" spans="1:18" s="30" customFormat="1" ht="36">
      <c r="A20" s="61" t="s">
        <v>106</v>
      </c>
      <c r="B20" s="95">
        <f>SUM(D20,F20,H20)</f>
        <v>38190</v>
      </c>
      <c r="C20" s="40"/>
      <c r="D20" s="95">
        <f>SUM(D21:D22)</f>
        <v>13370</v>
      </c>
      <c r="E20" s="40"/>
      <c r="F20" s="95">
        <f>SUM(F21:F22)</f>
        <v>17982</v>
      </c>
      <c r="G20" s="40"/>
      <c r="H20" s="95">
        <f>SUM(H21:H22)</f>
        <v>6838</v>
      </c>
      <c r="I20" s="40"/>
      <c r="J20" s="100"/>
      <c r="K20" s="190">
        <f>SUM(K21:K22)</f>
        <v>100</v>
      </c>
      <c r="L20" s="190"/>
      <c r="M20" s="190">
        <f>SUM(M21:M22)</f>
        <v>100</v>
      </c>
      <c r="N20" s="190"/>
      <c r="O20" s="190">
        <f>SUM(O21:O22)</f>
        <v>100</v>
      </c>
      <c r="P20" s="190"/>
      <c r="Q20" s="190">
        <f>SUM(Q21:Q22)</f>
        <v>100</v>
      </c>
      <c r="R20" s="37"/>
    </row>
    <row r="21" spans="1:18" s="27" customFormat="1" ht="11.4">
      <c r="A21" s="115" t="s">
        <v>169</v>
      </c>
      <c r="B21" s="39">
        <f>SUM(D21,F21,H21)</f>
        <v>17182</v>
      </c>
      <c r="C21" s="40"/>
      <c r="D21" s="39">
        <v>1867</v>
      </c>
      <c r="E21" s="39"/>
      <c r="F21" s="39">
        <v>13854</v>
      </c>
      <c r="G21" s="39"/>
      <c r="H21" s="39">
        <v>1461</v>
      </c>
      <c r="I21" s="40"/>
      <c r="J21" s="98"/>
      <c r="K21" s="42">
        <f>B21*100/SUM(B21:B22)</f>
        <v>44.990835297198217</v>
      </c>
      <c r="L21" s="42"/>
      <c r="M21" s="42">
        <f>D21*100/SUM(D21:D22)</f>
        <v>13.964098728496634</v>
      </c>
      <c r="N21" s="42"/>
      <c r="O21" s="42">
        <f>F21*100/SUM(F21:F22)</f>
        <v>77.043710377043709</v>
      </c>
      <c r="P21" s="42"/>
      <c r="Q21" s="42">
        <f>H21*100/SUM(H21:H22)</f>
        <v>21.365896460953497</v>
      </c>
      <c r="R21" s="43"/>
    </row>
    <row r="22" spans="1:18" s="27" customFormat="1" ht="11.4">
      <c r="A22" s="115" t="s">
        <v>4</v>
      </c>
      <c r="B22" s="39">
        <f>SUM(D22,F22,H22)</f>
        <v>21008</v>
      </c>
      <c r="C22" s="40"/>
      <c r="D22" s="39">
        <v>11503</v>
      </c>
      <c r="E22" s="39"/>
      <c r="F22" s="39">
        <v>4128</v>
      </c>
      <c r="G22" s="39"/>
      <c r="H22" s="39">
        <v>5377</v>
      </c>
      <c r="I22" s="40"/>
      <c r="J22" s="98"/>
      <c r="K22" s="42">
        <f>B22*100/SUM(B21:B22)</f>
        <v>55.009164702801783</v>
      </c>
      <c r="L22" s="42"/>
      <c r="M22" s="42">
        <f>D22*100/SUM(D21:D22)</f>
        <v>86.035901271503363</v>
      </c>
      <c r="N22" s="42"/>
      <c r="O22" s="42">
        <f>F22*100/SUM(F21:F22)</f>
        <v>22.956289622956291</v>
      </c>
      <c r="P22" s="42"/>
      <c r="Q22" s="42">
        <f>H22*100/SUM(H21:H22)</f>
        <v>78.634103539046507</v>
      </c>
      <c r="R22" s="43"/>
    </row>
    <row r="23" spans="1:18" s="27" customFormat="1" ht="6.6" customHeight="1">
      <c r="A23" s="29"/>
      <c r="B23" s="39"/>
      <c r="C23" s="40"/>
      <c r="D23" s="93"/>
      <c r="E23" s="40"/>
      <c r="F23" s="93"/>
      <c r="G23" s="40"/>
      <c r="H23" s="93"/>
      <c r="I23" s="40"/>
      <c r="J23" s="98"/>
      <c r="K23" s="42"/>
      <c r="L23" s="42"/>
      <c r="M23" s="42"/>
      <c r="N23" s="42"/>
      <c r="O23" s="42"/>
      <c r="P23" s="42"/>
      <c r="Q23" s="42"/>
      <c r="R23" s="43"/>
    </row>
    <row r="24" spans="1:18" s="27" customFormat="1" ht="24">
      <c r="A24" s="232" t="s">
        <v>93</v>
      </c>
      <c r="B24" s="219">
        <f>SUM(D24,F24,H24)</f>
        <v>17182</v>
      </c>
      <c r="C24" s="220"/>
      <c r="D24" s="219">
        <f>D21</f>
        <v>1867</v>
      </c>
      <c r="E24" s="220"/>
      <c r="F24" s="219">
        <f>F21</f>
        <v>13854</v>
      </c>
      <c r="G24" s="220"/>
      <c r="H24" s="219">
        <f>H21</f>
        <v>1461</v>
      </c>
      <c r="I24" s="220"/>
      <c r="J24" s="224"/>
      <c r="K24" s="254">
        <f>SUM(M24,O24,Q24)</f>
        <v>100</v>
      </c>
      <c r="L24" s="255"/>
      <c r="M24" s="254">
        <f>D24*100/B24</f>
        <v>10.866022581771622</v>
      </c>
      <c r="N24" s="256"/>
      <c r="O24" s="254">
        <f>F24*100/B24</f>
        <v>80.63089279478524</v>
      </c>
      <c r="P24" s="255"/>
      <c r="Q24" s="254">
        <f>H24*100/B24</f>
        <v>8.5030846234431383</v>
      </c>
      <c r="R24" s="233"/>
    </row>
    <row r="25" spans="1:18" s="29" customFormat="1" ht="6.6" customHeight="1">
      <c r="A25" s="15"/>
      <c r="B25" s="65"/>
      <c r="C25" s="64"/>
      <c r="D25" s="93"/>
      <c r="E25" s="64"/>
      <c r="F25" s="93"/>
      <c r="G25" s="64"/>
      <c r="H25" s="93"/>
      <c r="I25" s="64"/>
      <c r="J25" s="34"/>
      <c r="K25" s="191"/>
      <c r="L25" s="259"/>
      <c r="M25" s="191"/>
      <c r="N25" s="259"/>
      <c r="O25" s="191"/>
      <c r="P25" s="259"/>
      <c r="Q25" s="191"/>
      <c r="R25" s="63"/>
    </row>
    <row r="26" spans="1:18" s="30" customFormat="1" ht="24">
      <c r="A26" s="61" t="s">
        <v>113</v>
      </c>
      <c r="B26" s="95">
        <f t="shared" ref="B26:B35" si="0">SUM(D26,F26,H26)</f>
        <v>17184</v>
      </c>
      <c r="C26" s="40"/>
      <c r="D26" s="95">
        <f>SUM(D27:D35)</f>
        <v>1867</v>
      </c>
      <c r="E26" s="40"/>
      <c r="F26" s="95">
        <f>SUM(F27:F35)</f>
        <v>13856</v>
      </c>
      <c r="G26" s="40"/>
      <c r="H26" s="95">
        <f>SUM(H27:H35)</f>
        <v>1461</v>
      </c>
      <c r="I26" s="40"/>
      <c r="J26" s="100"/>
      <c r="K26" s="190">
        <f>SUM(K27:K34)</f>
        <v>100.00000000000001</v>
      </c>
      <c r="L26" s="190"/>
      <c r="M26" s="190">
        <f>SUM(M27:M34)</f>
        <v>100</v>
      </c>
      <c r="N26" s="190"/>
      <c r="O26" s="190">
        <f>SUM(O27:O34)</f>
        <v>100</v>
      </c>
      <c r="P26" s="190"/>
      <c r="Q26" s="190">
        <f>SUM(Q27:Q34)</f>
        <v>99.999999999999986</v>
      </c>
      <c r="R26" s="37"/>
    </row>
    <row r="27" spans="1:18" s="27" customFormat="1" ht="11.4">
      <c r="A27" s="115" t="s">
        <v>11</v>
      </c>
      <c r="B27" s="39">
        <f t="shared" si="0"/>
        <v>8477</v>
      </c>
      <c r="C27" s="40"/>
      <c r="D27" s="39">
        <v>942</v>
      </c>
      <c r="E27" s="39"/>
      <c r="F27" s="39">
        <v>7204</v>
      </c>
      <c r="G27" s="39"/>
      <c r="H27" s="39">
        <v>331</v>
      </c>
      <c r="I27" s="40"/>
      <c r="J27" s="98"/>
      <c r="K27" s="42">
        <f>B27*100/SUM($B$27:$B$34)</f>
        <v>50.76047904191617</v>
      </c>
      <c r="L27" s="42"/>
      <c r="M27" s="42">
        <f>D27*100/SUM($D$27:$D$34)</f>
        <v>50.45527584359936</v>
      </c>
      <c r="N27" s="42"/>
      <c r="O27" s="42">
        <f>F27*100/SUM($F$27:$F$34)</f>
        <v>53.505644682115268</v>
      </c>
      <c r="P27" s="42"/>
      <c r="Q27" s="42">
        <f>H27*100/SUM($H$27:$H$34)</f>
        <v>24.178232286340393</v>
      </c>
      <c r="R27" s="43"/>
    </row>
    <row r="28" spans="1:18" s="27" customFormat="1" ht="11.4">
      <c r="A28" s="115" t="s">
        <v>12</v>
      </c>
      <c r="B28" s="39">
        <f t="shared" si="0"/>
        <v>559</v>
      </c>
      <c r="C28" s="40"/>
      <c r="D28" s="39">
        <v>79</v>
      </c>
      <c r="E28" s="39" t="s">
        <v>199</v>
      </c>
      <c r="F28" s="39">
        <v>406</v>
      </c>
      <c r="G28" s="39" t="s">
        <v>199</v>
      </c>
      <c r="H28" s="39">
        <v>74</v>
      </c>
      <c r="I28" s="40" t="s">
        <v>199</v>
      </c>
      <c r="J28" s="98"/>
      <c r="K28" s="42">
        <f t="shared" ref="K28:K34" si="1">B28*100/SUM($B$27:$B$34)</f>
        <v>3.3473053892215567</v>
      </c>
      <c r="L28" s="42"/>
      <c r="M28" s="42">
        <f t="shared" ref="M28:M34" si="2">D28*100/SUM($D$27:$D$34)</f>
        <v>4.2313872522763791</v>
      </c>
      <c r="N28" s="42"/>
      <c r="O28" s="42">
        <f t="shared" ref="O28:O34" si="3">F28*100/SUM($F$27:$F$34)</f>
        <v>3.0154486036838977</v>
      </c>
      <c r="P28" s="42"/>
      <c r="Q28" s="42">
        <f t="shared" ref="Q28:Q34" si="4">H28*100/SUM($H$27:$H$34)</f>
        <v>5.4054054054054053</v>
      </c>
      <c r="R28" s="43"/>
    </row>
    <row r="29" spans="1:18" s="27" customFormat="1" ht="11.4">
      <c r="A29" s="115" t="s">
        <v>13</v>
      </c>
      <c r="B29" s="39">
        <f t="shared" si="0"/>
        <v>3020</v>
      </c>
      <c r="C29" s="40"/>
      <c r="D29" s="39">
        <v>209</v>
      </c>
      <c r="E29" s="39"/>
      <c r="F29" s="39">
        <v>2601</v>
      </c>
      <c r="G29" s="39"/>
      <c r="H29" s="39">
        <v>210</v>
      </c>
      <c r="I29" s="40"/>
      <c r="J29" s="98"/>
      <c r="K29" s="42">
        <f t="shared" si="1"/>
        <v>18.08383233532934</v>
      </c>
      <c r="L29" s="42"/>
      <c r="M29" s="42">
        <f t="shared" si="2"/>
        <v>11.194429566148902</v>
      </c>
      <c r="N29" s="42"/>
      <c r="O29" s="42">
        <f t="shared" si="3"/>
        <v>19.318181818181817</v>
      </c>
      <c r="P29" s="42"/>
      <c r="Q29" s="42">
        <f t="shared" si="4"/>
        <v>15.339663988312637</v>
      </c>
      <c r="R29" s="43"/>
    </row>
    <row r="30" spans="1:18" s="27" customFormat="1" ht="11.4">
      <c r="A30" s="115" t="s">
        <v>14</v>
      </c>
      <c r="B30" s="39">
        <f t="shared" si="0"/>
        <v>1032</v>
      </c>
      <c r="C30" s="40"/>
      <c r="D30" s="39">
        <v>254</v>
      </c>
      <c r="E30" s="39" t="s">
        <v>199</v>
      </c>
      <c r="F30" s="39">
        <v>569</v>
      </c>
      <c r="G30" s="39" t="s">
        <v>199</v>
      </c>
      <c r="H30" s="39">
        <v>209</v>
      </c>
      <c r="I30" s="40"/>
      <c r="J30" s="98"/>
      <c r="K30" s="42">
        <f t="shared" si="1"/>
        <v>6.1796407185628741</v>
      </c>
      <c r="L30" s="42"/>
      <c r="M30" s="42">
        <f t="shared" si="2"/>
        <v>13.604713444027853</v>
      </c>
      <c r="N30" s="42"/>
      <c r="O30" s="42">
        <f t="shared" si="3"/>
        <v>4.2260843731431965</v>
      </c>
      <c r="P30" s="42"/>
      <c r="Q30" s="42">
        <f t="shared" si="4"/>
        <v>15.266617969320672</v>
      </c>
      <c r="R30" s="43"/>
    </row>
    <row r="31" spans="1:18" s="27" customFormat="1" ht="11.4">
      <c r="A31" s="115" t="s">
        <v>15</v>
      </c>
      <c r="B31" s="39">
        <f t="shared" si="0"/>
        <v>751</v>
      </c>
      <c r="C31" s="40"/>
      <c r="D31" s="39">
        <v>201</v>
      </c>
      <c r="E31" s="39" t="s">
        <v>199</v>
      </c>
      <c r="F31" s="39">
        <v>443</v>
      </c>
      <c r="G31" s="39" t="s">
        <v>199</v>
      </c>
      <c r="H31" s="39">
        <v>107</v>
      </c>
      <c r="I31" s="40" t="s">
        <v>199</v>
      </c>
      <c r="J31" s="98"/>
      <c r="K31" s="42">
        <f t="shared" si="1"/>
        <v>4.4970059880239521</v>
      </c>
      <c r="L31" s="42"/>
      <c r="M31" s="42">
        <f t="shared" si="2"/>
        <v>10.765934654525978</v>
      </c>
      <c r="N31" s="42"/>
      <c r="O31" s="42">
        <f t="shared" si="3"/>
        <v>3.2902554961378492</v>
      </c>
      <c r="P31" s="42"/>
      <c r="Q31" s="42">
        <f t="shared" si="4"/>
        <v>7.8159240321402486</v>
      </c>
      <c r="R31" s="43"/>
    </row>
    <row r="32" spans="1:18" s="27" customFormat="1" ht="11.4">
      <c r="A32" s="115" t="s">
        <v>50</v>
      </c>
      <c r="B32" s="39">
        <f t="shared" si="0"/>
        <v>114</v>
      </c>
      <c r="C32" s="40" t="s">
        <v>199</v>
      </c>
      <c r="D32" s="39">
        <v>0</v>
      </c>
      <c r="E32" s="39"/>
      <c r="F32" s="39">
        <v>74</v>
      </c>
      <c r="G32" s="39" t="s">
        <v>199</v>
      </c>
      <c r="H32" s="39">
        <v>40</v>
      </c>
      <c r="I32" s="40" t="s">
        <v>199</v>
      </c>
      <c r="J32" s="98"/>
      <c r="K32" s="42">
        <f t="shared" si="1"/>
        <v>0.68263473053892221</v>
      </c>
      <c r="L32" s="42"/>
      <c r="M32" s="42">
        <f t="shared" si="2"/>
        <v>0</v>
      </c>
      <c r="N32" s="42"/>
      <c r="O32" s="42">
        <f t="shared" si="3"/>
        <v>0.54961378490790258</v>
      </c>
      <c r="P32" s="42"/>
      <c r="Q32" s="42">
        <f t="shared" si="4"/>
        <v>2.9218407596785974</v>
      </c>
      <c r="R32" s="43"/>
    </row>
    <row r="33" spans="1:18" s="27" customFormat="1" ht="11.4">
      <c r="A33" s="115" t="s">
        <v>51</v>
      </c>
      <c r="B33" s="39">
        <f t="shared" si="0"/>
        <v>2698</v>
      </c>
      <c r="C33" s="40"/>
      <c r="D33" s="39">
        <v>137</v>
      </c>
      <c r="E33" s="39" t="s">
        <v>199</v>
      </c>
      <c r="F33" s="39">
        <v>2167</v>
      </c>
      <c r="G33" s="39"/>
      <c r="H33" s="39">
        <v>394</v>
      </c>
      <c r="I33" s="40"/>
      <c r="J33" s="98"/>
      <c r="K33" s="42">
        <f t="shared" si="1"/>
        <v>16.155688622754489</v>
      </c>
      <c r="L33" s="42"/>
      <c r="M33" s="42">
        <f t="shared" si="2"/>
        <v>7.3379753615425818</v>
      </c>
      <c r="N33" s="42"/>
      <c r="O33" s="42">
        <f t="shared" si="3"/>
        <v>16.094771241830067</v>
      </c>
      <c r="P33" s="42"/>
      <c r="Q33" s="42">
        <f t="shared" si="4"/>
        <v>28.780131482834186</v>
      </c>
      <c r="R33" s="43"/>
    </row>
    <row r="34" spans="1:18" s="27" customFormat="1" ht="11.4">
      <c r="A34" s="115" t="s">
        <v>197</v>
      </c>
      <c r="B34" s="39">
        <f t="shared" si="0"/>
        <v>49</v>
      </c>
      <c r="C34" s="40" t="s">
        <v>199</v>
      </c>
      <c r="D34" s="39">
        <v>45</v>
      </c>
      <c r="E34" s="39" t="s">
        <v>199</v>
      </c>
      <c r="F34" s="39">
        <v>0</v>
      </c>
      <c r="G34" s="39"/>
      <c r="H34" s="39">
        <v>4</v>
      </c>
      <c r="I34" s="40" t="s">
        <v>199</v>
      </c>
      <c r="J34" s="98"/>
      <c r="K34" s="42">
        <f t="shared" si="1"/>
        <v>0.29341317365269459</v>
      </c>
      <c r="L34" s="42"/>
      <c r="M34" s="42">
        <f t="shared" si="2"/>
        <v>2.4102838778789502</v>
      </c>
      <c r="N34" s="42"/>
      <c r="O34" s="42">
        <f t="shared" si="3"/>
        <v>0</v>
      </c>
      <c r="P34" s="42"/>
      <c r="Q34" s="42">
        <f t="shared" si="4"/>
        <v>0.29218407596785972</v>
      </c>
      <c r="R34" s="43"/>
    </row>
    <row r="35" spans="1:18" s="27" customFormat="1" ht="11.4">
      <c r="A35" s="115" t="s">
        <v>3</v>
      </c>
      <c r="B35" s="39">
        <f t="shared" si="0"/>
        <v>484</v>
      </c>
      <c r="C35" s="40"/>
      <c r="D35" s="39">
        <v>0</v>
      </c>
      <c r="E35" s="39"/>
      <c r="F35" s="39">
        <v>392</v>
      </c>
      <c r="G35" s="39" t="s">
        <v>199</v>
      </c>
      <c r="H35" s="39">
        <v>92</v>
      </c>
      <c r="I35" s="40" t="s">
        <v>199</v>
      </c>
      <c r="J35" s="98"/>
      <c r="K35" s="42" t="str">
        <f>IF(B35&gt;0,"NC",0)</f>
        <v>NC</v>
      </c>
      <c r="L35" s="42"/>
      <c r="M35" s="42">
        <f>IF(D35&gt;0,"NC",0)</f>
        <v>0</v>
      </c>
      <c r="N35" s="42"/>
      <c r="O35" s="42" t="str">
        <f>IF(F35&gt;0,"NC",0)</f>
        <v>NC</v>
      </c>
      <c r="P35" s="42"/>
      <c r="Q35" s="42" t="str">
        <f>IF(H35&gt;0,"NC",0)</f>
        <v>NC</v>
      </c>
      <c r="R35" s="43"/>
    </row>
    <row r="36" spans="1:18" s="27" customFormat="1" ht="6.6" customHeight="1">
      <c r="A36" s="88"/>
      <c r="B36" s="39"/>
      <c r="C36" s="40"/>
      <c r="D36" s="93"/>
      <c r="E36" s="40"/>
      <c r="F36" s="93"/>
      <c r="G36" s="40"/>
      <c r="H36" s="93"/>
      <c r="I36" s="40"/>
      <c r="J36" s="98"/>
      <c r="K36" s="42"/>
      <c r="L36" s="42"/>
      <c r="M36" s="42"/>
      <c r="N36" s="42"/>
      <c r="O36" s="42"/>
      <c r="P36" s="42"/>
      <c r="Q36" s="42"/>
      <c r="R36" s="43"/>
    </row>
    <row r="37" spans="1:18" s="30" customFormat="1" ht="24">
      <c r="A37" s="61" t="s">
        <v>94</v>
      </c>
      <c r="B37" s="65">
        <f t="shared" ref="B37:B46" si="5">SUM(D37,F37,H37)</f>
        <v>17180</v>
      </c>
      <c r="C37" s="64"/>
      <c r="D37" s="65">
        <f>SUM(D38:D46)</f>
        <v>1866</v>
      </c>
      <c r="E37" s="17"/>
      <c r="F37" s="65">
        <f>SUM(F38:F46)</f>
        <v>13854</v>
      </c>
      <c r="G37" s="64"/>
      <c r="H37" s="65">
        <f>SUM(H38:H46)</f>
        <v>1460</v>
      </c>
      <c r="I37" s="64"/>
      <c r="J37" s="94"/>
      <c r="K37" s="190">
        <f>SUM(K38:K45)</f>
        <v>99.999999999999986</v>
      </c>
      <c r="L37" s="259"/>
      <c r="M37" s="190">
        <f>SUM(M38:M45)</f>
        <v>100.00000000000001</v>
      </c>
      <c r="N37" s="260"/>
      <c r="O37" s="190">
        <f>SUM(O38:O45)</f>
        <v>100.00000000000001</v>
      </c>
      <c r="P37" s="259"/>
      <c r="Q37" s="190">
        <f>SUM(Q38:Q45)</f>
        <v>100.00000000000001</v>
      </c>
      <c r="R37" s="49"/>
    </row>
    <row r="38" spans="1:18" s="27" customFormat="1" ht="11.4">
      <c r="A38" s="115" t="s">
        <v>8</v>
      </c>
      <c r="B38" s="39">
        <f t="shared" si="5"/>
        <v>8446</v>
      </c>
      <c r="C38" s="40"/>
      <c r="D38" s="39">
        <v>942</v>
      </c>
      <c r="E38" s="39"/>
      <c r="F38" s="39">
        <v>7170</v>
      </c>
      <c r="G38" s="39"/>
      <c r="H38" s="39">
        <v>334</v>
      </c>
      <c r="I38" s="40"/>
      <c r="J38" s="98"/>
      <c r="K38" s="42">
        <f>B38*100/SUM($B$38:$B$45)</f>
        <v>49.426498127340821</v>
      </c>
      <c r="L38" s="42"/>
      <c r="M38" s="42">
        <f>D38*100/SUM($D$38:$D$45)</f>
        <v>50.482315112540192</v>
      </c>
      <c r="N38" s="42"/>
      <c r="O38" s="42">
        <f>F38*100/SUM($F$38:$F$45)</f>
        <v>51.975353388909028</v>
      </c>
      <c r="P38" s="42"/>
      <c r="Q38" s="42">
        <f>H38*100/SUM($H$38:$H$45)</f>
        <v>23.40574632095305</v>
      </c>
      <c r="R38" s="43"/>
    </row>
    <row r="39" spans="1:18" s="27" customFormat="1" ht="11.4">
      <c r="A39" s="115" t="s">
        <v>9</v>
      </c>
      <c r="B39" s="39">
        <f t="shared" si="5"/>
        <v>1023</v>
      </c>
      <c r="C39" s="40"/>
      <c r="D39" s="39">
        <v>113</v>
      </c>
      <c r="E39" s="39" t="s">
        <v>199</v>
      </c>
      <c r="F39" s="39">
        <v>791</v>
      </c>
      <c r="G39" s="39"/>
      <c r="H39" s="39">
        <v>119</v>
      </c>
      <c r="I39" s="40"/>
      <c r="J39" s="98"/>
      <c r="K39" s="42">
        <f t="shared" ref="K39:K45" si="6">B39*100/SUM($B$38:$B$45)</f>
        <v>5.9866573033707864</v>
      </c>
      <c r="L39" s="42"/>
      <c r="M39" s="42">
        <f t="shared" ref="M39:M45" si="7">D39*100/SUM($D$38:$D$45)</f>
        <v>6.055734190782422</v>
      </c>
      <c r="N39" s="42"/>
      <c r="O39" s="42">
        <f t="shared" ref="O39:O45" si="8">F39*100/SUM($F$38:$F$45)</f>
        <v>5.7339615802827115</v>
      </c>
      <c r="P39" s="42"/>
      <c r="Q39" s="42">
        <f t="shared" ref="Q39:Q45" si="9">H39*100/SUM($H$38:$H$45)</f>
        <v>8.3391730903994397</v>
      </c>
      <c r="R39" s="43"/>
    </row>
    <row r="40" spans="1:18" s="27" customFormat="1" ht="11.4">
      <c r="A40" s="115" t="s">
        <v>10</v>
      </c>
      <c r="B40" s="39">
        <f t="shared" si="5"/>
        <v>2897</v>
      </c>
      <c r="C40" s="40"/>
      <c r="D40" s="39">
        <v>209</v>
      </c>
      <c r="E40" s="39" t="s">
        <v>199</v>
      </c>
      <c r="F40" s="39">
        <v>2516</v>
      </c>
      <c r="G40" s="39"/>
      <c r="H40" s="39">
        <v>172</v>
      </c>
      <c r="I40" s="40"/>
      <c r="J40" s="98"/>
      <c r="K40" s="42">
        <f t="shared" si="6"/>
        <v>16.953417602996254</v>
      </c>
      <c r="L40" s="42"/>
      <c r="M40" s="42">
        <f t="shared" si="7"/>
        <v>11.20042872454448</v>
      </c>
      <c r="N40" s="42"/>
      <c r="O40" s="42">
        <f t="shared" si="8"/>
        <v>18.238492207321492</v>
      </c>
      <c r="P40" s="42"/>
      <c r="Q40" s="42">
        <f t="shared" si="9"/>
        <v>12.053258584442887</v>
      </c>
      <c r="R40" s="43"/>
    </row>
    <row r="41" spans="1:18" s="27" customFormat="1" ht="11.4">
      <c r="A41" s="115" t="s">
        <v>5</v>
      </c>
      <c r="B41" s="39">
        <f t="shared" si="5"/>
        <v>1105</v>
      </c>
      <c r="C41" s="40"/>
      <c r="D41" s="39">
        <v>220</v>
      </c>
      <c r="E41" s="39" t="s">
        <v>199</v>
      </c>
      <c r="F41" s="39">
        <v>723</v>
      </c>
      <c r="G41" s="39"/>
      <c r="H41" s="39">
        <v>162</v>
      </c>
      <c r="I41" s="40" t="s">
        <v>199</v>
      </c>
      <c r="J41" s="98"/>
      <c r="K41" s="42">
        <f t="shared" si="6"/>
        <v>6.4665262172284645</v>
      </c>
      <c r="L41" s="42"/>
      <c r="M41" s="42">
        <f t="shared" si="7"/>
        <v>11.789924973204716</v>
      </c>
      <c r="N41" s="42"/>
      <c r="O41" s="42">
        <f t="shared" si="8"/>
        <v>5.2410293584632113</v>
      </c>
      <c r="P41" s="42"/>
      <c r="Q41" s="42">
        <f t="shared" si="9"/>
        <v>11.352487736510161</v>
      </c>
      <c r="R41" s="43"/>
    </row>
    <row r="42" spans="1:18" s="27" customFormat="1" ht="11.4">
      <c r="A42" s="115" t="s">
        <v>6</v>
      </c>
      <c r="B42" s="39">
        <f t="shared" si="5"/>
        <v>155</v>
      </c>
      <c r="C42" s="40" t="s">
        <v>199</v>
      </c>
      <c r="D42" s="39">
        <v>62</v>
      </c>
      <c r="E42" s="39" t="s">
        <v>199</v>
      </c>
      <c r="F42" s="39">
        <v>59</v>
      </c>
      <c r="G42" s="39" t="s">
        <v>199</v>
      </c>
      <c r="H42" s="39">
        <v>34</v>
      </c>
      <c r="I42" s="40" t="s">
        <v>199</v>
      </c>
      <c r="J42" s="98"/>
      <c r="K42" s="42">
        <f t="shared" si="6"/>
        <v>0.90706928838951306</v>
      </c>
      <c r="L42" s="42"/>
      <c r="M42" s="42">
        <f t="shared" si="7"/>
        <v>3.322615219721329</v>
      </c>
      <c r="N42" s="42"/>
      <c r="O42" s="42">
        <f t="shared" si="8"/>
        <v>0.4276911924610366</v>
      </c>
      <c r="P42" s="42"/>
      <c r="Q42" s="42">
        <f t="shared" si="9"/>
        <v>2.3826208829712683</v>
      </c>
      <c r="R42" s="43"/>
    </row>
    <row r="43" spans="1:18" s="27" customFormat="1" ht="11.4">
      <c r="A43" s="115" t="s">
        <v>7</v>
      </c>
      <c r="B43" s="39">
        <f t="shared" si="5"/>
        <v>97</v>
      </c>
      <c r="C43" s="40" t="s">
        <v>199</v>
      </c>
      <c r="D43" s="39">
        <v>0</v>
      </c>
      <c r="E43" s="39"/>
      <c r="F43" s="39">
        <v>56</v>
      </c>
      <c r="G43" s="39" t="s">
        <v>199</v>
      </c>
      <c r="H43" s="39">
        <v>41</v>
      </c>
      <c r="I43" s="40" t="s">
        <v>199</v>
      </c>
      <c r="J43" s="98"/>
      <c r="K43" s="42">
        <f t="shared" si="6"/>
        <v>0.56764981273408244</v>
      </c>
      <c r="L43" s="42"/>
      <c r="M43" s="42">
        <f t="shared" si="7"/>
        <v>0</v>
      </c>
      <c r="N43" s="42"/>
      <c r="O43" s="42">
        <f t="shared" si="8"/>
        <v>0.40594418267488219</v>
      </c>
      <c r="P43" s="42"/>
      <c r="Q43" s="42">
        <f t="shared" si="9"/>
        <v>2.8731604765241765</v>
      </c>
      <c r="R43" s="43"/>
    </row>
    <row r="44" spans="1:18" s="27" customFormat="1" ht="11.4">
      <c r="A44" s="115" t="s">
        <v>80</v>
      </c>
      <c r="B44" s="39">
        <f t="shared" si="5"/>
        <v>2219</v>
      </c>
      <c r="C44" s="40"/>
      <c r="D44" s="39">
        <v>227</v>
      </c>
      <c r="E44" s="39" t="s">
        <v>199</v>
      </c>
      <c r="F44" s="39">
        <v>1609</v>
      </c>
      <c r="G44" s="39"/>
      <c r="H44" s="39">
        <v>383</v>
      </c>
      <c r="I44" s="40"/>
      <c r="J44" s="98"/>
      <c r="K44" s="42">
        <f t="shared" si="6"/>
        <v>12.985720973782772</v>
      </c>
      <c r="L44" s="42"/>
      <c r="M44" s="42">
        <f t="shared" si="7"/>
        <v>12.165058949624866</v>
      </c>
      <c r="N44" s="42"/>
      <c r="O44" s="42">
        <f t="shared" si="8"/>
        <v>11.663646248640811</v>
      </c>
      <c r="P44" s="42"/>
      <c r="Q44" s="42">
        <f t="shared" si="9"/>
        <v>26.839523475823405</v>
      </c>
      <c r="R44" s="43"/>
    </row>
    <row r="45" spans="1:18" s="27" customFormat="1" ht="22.8">
      <c r="A45" s="115" t="s">
        <v>78</v>
      </c>
      <c r="B45" s="39">
        <f t="shared" si="5"/>
        <v>1146</v>
      </c>
      <c r="C45" s="40"/>
      <c r="D45" s="39">
        <v>93</v>
      </c>
      <c r="E45" s="39" t="s">
        <v>199</v>
      </c>
      <c r="F45" s="39">
        <v>871</v>
      </c>
      <c r="G45" s="39"/>
      <c r="H45" s="39">
        <v>182</v>
      </c>
      <c r="I45" s="40"/>
      <c r="J45" s="98"/>
      <c r="K45" s="42">
        <f t="shared" si="6"/>
        <v>6.7064606741573032</v>
      </c>
      <c r="L45" s="42"/>
      <c r="M45" s="42">
        <f t="shared" si="7"/>
        <v>4.983922829581994</v>
      </c>
      <c r="N45" s="42"/>
      <c r="O45" s="42">
        <f t="shared" si="8"/>
        <v>6.3138818412468289</v>
      </c>
      <c r="P45" s="42"/>
      <c r="Q45" s="42">
        <f t="shared" si="9"/>
        <v>12.754029432375614</v>
      </c>
      <c r="R45" s="43"/>
    </row>
    <row r="46" spans="1:18" s="27" customFormat="1" ht="11.4">
      <c r="A46" s="115" t="s">
        <v>3</v>
      </c>
      <c r="B46" s="39">
        <f t="shared" si="5"/>
        <v>92</v>
      </c>
      <c r="C46" s="40" t="s">
        <v>199</v>
      </c>
      <c r="D46" s="39">
        <v>0</v>
      </c>
      <c r="E46" s="39"/>
      <c r="F46" s="39">
        <v>59</v>
      </c>
      <c r="G46" s="39" t="s">
        <v>199</v>
      </c>
      <c r="H46" s="39">
        <v>33</v>
      </c>
      <c r="I46" s="40" t="s">
        <v>199</v>
      </c>
      <c r="J46" s="98"/>
      <c r="K46" s="42" t="str">
        <f>IF(B46&gt;0,"NC",0)</f>
        <v>NC</v>
      </c>
      <c r="L46" s="42"/>
      <c r="M46" s="42">
        <f>IF(D46&gt;0,"NC",0)</f>
        <v>0</v>
      </c>
      <c r="N46" s="42"/>
      <c r="O46" s="42" t="str">
        <f>IF(F46&gt;0,"NC",0)</f>
        <v>NC</v>
      </c>
      <c r="P46" s="42"/>
      <c r="Q46" s="42" t="str">
        <f>IF(H46&gt;0,"NC",0)</f>
        <v>NC</v>
      </c>
      <c r="R46" s="43"/>
    </row>
    <row r="47" spans="1:18" s="27" customFormat="1" ht="6" customHeight="1">
      <c r="A47" s="115"/>
      <c r="B47" s="39"/>
      <c r="C47" s="40"/>
      <c r="D47" s="93"/>
      <c r="E47" s="40"/>
      <c r="F47" s="93"/>
      <c r="G47" s="40"/>
      <c r="H47" s="93"/>
      <c r="I47" s="40"/>
      <c r="J47" s="98"/>
      <c r="K47" s="42"/>
      <c r="L47" s="42"/>
      <c r="M47" s="42"/>
      <c r="N47" s="42"/>
      <c r="O47" s="42"/>
      <c r="P47" s="42"/>
      <c r="Q47" s="42"/>
      <c r="R47" s="43"/>
    </row>
    <row r="48" spans="1:18" s="27" customFormat="1" ht="25.8">
      <c r="A48" s="61" t="s">
        <v>132</v>
      </c>
      <c r="B48" s="95">
        <f t="shared" ref="B48:B55" si="10">SUM(D48,F48,H48)</f>
        <v>17181</v>
      </c>
      <c r="C48" s="40"/>
      <c r="D48" s="95">
        <f>SUM(D49:D55)</f>
        <v>1866</v>
      </c>
      <c r="E48" s="40"/>
      <c r="F48" s="95">
        <f>SUM(F49:F55)</f>
        <v>13854</v>
      </c>
      <c r="G48" s="40"/>
      <c r="H48" s="95">
        <f>SUM(H49:H55)</f>
        <v>1461</v>
      </c>
      <c r="I48" s="40"/>
      <c r="J48" s="98"/>
      <c r="K48" s="190">
        <f>SUM(K49:K54)</f>
        <v>100</v>
      </c>
      <c r="L48" s="42"/>
      <c r="M48" s="190">
        <f>SUM(M49:M54)</f>
        <v>100.00000000000001</v>
      </c>
      <c r="N48" s="42"/>
      <c r="O48" s="190">
        <f>SUM(O49:O54)</f>
        <v>100</v>
      </c>
      <c r="P48" s="42"/>
      <c r="Q48" s="190">
        <f>SUM(Q49:Q54)</f>
        <v>100.00000000000001</v>
      </c>
      <c r="R48" s="43"/>
    </row>
    <row r="49" spans="1:18" s="27" customFormat="1" ht="11.4">
      <c r="A49" s="115" t="s">
        <v>131</v>
      </c>
      <c r="B49" s="39">
        <f t="shared" si="10"/>
        <v>194</v>
      </c>
      <c r="C49" s="40" t="s">
        <v>199</v>
      </c>
      <c r="D49" s="39">
        <v>141</v>
      </c>
      <c r="E49" s="39" t="s">
        <v>199</v>
      </c>
      <c r="F49" s="39">
        <v>0</v>
      </c>
      <c r="G49" s="39"/>
      <c r="H49" s="39">
        <v>53</v>
      </c>
      <c r="I49" s="40" t="s">
        <v>199</v>
      </c>
      <c r="J49" s="98"/>
      <c r="K49" s="42">
        <f t="shared" ref="K49:K54" si="11">B49*100/SUM($B$49:$B$54)</f>
        <v>1.1724179609596905</v>
      </c>
      <c r="L49" s="42"/>
      <c r="M49" s="42">
        <f t="shared" ref="M49:M54" si="12">D49*100/SUM($D$49:$D$54)</f>
        <v>8.4735576923076916</v>
      </c>
      <c r="N49" s="42"/>
      <c r="O49" s="42">
        <f t="shared" ref="O49:O54" si="13">F49*100/SUM($F$49:$F$54)</f>
        <v>0</v>
      </c>
      <c r="P49" s="42"/>
      <c r="Q49" s="42">
        <f t="shared" ref="Q49:Q54" si="14">H49*100/SUM($H$49:$H$54)</f>
        <v>3.8489469862018884</v>
      </c>
      <c r="R49" s="43"/>
    </row>
    <row r="50" spans="1:18" s="27" customFormat="1" ht="11.4">
      <c r="A50" s="157" t="s">
        <v>130</v>
      </c>
      <c r="B50" s="39">
        <f t="shared" si="10"/>
        <v>4658</v>
      </c>
      <c r="C50" s="40"/>
      <c r="D50" s="39">
        <v>15</v>
      </c>
      <c r="E50" s="39" t="s">
        <v>199</v>
      </c>
      <c r="F50" s="39">
        <v>4553</v>
      </c>
      <c r="G50" s="39"/>
      <c r="H50" s="39">
        <v>90</v>
      </c>
      <c r="I50" s="40" t="s">
        <v>199</v>
      </c>
      <c r="J50" s="98"/>
      <c r="K50" s="42">
        <f t="shared" si="11"/>
        <v>28.150117846135252</v>
      </c>
      <c r="L50" s="42"/>
      <c r="M50" s="42">
        <f t="shared" si="12"/>
        <v>0.90144230769230771</v>
      </c>
      <c r="N50" s="42"/>
      <c r="O50" s="42">
        <f t="shared" si="13"/>
        <v>33.710943284466161</v>
      </c>
      <c r="P50" s="42"/>
      <c r="Q50" s="42">
        <f t="shared" si="14"/>
        <v>6.5359477124183005</v>
      </c>
      <c r="R50" s="43"/>
    </row>
    <row r="51" spans="1:18" s="27" customFormat="1" ht="11.4">
      <c r="A51" s="157" t="s">
        <v>129</v>
      </c>
      <c r="B51" s="39">
        <f t="shared" si="10"/>
        <v>6771</v>
      </c>
      <c r="C51" s="40"/>
      <c r="D51" s="39">
        <v>852</v>
      </c>
      <c r="E51" s="39"/>
      <c r="F51" s="39">
        <v>5472</v>
      </c>
      <c r="G51" s="39"/>
      <c r="H51" s="39">
        <v>447</v>
      </c>
      <c r="I51" s="40"/>
      <c r="J51" s="98"/>
      <c r="K51" s="42">
        <f t="shared" si="11"/>
        <v>40.919804194113738</v>
      </c>
      <c r="L51" s="42"/>
      <c r="M51" s="42">
        <f t="shared" si="12"/>
        <v>51.20192307692308</v>
      </c>
      <c r="N51" s="42"/>
      <c r="O51" s="42">
        <f t="shared" si="13"/>
        <v>40.51532652154598</v>
      </c>
      <c r="P51" s="42"/>
      <c r="Q51" s="42">
        <f t="shared" si="14"/>
        <v>32.46187363834423</v>
      </c>
      <c r="R51" s="43"/>
    </row>
    <row r="52" spans="1:18" s="27" customFormat="1" ht="11.4">
      <c r="A52" s="157" t="s">
        <v>128</v>
      </c>
      <c r="B52" s="39">
        <f t="shared" si="10"/>
        <v>3353</v>
      </c>
      <c r="C52" s="40"/>
      <c r="D52" s="39">
        <v>367</v>
      </c>
      <c r="E52" s="39" t="s">
        <v>199</v>
      </c>
      <c r="F52" s="39">
        <v>2525</v>
      </c>
      <c r="G52" s="39"/>
      <c r="H52" s="39">
        <v>461</v>
      </c>
      <c r="I52" s="40"/>
      <c r="J52" s="98"/>
      <c r="K52" s="42">
        <f t="shared" si="11"/>
        <v>20.263491871638365</v>
      </c>
      <c r="L52" s="42"/>
      <c r="M52" s="42">
        <f t="shared" si="12"/>
        <v>22.05528846153846</v>
      </c>
      <c r="N52" s="42"/>
      <c r="O52" s="42">
        <f t="shared" si="13"/>
        <v>18.695394639419519</v>
      </c>
      <c r="P52" s="42"/>
      <c r="Q52" s="42">
        <f t="shared" si="14"/>
        <v>33.478576615831521</v>
      </c>
      <c r="R52" s="43"/>
    </row>
    <row r="53" spans="1:18" s="27" customFormat="1" ht="11.4">
      <c r="A53" s="157" t="s">
        <v>127</v>
      </c>
      <c r="B53" s="39">
        <f t="shared" si="10"/>
        <v>988</v>
      </c>
      <c r="C53" s="40"/>
      <c r="D53" s="39">
        <v>148</v>
      </c>
      <c r="E53" s="39" t="s">
        <v>199</v>
      </c>
      <c r="F53" s="39">
        <v>637</v>
      </c>
      <c r="G53" s="39"/>
      <c r="H53" s="39">
        <v>203</v>
      </c>
      <c r="I53" s="40"/>
      <c r="J53" s="98"/>
      <c r="K53" s="42">
        <f t="shared" si="11"/>
        <v>5.9708708527225482</v>
      </c>
      <c r="L53" s="42"/>
      <c r="M53" s="42">
        <f t="shared" si="12"/>
        <v>8.8942307692307701</v>
      </c>
      <c r="N53" s="42"/>
      <c r="O53" s="42">
        <f t="shared" si="13"/>
        <v>4.7164223308159334</v>
      </c>
      <c r="P53" s="42"/>
      <c r="Q53" s="42">
        <f t="shared" si="14"/>
        <v>14.742193173565722</v>
      </c>
      <c r="R53" s="43"/>
    </row>
    <row r="54" spans="1:18" s="27" customFormat="1" ht="11.4">
      <c r="A54" s="157" t="s">
        <v>126</v>
      </c>
      <c r="B54" s="39">
        <f t="shared" si="10"/>
        <v>583</v>
      </c>
      <c r="C54" s="40"/>
      <c r="D54" s="39">
        <v>141</v>
      </c>
      <c r="E54" s="39" t="s">
        <v>199</v>
      </c>
      <c r="F54" s="39">
        <v>319</v>
      </c>
      <c r="G54" s="39" t="s">
        <v>199</v>
      </c>
      <c r="H54" s="39">
        <v>123</v>
      </c>
      <c r="I54" s="40" t="s">
        <v>199</v>
      </c>
      <c r="J54" s="98"/>
      <c r="K54" s="42">
        <f t="shared" si="11"/>
        <v>3.5232972744304103</v>
      </c>
      <c r="L54" s="42"/>
      <c r="M54" s="42">
        <f t="shared" si="12"/>
        <v>8.4735576923076916</v>
      </c>
      <c r="N54" s="42"/>
      <c r="O54" s="42">
        <f t="shared" si="13"/>
        <v>2.3619132237524063</v>
      </c>
      <c r="P54" s="42"/>
      <c r="Q54" s="42">
        <f t="shared" si="14"/>
        <v>8.9324618736383439</v>
      </c>
      <c r="R54" s="43"/>
    </row>
    <row r="55" spans="1:18" s="27" customFormat="1" ht="11.4">
      <c r="A55" s="115" t="s">
        <v>3</v>
      </c>
      <c r="B55" s="39">
        <f t="shared" si="10"/>
        <v>634</v>
      </c>
      <c r="C55" s="40"/>
      <c r="D55" s="39">
        <v>202</v>
      </c>
      <c r="E55" s="39" t="s">
        <v>199</v>
      </c>
      <c r="F55" s="39">
        <v>348</v>
      </c>
      <c r="G55" s="39" t="s">
        <v>199</v>
      </c>
      <c r="H55" s="39">
        <v>84</v>
      </c>
      <c r="I55" s="40" t="s">
        <v>199</v>
      </c>
      <c r="J55" s="98"/>
      <c r="K55" s="42" t="str">
        <f>IF(B55&gt;0,"NC",0)</f>
        <v>NC</v>
      </c>
      <c r="L55" s="42"/>
      <c r="M55" s="42" t="str">
        <f>IF(D55&gt;0,"NC",0)</f>
        <v>NC</v>
      </c>
      <c r="N55" s="42"/>
      <c r="O55" s="42" t="str">
        <f>IF(F55&gt;0,"NC",0)</f>
        <v>NC</v>
      </c>
      <c r="P55" s="42"/>
      <c r="Q55" s="42" t="str">
        <f>IF(H55&gt;0,"NC",0)</f>
        <v>NC</v>
      </c>
      <c r="R55" s="43"/>
    </row>
    <row r="56" spans="1:18" s="27" customFormat="1" ht="6" customHeight="1">
      <c r="A56" s="115"/>
      <c r="B56" s="39"/>
      <c r="C56" s="40"/>
      <c r="D56" s="93"/>
      <c r="E56" s="40"/>
      <c r="F56" s="93"/>
      <c r="G56" s="40"/>
      <c r="H56" s="93"/>
      <c r="I56" s="40"/>
      <c r="J56" s="98"/>
      <c r="K56" s="42"/>
      <c r="L56" s="42"/>
      <c r="M56" s="42"/>
      <c r="N56" s="42"/>
      <c r="O56" s="42"/>
      <c r="P56" s="42"/>
      <c r="Q56" s="42"/>
      <c r="R56" s="43"/>
    </row>
    <row r="57" spans="1:18" s="27" customFormat="1" ht="24">
      <c r="A57" s="61" t="s">
        <v>125</v>
      </c>
      <c r="B57" s="95">
        <f t="shared" ref="B57:B62" si="15">SUM(D57,F57,H57)</f>
        <v>17183</v>
      </c>
      <c r="C57" s="40"/>
      <c r="D57" s="95">
        <f>SUM(D58:D62)</f>
        <v>1866</v>
      </c>
      <c r="E57" s="40"/>
      <c r="F57" s="95">
        <f>SUM(F58:F62)</f>
        <v>13855</v>
      </c>
      <c r="G57" s="40"/>
      <c r="H57" s="95">
        <f>SUM(H58:H62)</f>
        <v>1462</v>
      </c>
      <c r="I57" s="40"/>
      <c r="J57" s="98"/>
      <c r="K57" s="190">
        <f>SUM(K58:K61)</f>
        <v>100.00000000000001</v>
      </c>
      <c r="L57" s="190"/>
      <c r="M57" s="190">
        <f>SUM(M58:M61)</f>
        <v>100</v>
      </c>
      <c r="N57" s="190"/>
      <c r="O57" s="190">
        <f>SUM(O58:O61)</f>
        <v>100.00000000000001</v>
      </c>
      <c r="P57" s="190"/>
      <c r="Q57" s="190">
        <f>SUM(Q58:Q61)</f>
        <v>100.00000000000001</v>
      </c>
      <c r="R57" s="43"/>
    </row>
    <row r="58" spans="1:18" s="27" customFormat="1" ht="11.4">
      <c r="A58" s="156" t="s">
        <v>124</v>
      </c>
      <c r="B58" s="39">
        <f t="shared" si="15"/>
        <v>13751</v>
      </c>
      <c r="C58" s="40"/>
      <c r="D58" s="39">
        <v>706</v>
      </c>
      <c r="E58" s="39"/>
      <c r="F58" s="39">
        <v>12859</v>
      </c>
      <c r="G58" s="39"/>
      <c r="H58" s="39">
        <v>186</v>
      </c>
      <c r="I58" s="40"/>
      <c r="J58" s="98"/>
      <c r="K58" s="42">
        <f>B58*100/SUM($B$58:$B$61)</f>
        <v>80.02677064540535</v>
      </c>
      <c r="L58" s="42"/>
      <c r="M58" s="42">
        <f>D58*100/SUM($D$58:$D$61)</f>
        <v>37.834941050375136</v>
      </c>
      <c r="N58" s="42"/>
      <c r="O58" s="42">
        <f>F58*100/SUM($F$58:$F$61)</f>
        <v>92.811259473114404</v>
      </c>
      <c r="P58" s="42"/>
      <c r="Q58" s="42">
        <f>H58*100/SUM($H$58:$H$61)</f>
        <v>12.722298221614228</v>
      </c>
      <c r="R58" s="43"/>
    </row>
    <row r="59" spans="1:18" s="27" customFormat="1" ht="11.4">
      <c r="A59" s="156" t="s">
        <v>122</v>
      </c>
      <c r="B59" s="39">
        <f t="shared" si="15"/>
        <v>1446</v>
      </c>
      <c r="C59" s="40"/>
      <c r="D59" s="39">
        <v>360</v>
      </c>
      <c r="E59" s="39" t="s">
        <v>199</v>
      </c>
      <c r="F59" s="39">
        <v>465</v>
      </c>
      <c r="G59" s="39" t="s">
        <v>199</v>
      </c>
      <c r="H59" s="39">
        <v>621</v>
      </c>
      <c r="I59" s="40"/>
      <c r="J59" s="98"/>
      <c r="K59" s="42">
        <f>B59*100/SUM($B$58:$B$61)</f>
        <v>8.415294186114183</v>
      </c>
      <c r="L59" s="42"/>
      <c r="M59" s="42">
        <f>D59*100/SUM($D$58:$D$61)</f>
        <v>19.292604501607716</v>
      </c>
      <c r="N59" s="42"/>
      <c r="O59" s="42">
        <f>F59*100/SUM($F$58:$F$61)</f>
        <v>3.3561891014074341</v>
      </c>
      <c r="P59" s="42"/>
      <c r="Q59" s="42">
        <f>H59*100/SUM($H$58:$H$61)</f>
        <v>42.476060191518471</v>
      </c>
      <c r="R59" s="43"/>
    </row>
    <row r="60" spans="1:18" s="27" customFormat="1" ht="11.4">
      <c r="A60" s="156" t="s">
        <v>123</v>
      </c>
      <c r="B60" s="39">
        <f t="shared" si="15"/>
        <v>1867</v>
      </c>
      <c r="C60" s="40"/>
      <c r="D60" s="39">
        <v>768</v>
      </c>
      <c r="E60" s="39" t="s">
        <v>199</v>
      </c>
      <c r="F60" s="39">
        <v>490</v>
      </c>
      <c r="G60" s="39" t="s">
        <v>199</v>
      </c>
      <c r="H60" s="39">
        <v>609</v>
      </c>
      <c r="I60" s="39"/>
      <c r="J60" s="98"/>
      <c r="K60" s="42">
        <f>B60*100/SUM($B$58:$B$61)</f>
        <v>10.86539021125531</v>
      </c>
      <c r="L60" s="42"/>
      <c r="M60" s="42">
        <f>D60*100/SUM($D$58:$D$61)</f>
        <v>41.157556270096464</v>
      </c>
      <c r="N60" s="42"/>
      <c r="O60" s="42">
        <f>F60*100/SUM($F$58:$F$61)</f>
        <v>3.5366293756766511</v>
      </c>
      <c r="P60" s="42"/>
      <c r="Q60" s="42">
        <f>H60*100/SUM($H$58:$H$61)</f>
        <v>41.655266757865938</v>
      </c>
      <c r="R60" s="43"/>
    </row>
    <row r="61" spans="1:18" s="27" customFormat="1">
      <c r="A61" s="156" t="s">
        <v>121</v>
      </c>
      <c r="B61" s="39">
        <f t="shared" si="15"/>
        <v>119</v>
      </c>
      <c r="C61" s="40" t="s">
        <v>199</v>
      </c>
      <c r="D61" s="39">
        <v>32</v>
      </c>
      <c r="E61" s="39" t="s">
        <v>199</v>
      </c>
      <c r="F61" s="39">
        <v>41</v>
      </c>
      <c r="G61" s="39" t="s">
        <v>199</v>
      </c>
      <c r="H61" s="39">
        <v>46</v>
      </c>
      <c r="I61" s="40" t="s">
        <v>199</v>
      </c>
      <c r="J61" s="98"/>
      <c r="K61" s="42">
        <f>B61*100/SUM($B$58:$B$61)</f>
        <v>0.6925449572251644</v>
      </c>
      <c r="L61" s="42"/>
      <c r="M61" s="42">
        <f>D61*100/SUM($D$58:$D$61)</f>
        <v>1.714898177920686</v>
      </c>
      <c r="N61" s="42"/>
      <c r="O61" s="42">
        <f>F61*100/SUM($F$58:$F$61)</f>
        <v>0.29592204980151571</v>
      </c>
      <c r="P61" s="42"/>
      <c r="Q61" s="42">
        <f>H61*100/SUM($H$58:$H$61)</f>
        <v>3.1463748290013678</v>
      </c>
      <c r="R61" s="43"/>
    </row>
    <row r="62" spans="1:18" s="27" customFormat="1" ht="11.4">
      <c r="A62" s="115" t="s">
        <v>3</v>
      </c>
      <c r="B62" s="39">
        <f t="shared" si="15"/>
        <v>0</v>
      </c>
      <c r="C62" s="40"/>
      <c r="D62" s="39">
        <v>0</v>
      </c>
      <c r="E62" s="39"/>
      <c r="F62" s="39">
        <v>0</v>
      </c>
      <c r="G62" s="39"/>
      <c r="H62" s="39">
        <v>0</v>
      </c>
      <c r="I62" s="40"/>
      <c r="J62" s="98"/>
      <c r="K62" s="42">
        <v>0</v>
      </c>
      <c r="L62" s="42"/>
      <c r="M62" s="42">
        <v>0</v>
      </c>
      <c r="N62" s="42"/>
      <c r="O62" s="42">
        <v>0</v>
      </c>
      <c r="P62" s="42"/>
      <c r="Q62" s="42">
        <v>0</v>
      </c>
      <c r="R62" s="43"/>
    </row>
    <row r="63" spans="1:18" ht="6.6" customHeight="1" thickBot="1">
      <c r="A63" s="123"/>
      <c r="B63" s="123"/>
      <c r="C63" s="122"/>
      <c r="D63" s="91"/>
      <c r="E63" s="122"/>
      <c r="F63" s="123"/>
      <c r="G63" s="122"/>
      <c r="H63" s="142"/>
      <c r="I63" s="122"/>
      <c r="J63" s="123"/>
      <c r="K63" s="123"/>
      <c r="L63" s="123"/>
      <c r="M63" s="123"/>
      <c r="N63" s="123"/>
      <c r="O63" s="123"/>
      <c r="P63" s="123"/>
      <c r="Q63" s="123"/>
      <c r="R63" s="123"/>
    </row>
    <row r="64" spans="1:18" ht="6.6" customHeight="1">
      <c r="D64" s="46"/>
    </row>
    <row r="65" spans="1:18" s="71" customFormat="1" ht="26.25" customHeight="1">
      <c r="A65" s="303" t="s">
        <v>205</v>
      </c>
      <c r="B65" s="303"/>
      <c r="C65" s="303"/>
      <c r="D65" s="303"/>
      <c r="E65" s="303"/>
      <c r="F65" s="303"/>
      <c r="G65" s="303"/>
      <c r="H65" s="303"/>
      <c r="I65" s="303"/>
      <c r="J65" s="303"/>
      <c r="K65" s="303"/>
      <c r="L65" s="303"/>
      <c r="M65" s="303"/>
      <c r="N65" s="303"/>
      <c r="O65" s="303"/>
      <c r="P65" s="303"/>
      <c r="Q65" s="303"/>
      <c r="R65" s="303"/>
    </row>
    <row r="66" spans="1:18" ht="12.75" customHeight="1">
      <c r="A66" s="188" t="s">
        <v>120</v>
      </c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9"/>
    </row>
    <row r="67" spans="1:18" ht="24" customHeight="1">
      <c r="A67" s="295" t="s">
        <v>168</v>
      </c>
      <c r="B67" s="295"/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5"/>
      <c r="N67" s="295"/>
      <c r="O67" s="295"/>
      <c r="P67" s="295"/>
      <c r="Q67" s="295"/>
      <c r="R67" s="295"/>
    </row>
    <row r="68" spans="1:18">
      <c r="A68" s="198" t="s">
        <v>67</v>
      </c>
      <c r="B68" s="71"/>
      <c r="C68" s="77"/>
      <c r="D68" s="71"/>
      <c r="E68" s="77"/>
      <c r="F68" s="71"/>
      <c r="G68" s="77"/>
      <c r="H68" s="143"/>
      <c r="I68" s="77"/>
      <c r="J68" s="71"/>
      <c r="K68" s="71"/>
      <c r="L68" s="71"/>
      <c r="M68" s="71"/>
      <c r="N68" s="71"/>
      <c r="O68" s="71"/>
      <c r="P68" s="71"/>
      <c r="Q68" s="71"/>
      <c r="R68" s="71"/>
    </row>
    <row r="69" spans="1:18" s="71" customFormat="1" ht="10.199999999999999">
      <c r="A69" s="199" t="s">
        <v>92</v>
      </c>
      <c r="B69" s="73"/>
      <c r="C69" s="74"/>
      <c r="D69" s="73"/>
      <c r="E69" s="74"/>
      <c r="F69" s="73"/>
      <c r="G69" s="74"/>
      <c r="H69" s="144"/>
      <c r="I69" s="74"/>
      <c r="J69" s="73"/>
      <c r="K69" s="73"/>
      <c r="L69" s="73"/>
      <c r="M69" s="73"/>
      <c r="N69" s="73"/>
      <c r="O69" s="73"/>
      <c r="P69" s="73"/>
      <c r="Q69" s="73"/>
    </row>
    <row r="70" spans="1:18" s="71" customFormat="1" ht="10.199999999999999">
      <c r="A70" s="4" t="s">
        <v>212</v>
      </c>
      <c r="B70" s="75"/>
      <c r="C70" s="77"/>
      <c r="E70" s="77"/>
      <c r="G70" s="77"/>
      <c r="H70" s="143"/>
      <c r="I70" s="77"/>
      <c r="R70" s="127"/>
    </row>
    <row r="72" spans="1:18">
      <c r="A72" s="137"/>
      <c r="B72" s="138"/>
    </row>
    <row r="73" spans="1:18">
      <c r="A73" s="137"/>
      <c r="B73" s="138"/>
      <c r="C73" s="111"/>
      <c r="D73" s="87"/>
      <c r="E73" s="62"/>
    </row>
    <row r="74" spans="1:18">
      <c r="A74" s="137"/>
      <c r="B74" s="138"/>
      <c r="C74" s="111"/>
      <c r="D74" s="87"/>
      <c r="E74" s="62"/>
    </row>
    <row r="75" spans="1:18">
      <c r="A75" s="54"/>
      <c r="B75" s="87"/>
      <c r="C75" s="111"/>
      <c r="D75" s="87"/>
      <c r="E75" s="62"/>
    </row>
    <row r="76" spans="1:18">
      <c r="A76" s="54"/>
      <c r="B76" s="87"/>
      <c r="C76" s="111"/>
      <c r="D76" s="87"/>
      <c r="E76" s="62"/>
    </row>
    <row r="77" spans="1:18">
      <c r="A77" s="54"/>
      <c r="B77" s="87"/>
      <c r="C77" s="111"/>
      <c r="D77" s="87"/>
      <c r="E77" s="62"/>
    </row>
    <row r="78" spans="1:18">
      <c r="A78" s="54"/>
      <c r="B78" s="87"/>
      <c r="C78" s="111"/>
      <c r="D78" s="87"/>
      <c r="E78" s="62"/>
    </row>
    <row r="79" spans="1:18">
      <c r="A79" s="54"/>
      <c r="B79" s="87"/>
      <c r="C79" s="111"/>
      <c r="D79" s="87"/>
      <c r="E79" s="62"/>
    </row>
    <row r="80" spans="1:18">
      <c r="A80" s="54"/>
      <c r="B80" s="87"/>
      <c r="C80" s="111"/>
      <c r="D80" s="87"/>
      <c r="E80" s="62"/>
    </row>
    <row r="81" spans="1:5">
      <c r="A81" s="86"/>
      <c r="B81" s="86"/>
      <c r="C81" s="62"/>
      <c r="D81" s="86"/>
      <c r="E81" s="62"/>
    </row>
  </sheetData>
  <mergeCells count="16">
    <mergeCell ref="A67:R67"/>
    <mergeCell ref="F10:G10"/>
    <mergeCell ref="H10:I10"/>
    <mergeCell ref="M10:N10"/>
    <mergeCell ref="O10:P10"/>
    <mergeCell ref="Q10:R10"/>
    <mergeCell ref="A65:R65"/>
    <mergeCell ref="A1:R1"/>
    <mergeCell ref="A4:A10"/>
    <mergeCell ref="B4:I4"/>
    <mergeCell ref="K4:R4"/>
    <mergeCell ref="D10:E10"/>
    <mergeCell ref="B7:C10"/>
    <mergeCell ref="D7:I7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M53" sqref="M53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300" t="s">
        <v>215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2" t="s">
        <v>149</v>
      </c>
      <c r="B4" s="301" t="s">
        <v>81</v>
      </c>
      <c r="C4" s="301"/>
      <c r="D4" s="301"/>
      <c r="E4" s="301"/>
      <c r="F4" s="301"/>
      <c r="G4" s="301"/>
      <c r="H4" s="301"/>
      <c r="I4" s="301"/>
      <c r="J4" s="210"/>
      <c r="K4" s="301" t="s">
        <v>90</v>
      </c>
      <c r="L4" s="301"/>
      <c r="M4" s="301"/>
      <c r="N4" s="301"/>
      <c r="O4" s="301"/>
      <c r="P4" s="301"/>
      <c r="Q4" s="301"/>
      <c r="R4" s="301"/>
    </row>
    <row r="5" spans="1:18" s="132" customFormat="1" ht="6.6" customHeight="1">
      <c r="A5" s="302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2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2"/>
      <c r="B7" s="297" t="s">
        <v>85</v>
      </c>
      <c r="C7" s="297"/>
      <c r="D7" s="298" t="s">
        <v>152</v>
      </c>
      <c r="E7" s="298"/>
      <c r="F7" s="298"/>
      <c r="G7" s="298"/>
      <c r="H7" s="298"/>
      <c r="I7" s="298"/>
      <c r="J7" s="210"/>
      <c r="K7" s="297" t="s">
        <v>85</v>
      </c>
      <c r="L7" s="297"/>
      <c r="M7" s="298" t="s">
        <v>152</v>
      </c>
      <c r="N7" s="298"/>
      <c r="O7" s="298"/>
      <c r="P7" s="298"/>
      <c r="Q7" s="298"/>
      <c r="R7" s="298"/>
    </row>
    <row r="8" spans="1:18" s="132" customFormat="1" ht="6.6" customHeight="1">
      <c r="A8" s="302"/>
      <c r="B8" s="297"/>
      <c r="C8" s="297"/>
      <c r="D8" s="211"/>
      <c r="E8" s="211"/>
      <c r="F8" s="211"/>
      <c r="G8" s="211"/>
      <c r="H8" s="211"/>
      <c r="I8" s="211"/>
      <c r="J8" s="210"/>
      <c r="K8" s="297"/>
      <c r="L8" s="297"/>
      <c r="M8" s="211"/>
      <c r="N8" s="211"/>
      <c r="O8" s="211"/>
      <c r="P8" s="211"/>
      <c r="Q8" s="211"/>
      <c r="R8" s="211"/>
    </row>
    <row r="9" spans="1:18" s="132" customFormat="1" ht="6.6" customHeight="1">
      <c r="A9" s="302"/>
      <c r="B9" s="297"/>
      <c r="C9" s="297"/>
      <c r="D9" s="212"/>
      <c r="E9" s="212"/>
      <c r="F9" s="212"/>
      <c r="G9" s="212"/>
      <c r="H9" s="212"/>
      <c r="I9" s="212"/>
      <c r="J9" s="210"/>
      <c r="K9" s="297"/>
      <c r="L9" s="297"/>
      <c r="M9" s="212"/>
      <c r="N9" s="212"/>
      <c r="O9" s="212"/>
      <c r="P9" s="212"/>
      <c r="Q9" s="212"/>
      <c r="R9" s="212"/>
    </row>
    <row r="10" spans="1:18" s="132" customFormat="1" ht="11.4">
      <c r="A10" s="302"/>
      <c r="B10" s="297"/>
      <c r="C10" s="297"/>
      <c r="D10" s="299" t="s">
        <v>19</v>
      </c>
      <c r="E10" s="299"/>
      <c r="F10" s="299" t="s">
        <v>87</v>
      </c>
      <c r="G10" s="299"/>
      <c r="H10" s="299" t="s">
        <v>83</v>
      </c>
      <c r="I10" s="299"/>
      <c r="J10" s="213"/>
      <c r="K10" s="297"/>
      <c r="L10" s="297"/>
      <c r="M10" s="299" t="s">
        <v>19</v>
      </c>
      <c r="N10" s="299"/>
      <c r="O10" s="299" t="s">
        <v>87</v>
      </c>
      <c r="P10" s="299"/>
      <c r="Q10" s="299" t="s">
        <v>83</v>
      </c>
      <c r="R10" s="299"/>
    </row>
    <row r="11" spans="1:18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29" customFormat="1" ht="6.6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 ht="12">
      <c r="A13" s="226" t="s">
        <v>82</v>
      </c>
      <c r="B13" s="219">
        <f>SUM(D13,F13,H13)</f>
        <v>38190</v>
      </c>
      <c r="C13" s="220"/>
      <c r="D13" s="219">
        <f>D15</f>
        <v>13370</v>
      </c>
      <c r="E13" s="221"/>
      <c r="F13" s="219">
        <f>F15</f>
        <v>17982</v>
      </c>
      <c r="G13" s="220"/>
      <c r="H13" s="219">
        <f>H15</f>
        <v>6838</v>
      </c>
      <c r="I13" s="220"/>
      <c r="J13" s="222"/>
      <c r="K13" s="223">
        <f>SUM(M13,O13,Q13)</f>
        <v>100</v>
      </c>
      <c r="L13" s="224"/>
      <c r="M13" s="223">
        <f>D13*100/B13</f>
        <v>35.009164702801783</v>
      </c>
      <c r="N13" s="225"/>
      <c r="O13" s="223">
        <f>F13*100/B13</f>
        <v>47.085624509033778</v>
      </c>
      <c r="P13" s="224"/>
      <c r="Q13" s="223">
        <f>H13*100/B13</f>
        <v>17.905210788164442</v>
      </c>
      <c r="R13" s="227"/>
    </row>
    <row r="14" spans="1:18" s="35" customFormat="1" ht="6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24">
      <c r="A15" s="9" t="s">
        <v>114</v>
      </c>
      <c r="B15" s="95">
        <f t="shared" ref="B15:B21" si="0">SUM(D15,F15,H15)</f>
        <v>38190</v>
      </c>
      <c r="C15" s="40"/>
      <c r="D15" s="95">
        <f>D16+D20+D21</f>
        <v>13370</v>
      </c>
      <c r="E15" s="40"/>
      <c r="F15" s="95">
        <f>F16+F20+F21</f>
        <v>17982</v>
      </c>
      <c r="G15" s="64"/>
      <c r="H15" s="95">
        <f>H16+H20+H21</f>
        <v>6838</v>
      </c>
      <c r="I15" s="40"/>
      <c r="J15" s="100"/>
      <c r="K15" s="96">
        <f>K16+K20</f>
        <v>100</v>
      </c>
      <c r="L15" s="96"/>
      <c r="M15" s="96">
        <f>M16+M20</f>
        <v>100</v>
      </c>
      <c r="N15" s="96"/>
      <c r="O15" s="96">
        <f>O16+O20</f>
        <v>100</v>
      </c>
      <c r="P15" s="96"/>
      <c r="Q15" s="96">
        <f>Q16+Q20</f>
        <v>100</v>
      </c>
      <c r="R15" s="37"/>
    </row>
    <row r="16" spans="1:18" s="57" customFormat="1" ht="11.4">
      <c r="A16" s="146" t="s">
        <v>61</v>
      </c>
      <c r="B16" s="39">
        <f t="shared" si="0"/>
        <v>129</v>
      </c>
      <c r="C16" s="40"/>
      <c r="D16" s="39">
        <f>SUM(D17:D19)</f>
        <v>76</v>
      </c>
      <c r="E16" s="40"/>
      <c r="F16" s="39">
        <f>SUM(F17:F19)</f>
        <v>38</v>
      </c>
      <c r="G16" s="40"/>
      <c r="H16" s="39">
        <f>SUM(H17:H19)</f>
        <v>15</v>
      </c>
      <c r="I16" s="40"/>
      <c r="J16" s="98"/>
      <c r="K16" s="99">
        <f>B16/SUM($B$16+$B$20)*100</f>
        <v>0.36757372845134639</v>
      </c>
      <c r="L16" s="99"/>
      <c r="M16" s="99">
        <f>D16/SUM($D$16+$D$20)*100</f>
        <v>0.69910771778125291</v>
      </c>
      <c r="N16" s="99"/>
      <c r="O16" s="99">
        <f>F16/SUM($F$16+$F$20)*100</f>
        <v>0.21780248753367343</v>
      </c>
      <c r="P16" s="99"/>
      <c r="Q16" s="99">
        <f>H16/SUM($H$16+$H$20)*100</f>
        <v>0.22133687472332889</v>
      </c>
      <c r="R16" s="56"/>
    </row>
    <row r="17" spans="1:18" s="57" customFormat="1" ht="11.4">
      <c r="A17" s="147" t="s">
        <v>159</v>
      </c>
      <c r="B17" s="39">
        <f t="shared" si="0"/>
        <v>0</v>
      </c>
      <c r="C17" s="40"/>
      <c r="D17" s="39">
        <v>0</v>
      </c>
      <c r="E17" s="39"/>
      <c r="F17" s="39">
        <v>0</v>
      </c>
      <c r="G17" s="40"/>
      <c r="H17" s="39">
        <v>0</v>
      </c>
      <c r="I17" s="39"/>
      <c r="J17" s="98"/>
      <c r="K17" s="99">
        <f>B17/SUM($B$16+$B$20)*100</f>
        <v>0</v>
      </c>
      <c r="L17" s="99"/>
      <c r="M17" s="99">
        <f>D17/SUM($D$16+$D$20)*100</f>
        <v>0</v>
      </c>
      <c r="N17" s="99"/>
      <c r="O17" s="99">
        <f>F17/SUM($F$16+$F$20)*100</f>
        <v>0</v>
      </c>
      <c r="P17" s="99"/>
      <c r="Q17" s="99">
        <f>H17/SUM($H$16+$H$20)*100</f>
        <v>0</v>
      </c>
      <c r="R17" s="56"/>
    </row>
    <row r="18" spans="1:18" s="27" customFormat="1" ht="11.4">
      <c r="A18" s="147" t="s">
        <v>16</v>
      </c>
      <c r="B18" s="39">
        <f t="shared" si="0"/>
        <v>88</v>
      </c>
      <c r="C18" s="40"/>
      <c r="D18" s="39">
        <v>56</v>
      </c>
      <c r="E18" s="39" t="s">
        <v>199</v>
      </c>
      <c r="F18" s="39">
        <v>22</v>
      </c>
      <c r="G18" s="39" t="s">
        <v>199</v>
      </c>
      <c r="H18" s="39">
        <v>10</v>
      </c>
      <c r="I18" s="40" t="s">
        <v>199</v>
      </c>
      <c r="J18" s="98"/>
      <c r="K18" s="99">
        <f>B18/SUM($B$16+$B$20)*100</f>
        <v>0.25074796979626729</v>
      </c>
      <c r="L18" s="99"/>
      <c r="M18" s="99">
        <f>D18/SUM($D$16+$D$20)*100</f>
        <v>0.51513200257566005</v>
      </c>
      <c r="N18" s="99"/>
      <c r="O18" s="99">
        <f>F18/SUM($F$16+$F$20)*100</f>
        <v>0.12609617699317932</v>
      </c>
      <c r="P18" s="99"/>
      <c r="Q18" s="99">
        <f>H18/SUM($H$16+$H$20)*100</f>
        <v>0.14755791648221928</v>
      </c>
      <c r="R18" s="43"/>
    </row>
    <row r="19" spans="1:18" s="27" customFormat="1" ht="11.4">
      <c r="A19" s="147" t="s">
        <v>17</v>
      </c>
      <c r="B19" s="39">
        <f t="shared" si="0"/>
        <v>41</v>
      </c>
      <c r="C19" s="40"/>
      <c r="D19" s="39">
        <v>20</v>
      </c>
      <c r="E19" s="39" t="s">
        <v>199</v>
      </c>
      <c r="F19" s="39">
        <v>16</v>
      </c>
      <c r="G19" s="39" t="s">
        <v>199</v>
      </c>
      <c r="H19" s="39">
        <v>5</v>
      </c>
      <c r="I19" s="40" t="s">
        <v>199</v>
      </c>
      <c r="J19" s="98"/>
      <c r="K19" s="99">
        <f>B19/SUM($B$16+$B$20)*100</f>
        <v>0.11682575865507908</v>
      </c>
      <c r="L19" s="99"/>
      <c r="M19" s="99">
        <f>D19/SUM($D$16+$D$20)*100</f>
        <v>0.18397571520559286</v>
      </c>
      <c r="N19" s="99"/>
      <c r="O19" s="99">
        <f>F19/SUM($F$16+$F$20)*100</f>
        <v>9.1706310540494065E-2</v>
      </c>
      <c r="P19" s="99"/>
      <c r="Q19" s="99">
        <f>H19/SUM($H$16+$H$20)*100</f>
        <v>7.3778958241109638E-2</v>
      </c>
      <c r="R19" s="43"/>
    </row>
    <row r="20" spans="1:18" s="57" customFormat="1" ht="11.4">
      <c r="A20" s="146" t="s">
        <v>60</v>
      </c>
      <c r="B20" s="39">
        <f t="shared" si="0"/>
        <v>34966</v>
      </c>
      <c r="C20" s="40"/>
      <c r="D20" s="39">
        <v>10795</v>
      </c>
      <c r="E20" s="39"/>
      <c r="F20" s="39">
        <v>17409</v>
      </c>
      <c r="G20" s="39"/>
      <c r="H20" s="39">
        <v>6762</v>
      </c>
      <c r="I20" s="40"/>
      <c r="J20" s="98"/>
      <c r="K20" s="99">
        <f>B20/SUM($B$16+$B$20)*100</f>
        <v>99.632426271548653</v>
      </c>
      <c r="L20" s="99"/>
      <c r="M20" s="99">
        <f>D20/SUM($D$16+$D$20)*100</f>
        <v>99.30089228221874</v>
      </c>
      <c r="N20" s="99"/>
      <c r="O20" s="99">
        <f>F20/SUM($F$16+$F$20)*100</f>
        <v>99.782197512466325</v>
      </c>
      <c r="P20" s="99"/>
      <c r="Q20" s="99">
        <f>H20/SUM($H$16+$H$20)*100</f>
        <v>99.778663125276665</v>
      </c>
      <c r="R20" s="56"/>
    </row>
    <row r="21" spans="1:18" s="158" customFormat="1" ht="11.4">
      <c r="A21" s="146" t="s">
        <v>3</v>
      </c>
      <c r="B21" s="44">
        <f t="shared" si="0"/>
        <v>3095</v>
      </c>
      <c r="C21" s="40"/>
      <c r="D21" s="39">
        <v>2499</v>
      </c>
      <c r="E21" s="39"/>
      <c r="F21" s="39">
        <v>535</v>
      </c>
      <c r="G21" s="39" t="s">
        <v>199</v>
      </c>
      <c r="H21" s="39">
        <v>61</v>
      </c>
      <c r="I21" s="40" t="s">
        <v>199</v>
      </c>
      <c r="J21" s="205"/>
      <c r="K21" s="118" t="str">
        <f>IF(B21&gt;0,"NC",0)</f>
        <v>NC</v>
      </c>
      <c r="L21" s="108"/>
      <c r="M21" s="118" t="str">
        <f>IF(D21&gt;0,"NC",0)</f>
        <v>NC</v>
      </c>
      <c r="N21" s="118"/>
      <c r="O21" s="118" t="str">
        <f>IF(F21&gt;0,"NC",0)</f>
        <v>NC</v>
      </c>
      <c r="P21" s="206"/>
      <c r="Q21" s="118" t="str">
        <f>IF(H21&gt;0,"NC",0)</f>
        <v>NC</v>
      </c>
      <c r="R21" s="141"/>
    </row>
    <row r="22" spans="1:18" s="35" customFormat="1" ht="6" customHeight="1">
      <c r="A22" s="31"/>
      <c r="B22" s="65"/>
      <c r="C22" s="64"/>
      <c r="D22" s="93"/>
      <c r="E22" s="17"/>
      <c r="F22" s="93"/>
      <c r="G22" s="64"/>
      <c r="H22" s="93"/>
      <c r="I22" s="64"/>
      <c r="J22" s="94"/>
      <c r="K22" s="34"/>
      <c r="L22" s="34"/>
      <c r="M22" s="34"/>
      <c r="N22" s="6"/>
      <c r="O22" s="34"/>
      <c r="P22" s="34"/>
      <c r="Q22" s="34"/>
      <c r="R22" s="33"/>
    </row>
    <row r="23" spans="1:18" s="30" customFormat="1" ht="49.8">
      <c r="A23" s="9" t="s">
        <v>116</v>
      </c>
      <c r="B23" s="95">
        <f>SUM(D23,F23,H23)</f>
        <v>38189</v>
      </c>
      <c r="C23" s="40"/>
      <c r="D23" s="95">
        <f>SUM(D24:D27)</f>
        <v>13369</v>
      </c>
      <c r="E23" s="40"/>
      <c r="F23" s="95">
        <f>SUM(F24:F27)</f>
        <v>17983</v>
      </c>
      <c r="G23" s="64"/>
      <c r="H23" s="95">
        <f>SUM(H24:H27)</f>
        <v>6837</v>
      </c>
      <c r="I23" s="40"/>
      <c r="J23" s="100"/>
      <c r="K23" s="96">
        <f>SUM(K24:K26)</f>
        <v>100</v>
      </c>
      <c r="L23" s="96"/>
      <c r="M23" s="96">
        <f>SUM(M24:M26)</f>
        <v>100</v>
      </c>
      <c r="N23" s="96"/>
      <c r="O23" s="96">
        <f>SUM(O24:O26)</f>
        <v>100</v>
      </c>
      <c r="P23" s="96"/>
      <c r="Q23" s="96">
        <f>SUM(Q24:Q26)</f>
        <v>100</v>
      </c>
      <c r="R23" s="37"/>
    </row>
    <row r="24" spans="1:18" s="27" customFormat="1" ht="11.4">
      <c r="A24" s="146" t="s">
        <v>36</v>
      </c>
      <c r="B24" s="39">
        <f>SUM(D24,F24,H24)</f>
        <v>31826</v>
      </c>
      <c r="C24" s="40"/>
      <c r="D24" s="39">
        <v>11139</v>
      </c>
      <c r="E24" s="39"/>
      <c r="F24" s="39">
        <v>14462</v>
      </c>
      <c r="G24" s="39"/>
      <c r="H24" s="39">
        <v>6225</v>
      </c>
      <c r="I24" s="40"/>
      <c r="J24" s="98"/>
      <c r="K24" s="99">
        <f>B24*100/SUM($B$24:$B$26)</f>
        <v>88.597516842046659</v>
      </c>
      <c r="L24" s="99"/>
      <c r="M24" s="99">
        <f>D24*100/SUM($D$24:$D$26)</f>
        <v>97.275347131254918</v>
      </c>
      <c r="N24" s="99"/>
      <c r="O24" s="99">
        <f>F24*100/SUM($F$24:$F$26)</f>
        <v>81.872735507246375</v>
      </c>
      <c r="P24" s="99"/>
      <c r="Q24" s="99">
        <f>H24*100/SUM($H$24:$H$26)</f>
        <v>91.449977963860732</v>
      </c>
      <c r="R24" s="43"/>
    </row>
    <row r="25" spans="1:18" s="27" customFormat="1" ht="11.4">
      <c r="A25" s="146" t="s">
        <v>37</v>
      </c>
      <c r="B25" s="39">
        <f>SUM(D25,F25,H25)</f>
        <v>2985</v>
      </c>
      <c r="C25" s="40"/>
      <c r="D25" s="39">
        <v>276</v>
      </c>
      <c r="E25" s="39" t="s">
        <v>199</v>
      </c>
      <c r="F25" s="39">
        <v>2218</v>
      </c>
      <c r="G25" s="39"/>
      <c r="H25" s="39">
        <v>491</v>
      </c>
      <c r="I25" s="40"/>
      <c r="J25" s="98"/>
      <c r="K25" s="99">
        <f>B25*100/SUM($B$24:$B$26)</f>
        <v>8.3096709537330877</v>
      </c>
      <c r="L25" s="99"/>
      <c r="M25" s="99">
        <f>D25*100/SUM($D$24:$D$26)</f>
        <v>2.4102698454283469</v>
      </c>
      <c r="N25" s="99"/>
      <c r="O25" s="99">
        <f>F25*100/SUM($F$24:$F$26)</f>
        <v>12.55661231884058</v>
      </c>
      <c r="P25" s="99"/>
      <c r="Q25" s="99">
        <f>H25*100/SUM($H$24:$H$26)</f>
        <v>7.2131629205229908</v>
      </c>
      <c r="R25" s="43"/>
    </row>
    <row r="26" spans="1:18" s="27" customFormat="1" ht="11.4">
      <c r="A26" s="146" t="s">
        <v>69</v>
      </c>
      <c r="B26" s="39">
        <f>SUM(D26,F26,H26)</f>
        <v>1111</v>
      </c>
      <c r="C26" s="40"/>
      <c r="D26" s="39">
        <v>36</v>
      </c>
      <c r="E26" s="39" t="s">
        <v>199</v>
      </c>
      <c r="F26" s="39">
        <v>984</v>
      </c>
      <c r="G26" s="39"/>
      <c r="H26" s="39">
        <v>91</v>
      </c>
      <c r="I26" s="64" t="s">
        <v>199</v>
      </c>
      <c r="J26" s="98"/>
      <c r="K26" s="99">
        <f>B26*100/SUM($B$24:$B$26)</f>
        <v>3.0928122042202548</v>
      </c>
      <c r="L26" s="99"/>
      <c r="M26" s="99">
        <f>D26*100/SUM($D$24:$D$26)</f>
        <v>0.31438302331674089</v>
      </c>
      <c r="N26" s="99"/>
      <c r="O26" s="99">
        <f>F26*100/SUM($F$24:$F$26)</f>
        <v>5.5706521739130439</v>
      </c>
      <c r="P26" s="99"/>
      <c r="Q26" s="99">
        <f>H26*100/SUM($H$24:$H$26)</f>
        <v>1.3368591156162775</v>
      </c>
      <c r="R26" s="43"/>
    </row>
    <row r="27" spans="1:18" s="158" customFormat="1" ht="11.4">
      <c r="A27" s="146" t="s">
        <v>3</v>
      </c>
      <c r="B27" s="44">
        <f>SUM(D27,F27,H27)</f>
        <v>2267</v>
      </c>
      <c r="C27" s="40"/>
      <c r="D27" s="39">
        <v>1918</v>
      </c>
      <c r="E27" s="39"/>
      <c r="F27" s="39">
        <v>319</v>
      </c>
      <c r="G27" s="39" t="s">
        <v>199</v>
      </c>
      <c r="H27" s="39">
        <v>30</v>
      </c>
      <c r="I27" s="40" t="s">
        <v>199</v>
      </c>
      <c r="J27" s="205"/>
      <c r="K27" s="118" t="str">
        <f>IF(B27&gt;0,"NC",0)</f>
        <v>NC</v>
      </c>
      <c r="L27" s="108"/>
      <c r="M27" s="118" t="str">
        <f>IF(D27&gt;0,"NC",0)</f>
        <v>NC</v>
      </c>
      <c r="N27" s="108"/>
      <c r="O27" s="118" t="str">
        <f>IF(F27&gt;0,"NC",0)</f>
        <v>NC</v>
      </c>
      <c r="P27" s="63"/>
      <c r="Q27" s="118" t="str">
        <f>IF(H27&gt;0,"NC",0)</f>
        <v>NC</v>
      </c>
      <c r="R27" s="141"/>
    </row>
    <row r="28" spans="1:18" s="27" customFormat="1" ht="6" customHeight="1">
      <c r="A28" s="29"/>
      <c r="B28" s="39"/>
      <c r="C28" s="40"/>
      <c r="D28" s="93"/>
      <c r="E28" s="40"/>
      <c r="F28" s="93"/>
      <c r="G28" s="64"/>
      <c r="H28" s="93"/>
      <c r="I28" s="40"/>
      <c r="J28" s="98"/>
      <c r="K28" s="99"/>
      <c r="L28" s="99"/>
      <c r="M28" s="99"/>
      <c r="N28" s="99"/>
      <c r="O28" s="99"/>
      <c r="P28" s="99"/>
      <c r="Q28" s="99"/>
      <c r="R28" s="43"/>
    </row>
    <row r="29" spans="1:18" s="30" customFormat="1" ht="24">
      <c r="A29" s="9" t="s">
        <v>38</v>
      </c>
      <c r="B29" s="95">
        <f>SUM(D29,F29,H29)</f>
        <v>38190</v>
      </c>
      <c r="C29" s="40"/>
      <c r="D29" s="95">
        <f>SUM(D30:D32)</f>
        <v>13370</v>
      </c>
      <c r="E29" s="40"/>
      <c r="F29" s="95">
        <f>SUM(F30:F32)</f>
        <v>17982</v>
      </c>
      <c r="G29" s="64"/>
      <c r="H29" s="95">
        <f>SUM(H30:H32)</f>
        <v>6838</v>
      </c>
      <c r="I29" s="40"/>
      <c r="J29" s="100"/>
      <c r="K29" s="96">
        <f>SUM(K30:K31)</f>
        <v>100</v>
      </c>
      <c r="L29" s="96"/>
      <c r="M29" s="96">
        <f>SUM(M30:M31)</f>
        <v>100</v>
      </c>
      <c r="N29" s="96"/>
      <c r="O29" s="96">
        <f>SUM(O30:O31)</f>
        <v>100</v>
      </c>
      <c r="P29" s="96"/>
      <c r="Q29" s="96">
        <f>SUM(Q30:Q31)</f>
        <v>100</v>
      </c>
      <c r="R29" s="37"/>
    </row>
    <row r="30" spans="1:18" s="27" customFormat="1" ht="11.4">
      <c r="A30" s="146" t="s">
        <v>39</v>
      </c>
      <c r="B30" s="39">
        <f>SUM(D30,F30,H30)</f>
        <v>27424</v>
      </c>
      <c r="C30" s="40"/>
      <c r="D30" s="39">
        <v>9006</v>
      </c>
      <c r="E30" s="39"/>
      <c r="F30" s="39">
        <v>12197</v>
      </c>
      <c r="G30" s="39"/>
      <c r="H30" s="39">
        <v>6221</v>
      </c>
      <c r="I30" s="40"/>
      <c r="J30" s="98"/>
      <c r="K30" s="99">
        <f>B30*100/SUM($B$30:$B$31)</f>
        <v>77.53901832164668</v>
      </c>
      <c r="L30" s="99"/>
      <c r="M30" s="99">
        <f>D30*100/SUM($D$30:$D$31)</f>
        <v>81.391775869859913</v>
      </c>
      <c r="N30" s="99"/>
      <c r="O30" s="99">
        <f>F30*100/SUM($F$30:$F$31)</f>
        <v>69.613606529307688</v>
      </c>
      <c r="P30" s="99"/>
      <c r="Q30" s="99">
        <f>H30*100/SUM($H$30:$H$31)</f>
        <v>91.728103804187555</v>
      </c>
      <c r="R30" s="43"/>
    </row>
    <row r="31" spans="1:18" s="27" customFormat="1" ht="11.4">
      <c r="A31" s="146" t="s">
        <v>105</v>
      </c>
      <c r="B31" s="39">
        <f>SUM(D31,F31,H31)</f>
        <v>7944</v>
      </c>
      <c r="C31" s="40"/>
      <c r="D31" s="39">
        <v>2059</v>
      </c>
      <c r="E31" s="39"/>
      <c r="F31" s="39">
        <v>5324</v>
      </c>
      <c r="G31" s="39"/>
      <c r="H31" s="39">
        <v>561</v>
      </c>
      <c r="I31" s="40"/>
      <c r="J31" s="98"/>
      <c r="K31" s="99">
        <f>B31*100/SUM($B$30:$B$31)</f>
        <v>22.460981678353313</v>
      </c>
      <c r="L31" s="99"/>
      <c r="M31" s="99">
        <f>D31*100/SUM($D$30:$D$31)</f>
        <v>18.60822413014008</v>
      </c>
      <c r="N31" s="99"/>
      <c r="O31" s="99">
        <f>F31*100/SUM($F$30:$F$31)</f>
        <v>30.386393470692312</v>
      </c>
      <c r="P31" s="99"/>
      <c r="Q31" s="99">
        <f>H31*100/SUM($H$30:$H$31)</f>
        <v>8.2718961958124453</v>
      </c>
      <c r="R31" s="43"/>
    </row>
    <row r="32" spans="1:18" s="158" customFormat="1" ht="11.4">
      <c r="A32" s="146" t="s">
        <v>3</v>
      </c>
      <c r="B32" s="44">
        <f>SUM(D32,F32,H32)</f>
        <v>2822</v>
      </c>
      <c r="C32" s="40"/>
      <c r="D32" s="39">
        <v>2305</v>
      </c>
      <c r="E32" s="39"/>
      <c r="F32" s="39">
        <v>461</v>
      </c>
      <c r="G32" s="39" t="s">
        <v>199</v>
      </c>
      <c r="H32" s="39">
        <v>56</v>
      </c>
      <c r="I32" s="40" t="s">
        <v>199</v>
      </c>
      <c r="J32" s="205"/>
      <c r="K32" s="118" t="str">
        <f>IF(B32&gt;0,"NC",0)</f>
        <v>NC</v>
      </c>
      <c r="L32" s="108"/>
      <c r="M32" s="118" t="str">
        <f>IF(D32&gt;0,"NC",0)</f>
        <v>NC</v>
      </c>
      <c r="N32" s="108"/>
      <c r="O32" s="118" t="str">
        <f>IF(F32&gt;0,"NC",0)</f>
        <v>NC</v>
      </c>
      <c r="P32" s="63"/>
      <c r="Q32" s="118" t="str">
        <f>IF(H32&gt;0,"NC",0)</f>
        <v>NC</v>
      </c>
      <c r="R32" s="141"/>
    </row>
    <row r="33" spans="1:18" s="27" customFormat="1" ht="6" customHeight="1">
      <c r="A33" s="58"/>
      <c r="B33" s="44"/>
      <c r="C33" s="40"/>
      <c r="D33" s="39"/>
      <c r="E33" s="39"/>
      <c r="F33" s="39"/>
      <c r="G33" s="39"/>
      <c r="H33" s="39"/>
      <c r="I33" s="40"/>
      <c r="J33" s="98"/>
      <c r="K33" s="99"/>
      <c r="L33" s="99"/>
      <c r="M33" s="99"/>
      <c r="N33" s="99"/>
      <c r="O33" s="99"/>
      <c r="P33" s="99"/>
      <c r="Q33" s="99"/>
      <c r="R33" s="43"/>
    </row>
    <row r="34" spans="1:18" s="27" customFormat="1" ht="24">
      <c r="A34" s="9" t="s">
        <v>156</v>
      </c>
      <c r="B34" s="95">
        <f>SUM(D34,F34,H34)</f>
        <v>38190</v>
      </c>
      <c r="C34" s="40"/>
      <c r="D34" s="95">
        <f>SUM(D35:D37)</f>
        <v>13370</v>
      </c>
      <c r="E34" s="40"/>
      <c r="F34" s="95">
        <f>SUM(F35:F37)</f>
        <v>17982</v>
      </c>
      <c r="G34" s="64"/>
      <c r="H34" s="95">
        <f>SUM(H35:H37)</f>
        <v>6838</v>
      </c>
      <c r="I34" s="40"/>
      <c r="J34" s="100"/>
      <c r="K34" s="96">
        <f>SUM(K35:K36)</f>
        <v>100</v>
      </c>
      <c r="L34" s="96"/>
      <c r="M34" s="96">
        <f>SUM(M35:M36)</f>
        <v>100</v>
      </c>
      <c r="N34" s="96"/>
      <c r="O34" s="96">
        <f>SUM(O35:O36)</f>
        <v>100</v>
      </c>
      <c r="P34" s="96"/>
      <c r="Q34" s="96">
        <f>SUM(Q35:Q36)</f>
        <v>100</v>
      </c>
      <c r="R34" s="43"/>
    </row>
    <row r="35" spans="1:18" s="27" customFormat="1" ht="12" customHeight="1">
      <c r="A35" s="146" t="s">
        <v>193</v>
      </c>
      <c r="B35" s="39">
        <f>SUM(D35,F35,H35)</f>
        <v>2699</v>
      </c>
      <c r="C35" s="40"/>
      <c r="D35" s="39">
        <v>809</v>
      </c>
      <c r="E35" s="39"/>
      <c r="F35" s="39">
        <v>597</v>
      </c>
      <c r="G35" s="39" t="s">
        <v>199</v>
      </c>
      <c r="H35" s="39">
        <v>1293</v>
      </c>
      <c r="I35" s="40"/>
      <c r="J35" s="98"/>
      <c r="K35" s="99">
        <f>B35*100/SUM(B35:B36)</f>
        <v>7.195606387800261</v>
      </c>
      <c r="L35" s="99"/>
      <c r="M35" s="99">
        <f>D35*100/SUM(D35:D36)</f>
        <v>6.3287178283657983</v>
      </c>
      <c r="N35" s="99"/>
      <c r="O35" s="99">
        <f>F35*100/SUM(F35:F36)</f>
        <v>3.3374329159212879</v>
      </c>
      <c r="P35" s="99"/>
      <c r="Q35" s="99">
        <f>H35*100/SUM(H35:H36)</f>
        <v>18.909037730330507</v>
      </c>
      <c r="R35" s="43"/>
    </row>
    <row r="36" spans="1:18" s="27" customFormat="1" ht="12" customHeight="1">
      <c r="A36" s="146" t="s">
        <v>194</v>
      </c>
      <c r="B36" s="39">
        <f>SUM(D36,F36,H36)</f>
        <v>34810</v>
      </c>
      <c r="C36" s="40"/>
      <c r="D36" s="39">
        <v>11974</v>
      </c>
      <c r="E36" s="39"/>
      <c r="F36" s="39">
        <v>17291</v>
      </c>
      <c r="G36" s="39"/>
      <c r="H36" s="39">
        <v>5545</v>
      </c>
      <c r="I36" s="40"/>
      <c r="J36" s="98"/>
      <c r="K36" s="99">
        <f>B36*100/SUM(B35:B36)</f>
        <v>92.804393612199732</v>
      </c>
      <c r="L36" s="99"/>
      <c r="M36" s="99">
        <f>D36*100/SUM(D35:D36)</f>
        <v>93.671282171634203</v>
      </c>
      <c r="N36" s="99"/>
      <c r="O36" s="99">
        <f>F36*100/SUM(F35:F36)</f>
        <v>96.662567084078717</v>
      </c>
      <c r="P36" s="99"/>
      <c r="Q36" s="99">
        <f>H36*100/SUM(H35:H36)</f>
        <v>81.09096226966949</v>
      </c>
      <c r="R36" s="43"/>
    </row>
    <row r="37" spans="1:18" s="27" customFormat="1" ht="12" customHeight="1">
      <c r="A37" s="146" t="s">
        <v>3</v>
      </c>
      <c r="B37" s="39">
        <f>SUM(D37,F37,H37)</f>
        <v>681</v>
      </c>
      <c r="C37" s="40" t="s">
        <v>199</v>
      </c>
      <c r="D37" s="39">
        <v>587</v>
      </c>
      <c r="E37" s="39" t="s">
        <v>199</v>
      </c>
      <c r="F37" s="39">
        <v>94</v>
      </c>
      <c r="G37" s="39" t="s">
        <v>199</v>
      </c>
      <c r="H37" s="39">
        <v>0</v>
      </c>
      <c r="I37" s="40"/>
      <c r="J37" s="98"/>
      <c r="K37" s="118" t="str">
        <f>IF(B37&gt;0,"NC",0)</f>
        <v>NC</v>
      </c>
      <c r="L37" s="108"/>
      <c r="M37" s="118" t="str">
        <f>IF(D37&gt;0,"NC",0)</f>
        <v>NC</v>
      </c>
      <c r="N37" s="108"/>
      <c r="O37" s="118" t="str">
        <f>IF(F37&gt;0,"NC",0)</f>
        <v>NC</v>
      </c>
      <c r="P37" s="63"/>
      <c r="Q37" s="118">
        <f>IF(H37&gt;0,"NC",0)</f>
        <v>0</v>
      </c>
      <c r="R37" s="43"/>
    </row>
    <row r="38" spans="1:18" s="27" customFormat="1" ht="5.25" customHeight="1">
      <c r="A38" s="58"/>
      <c r="B38" s="44"/>
      <c r="C38" s="40"/>
      <c r="D38" s="44"/>
      <c r="E38" s="40"/>
      <c r="F38" s="44"/>
      <c r="G38" s="64"/>
      <c r="H38" s="44"/>
      <c r="I38" s="40"/>
      <c r="J38" s="98"/>
      <c r="K38" s="99"/>
      <c r="L38" s="99"/>
      <c r="M38" s="99"/>
      <c r="N38" s="99"/>
      <c r="O38" s="99"/>
      <c r="P38" s="99"/>
      <c r="Q38" s="99"/>
      <c r="R38" s="43"/>
    </row>
    <row r="39" spans="1:18" s="30" customFormat="1" ht="25.8">
      <c r="A39" s="9" t="s">
        <v>144</v>
      </c>
      <c r="B39" s="95">
        <f t="shared" ref="B39:B44" si="1">SUM(D39,F39,H39)</f>
        <v>38189</v>
      </c>
      <c r="C39" s="40"/>
      <c r="D39" s="95">
        <f>D40+D43+D44</f>
        <v>13369</v>
      </c>
      <c r="E39" s="40"/>
      <c r="F39" s="95">
        <f>F40+F43+F44</f>
        <v>17983</v>
      </c>
      <c r="G39" s="64"/>
      <c r="H39" s="95">
        <f>H40+H43+H44</f>
        <v>6837</v>
      </c>
      <c r="I39" s="40"/>
      <c r="J39" s="203"/>
      <c r="K39" s="96">
        <f>SUM(K40,K43)</f>
        <v>100</v>
      </c>
      <c r="L39" s="96"/>
      <c r="M39" s="96">
        <f>SUM(M40,M43)</f>
        <v>100</v>
      </c>
      <c r="N39" s="96"/>
      <c r="O39" s="96">
        <f>SUM(O40,O43)</f>
        <v>100</v>
      </c>
      <c r="P39" s="96"/>
      <c r="Q39" s="96">
        <f>SUM(Q40,Q43)</f>
        <v>100</v>
      </c>
      <c r="R39" s="37"/>
    </row>
    <row r="40" spans="1:18" s="57" customFormat="1" ht="11.4">
      <c r="A40" s="146" t="s">
        <v>117</v>
      </c>
      <c r="B40" s="39">
        <f t="shared" si="1"/>
        <v>27731</v>
      </c>
      <c r="C40" s="40"/>
      <c r="D40" s="39">
        <f>SUM(D41:D42)</f>
        <v>9233</v>
      </c>
      <c r="E40" s="40"/>
      <c r="F40" s="39">
        <f>SUM(F41:F42)</f>
        <v>13652</v>
      </c>
      <c r="G40" s="64"/>
      <c r="H40" s="39">
        <f>SUM(H41:H42)</f>
        <v>4846</v>
      </c>
      <c r="I40" s="40"/>
      <c r="J40" s="204"/>
      <c r="K40" s="99">
        <f>B40*100/(B39-B44)</f>
        <v>79.469838085685623</v>
      </c>
      <c r="L40" s="99"/>
      <c r="M40" s="99">
        <f>D40*100/(D39-D44)</f>
        <v>85.585836114200958</v>
      </c>
      <c r="N40" s="99"/>
      <c r="O40" s="99">
        <f>F40*100/(F39-F44)</f>
        <v>78.378688712825806</v>
      </c>
      <c r="P40" s="99"/>
      <c r="Q40" s="99">
        <f>H40*100/(H39-H44)</f>
        <v>72.447301539841533</v>
      </c>
      <c r="R40" s="56"/>
    </row>
    <row r="41" spans="1:18" s="27" customFormat="1" ht="11.4">
      <c r="A41" s="148" t="s">
        <v>62</v>
      </c>
      <c r="B41" s="39">
        <f t="shared" si="1"/>
        <v>7398</v>
      </c>
      <c r="C41" s="40"/>
      <c r="D41" s="39">
        <v>3670</v>
      </c>
      <c r="E41" s="39"/>
      <c r="F41" s="39">
        <v>2534</v>
      </c>
      <c r="G41" s="39"/>
      <c r="H41" s="39">
        <v>1194</v>
      </c>
      <c r="I41" s="40"/>
      <c r="J41" s="204"/>
      <c r="K41" s="99">
        <f>B41*100/(B39-B44)</f>
        <v>21.200745092420117</v>
      </c>
      <c r="L41" s="99"/>
      <c r="M41" s="99">
        <f>D41*100/(D39-D44)</f>
        <v>34.019280682239526</v>
      </c>
      <c r="N41" s="99"/>
      <c r="O41" s="99">
        <f>F41*100/(F39-F44)</f>
        <v>14.548168561258468</v>
      </c>
      <c r="P41" s="99"/>
      <c r="Q41" s="99">
        <f>H41*100/(H39-H44)</f>
        <v>17.850201823889968</v>
      </c>
      <c r="R41" s="43"/>
    </row>
    <row r="42" spans="1:18" s="27" customFormat="1" ht="11.4">
      <c r="A42" s="148" t="s">
        <v>63</v>
      </c>
      <c r="B42" s="39">
        <f t="shared" si="1"/>
        <v>20333</v>
      </c>
      <c r="C42" s="40"/>
      <c r="D42" s="39">
        <v>5563</v>
      </c>
      <c r="E42" s="39"/>
      <c r="F42" s="39">
        <v>11118</v>
      </c>
      <c r="G42" s="39"/>
      <c r="H42" s="39">
        <v>3652</v>
      </c>
      <c r="I42" s="40"/>
      <c r="J42" s="98"/>
      <c r="K42" s="99">
        <f>B42*100/(B39-B44)</f>
        <v>58.26909299326551</v>
      </c>
      <c r="L42" s="99"/>
      <c r="M42" s="99">
        <f>D42*100/(D39-D44)</f>
        <v>51.56655543196144</v>
      </c>
      <c r="N42" s="99"/>
      <c r="O42" s="99">
        <f>F42*100/(F39-F44)</f>
        <v>63.830520151567342</v>
      </c>
      <c r="P42" s="99"/>
      <c r="Q42" s="99">
        <f>H42*100/(H39-H44)</f>
        <v>54.597099715951565</v>
      </c>
      <c r="R42" s="43"/>
    </row>
    <row r="43" spans="1:18" s="57" customFormat="1" ht="11.4">
      <c r="A43" s="146" t="s">
        <v>118</v>
      </c>
      <c r="B43" s="39">
        <f t="shared" si="1"/>
        <v>7164</v>
      </c>
      <c r="C43" s="40"/>
      <c r="D43" s="39">
        <v>1555</v>
      </c>
      <c r="E43" s="39"/>
      <c r="F43" s="39">
        <v>3766</v>
      </c>
      <c r="G43" s="39"/>
      <c r="H43" s="39">
        <v>1843</v>
      </c>
      <c r="I43" s="40"/>
      <c r="J43" s="98"/>
      <c r="K43" s="99">
        <f>B43*100/(B39-B44)</f>
        <v>20.530161914314373</v>
      </c>
      <c r="L43" s="99"/>
      <c r="M43" s="108">
        <f>D43*100/(D39-D44)</f>
        <v>14.414163885799036</v>
      </c>
      <c r="N43" s="99"/>
      <c r="O43" s="108">
        <f>F43*100/(F39-F44)</f>
        <v>21.621311287174187</v>
      </c>
      <c r="P43" s="99"/>
      <c r="Q43" s="99">
        <f>H43*100/(H39-H44)</f>
        <v>27.552698460158471</v>
      </c>
      <c r="R43" s="56"/>
    </row>
    <row r="44" spans="1:18" s="158" customFormat="1" ht="11.4">
      <c r="A44" s="146" t="s">
        <v>3</v>
      </c>
      <c r="B44" s="44">
        <f t="shared" si="1"/>
        <v>3294</v>
      </c>
      <c r="C44" s="40"/>
      <c r="D44" s="39">
        <v>2581</v>
      </c>
      <c r="E44" s="39"/>
      <c r="F44" s="39">
        <v>565</v>
      </c>
      <c r="G44" s="39" t="s">
        <v>199</v>
      </c>
      <c r="H44" s="39">
        <v>148</v>
      </c>
      <c r="I44" s="40" t="s">
        <v>199</v>
      </c>
      <c r="J44" s="205"/>
      <c r="K44" s="42" t="str">
        <f>IF(B44&gt;0,"NC",0)</f>
        <v>NC</v>
      </c>
      <c r="L44" s="108"/>
      <c r="M44" s="118" t="str">
        <f>IF(D44&gt;0,"NC",0)</f>
        <v>NC</v>
      </c>
      <c r="N44" s="108"/>
      <c r="O44" s="118" t="str">
        <f>IF(F44&gt;0,"NC",0)</f>
        <v>NC</v>
      </c>
      <c r="P44" s="63"/>
      <c r="Q44" s="118" t="str">
        <f>IF(H44&gt;0,"NC",0)</f>
        <v>NC</v>
      </c>
      <c r="R44" s="141"/>
    </row>
    <row r="45" spans="1:18" s="27" customFormat="1" ht="4.5" customHeight="1">
      <c r="A45" s="29"/>
      <c r="B45" s="39"/>
      <c r="C45" s="40"/>
      <c r="D45" s="66"/>
      <c r="E45" s="40"/>
      <c r="F45" s="66"/>
      <c r="G45" s="64"/>
      <c r="H45" s="66"/>
      <c r="I45" s="40"/>
      <c r="J45" s="98"/>
      <c r="K45" s="99"/>
      <c r="L45" s="99"/>
      <c r="M45" s="99"/>
      <c r="N45" s="99"/>
      <c r="O45" s="99"/>
      <c r="P45" s="99"/>
      <c r="Q45" s="99"/>
      <c r="R45" s="43"/>
    </row>
    <row r="46" spans="1:18" s="30" customFormat="1" ht="36">
      <c r="A46" s="9" t="s">
        <v>115</v>
      </c>
      <c r="B46" s="95">
        <f t="shared" ref="B46:B51" si="2">SUM(D46,F46,H46)</f>
        <v>38191</v>
      </c>
      <c r="C46" s="40"/>
      <c r="D46" s="95">
        <f>D47+D50+D51</f>
        <v>13370</v>
      </c>
      <c r="E46" s="40"/>
      <c r="F46" s="95">
        <f>F47+F50+F51</f>
        <v>17983</v>
      </c>
      <c r="G46" s="64"/>
      <c r="H46" s="95">
        <f>H47+H50+H51</f>
        <v>6838</v>
      </c>
      <c r="I46" s="40"/>
      <c r="J46" s="100"/>
      <c r="K46" s="96">
        <f>SUM(K48:K50)</f>
        <v>100</v>
      </c>
      <c r="L46" s="96"/>
      <c r="M46" s="96">
        <f>SUM(M48:M50)</f>
        <v>100</v>
      </c>
      <c r="N46" s="96"/>
      <c r="O46" s="96">
        <f>SUM(O48:O50)</f>
        <v>100</v>
      </c>
      <c r="P46" s="96"/>
      <c r="Q46" s="96">
        <f>SUM(Q48:Q50)</f>
        <v>100</v>
      </c>
      <c r="R46" s="37"/>
    </row>
    <row r="47" spans="1:18" s="57" customFormat="1" ht="11.4">
      <c r="A47" s="146" t="s">
        <v>61</v>
      </c>
      <c r="B47" s="39">
        <f t="shared" si="2"/>
        <v>3536</v>
      </c>
      <c r="C47" s="40"/>
      <c r="D47" s="66">
        <f>SUM(D48:D49)</f>
        <v>356</v>
      </c>
      <c r="E47" s="40"/>
      <c r="F47" s="66">
        <f>SUM(F48:F49)</f>
        <v>2686</v>
      </c>
      <c r="G47" s="64"/>
      <c r="H47" s="66">
        <f>SUM(H48:H49)</f>
        <v>494</v>
      </c>
      <c r="I47" s="64"/>
      <c r="J47" s="98"/>
      <c r="K47" s="99">
        <f>B47*100/(B46-B51)</f>
        <v>10.075222247549579</v>
      </c>
      <c r="L47" s="99"/>
      <c r="M47" s="99">
        <f>D47*100/(D46-D51)</f>
        <v>3.2747677306595531</v>
      </c>
      <c r="N47" s="99"/>
      <c r="O47" s="99">
        <f>F47*100/(F46-F51)</f>
        <v>15.394314534617148</v>
      </c>
      <c r="P47" s="99"/>
      <c r="Q47" s="99">
        <f>H47*100/(H46-H51)</f>
        <v>7.2893610742216319</v>
      </c>
      <c r="R47" s="56"/>
    </row>
    <row r="48" spans="1:18" s="27" customFormat="1" ht="11.4">
      <c r="A48" s="147" t="s">
        <v>16</v>
      </c>
      <c r="B48" s="39">
        <f t="shared" si="2"/>
        <v>3040</v>
      </c>
      <c r="C48" s="40"/>
      <c r="D48" s="39">
        <v>356</v>
      </c>
      <c r="E48" s="39" t="s">
        <v>199</v>
      </c>
      <c r="F48" s="39">
        <v>2213</v>
      </c>
      <c r="G48" s="39"/>
      <c r="H48" s="39">
        <v>471</v>
      </c>
      <c r="I48" s="64"/>
      <c r="J48" s="98"/>
      <c r="K48" s="99">
        <f>B48*100/(B46-B51)</f>
        <v>8.6619557784362886</v>
      </c>
      <c r="L48" s="99"/>
      <c r="M48" s="99">
        <f>D48*100/(D46-D51)</f>
        <v>3.2747677306595531</v>
      </c>
      <c r="N48" s="99"/>
      <c r="O48" s="99">
        <f>F48*100/(F46-F51)</f>
        <v>12.683402109124255</v>
      </c>
      <c r="P48" s="99"/>
      <c r="Q48" s="99">
        <f>H48*100/(H46-H51)</f>
        <v>6.949977866312528</v>
      </c>
      <c r="R48" s="43"/>
    </row>
    <row r="49" spans="1:18" s="27" customFormat="1" ht="11.4">
      <c r="A49" s="147" t="s">
        <v>17</v>
      </c>
      <c r="B49" s="39">
        <f t="shared" si="2"/>
        <v>496</v>
      </c>
      <c r="C49" s="40"/>
      <c r="D49" s="39">
        <v>0</v>
      </c>
      <c r="E49" s="39"/>
      <c r="F49" s="39">
        <v>473</v>
      </c>
      <c r="G49" s="39" t="s">
        <v>199</v>
      </c>
      <c r="H49" s="39">
        <v>23</v>
      </c>
      <c r="I49" s="40" t="s">
        <v>199</v>
      </c>
      <c r="J49" s="98"/>
      <c r="K49" s="99">
        <f>B49*100/(B46-B51)</f>
        <v>1.4132664691132892</v>
      </c>
      <c r="L49" s="99"/>
      <c r="M49" s="99">
        <f>D49*100/(D46-D51)</f>
        <v>0</v>
      </c>
      <c r="N49" s="99"/>
      <c r="O49" s="99">
        <f>F49*100/(F46-F51)</f>
        <v>2.7109124254928934</v>
      </c>
      <c r="P49" s="99"/>
      <c r="Q49" s="99">
        <f>H49*100/(H46-H51)</f>
        <v>0.33938320790910431</v>
      </c>
      <c r="R49" s="43"/>
    </row>
    <row r="50" spans="1:18" s="57" customFormat="1" ht="11.4">
      <c r="A50" s="146" t="s">
        <v>60</v>
      </c>
      <c r="B50" s="39">
        <f t="shared" si="2"/>
        <v>31560</v>
      </c>
      <c r="C50" s="40"/>
      <c r="D50" s="39">
        <v>10515</v>
      </c>
      <c r="E50" s="39"/>
      <c r="F50" s="39">
        <v>14762</v>
      </c>
      <c r="G50" s="39"/>
      <c r="H50" s="39">
        <v>6283</v>
      </c>
      <c r="I50" s="40"/>
      <c r="J50" s="98"/>
      <c r="K50" s="99">
        <f>B50*100/(B46-B51)</f>
        <v>89.924777752450424</v>
      </c>
      <c r="L50" s="99"/>
      <c r="M50" s="99">
        <f>D50*100/(D46-D51)</f>
        <v>96.725232269340452</v>
      </c>
      <c r="N50" s="99"/>
      <c r="O50" s="99">
        <f>F50*100/(F46-F51)</f>
        <v>84.605685465382848</v>
      </c>
      <c r="P50" s="99"/>
      <c r="Q50" s="99">
        <f>H50*100/(H46-H51)</f>
        <v>92.710638925778369</v>
      </c>
      <c r="R50" s="56"/>
    </row>
    <row r="51" spans="1:18" s="158" customFormat="1" ht="11.4">
      <c r="A51" s="146" t="s">
        <v>3</v>
      </c>
      <c r="B51" s="44">
        <f t="shared" si="2"/>
        <v>3095</v>
      </c>
      <c r="C51" s="40"/>
      <c r="D51" s="39">
        <v>2499</v>
      </c>
      <c r="E51" s="39"/>
      <c r="F51" s="39">
        <v>535</v>
      </c>
      <c r="G51" s="39" t="s">
        <v>199</v>
      </c>
      <c r="H51" s="39">
        <v>61</v>
      </c>
      <c r="I51" s="40" t="s">
        <v>199</v>
      </c>
      <c r="J51" s="205"/>
      <c r="K51" s="42" t="str">
        <f>IF(B51&gt;0,"NC",0)</f>
        <v>NC</v>
      </c>
      <c r="L51" s="108"/>
      <c r="M51" s="118" t="str">
        <f>IF(D51&gt;0,"NC",0)</f>
        <v>NC</v>
      </c>
      <c r="N51" s="108"/>
      <c r="O51" s="118" t="str">
        <f>IF(F51&gt;0,"NC",0)</f>
        <v>NC</v>
      </c>
      <c r="P51" s="63"/>
      <c r="Q51" s="118" t="str">
        <f>IF(H51&gt;0,"NC",0)</f>
        <v>NC</v>
      </c>
      <c r="R51" s="141"/>
    </row>
    <row r="52" spans="1:18" s="27" customFormat="1" ht="7.5" customHeight="1">
      <c r="A52" s="29"/>
      <c r="B52" s="39"/>
      <c r="C52" s="40"/>
      <c r="D52" s="66"/>
      <c r="E52" s="40"/>
      <c r="F52" s="66"/>
      <c r="G52" s="64"/>
      <c r="H52" s="66"/>
      <c r="I52" s="40"/>
      <c r="J52" s="98"/>
      <c r="K52" s="99"/>
      <c r="L52" s="99"/>
      <c r="M52" s="99"/>
      <c r="N52" s="99"/>
      <c r="O52" s="99"/>
      <c r="P52" s="99"/>
      <c r="Q52" s="99"/>
      <c r="R52" s="43"/>
    </row>
    <row r="53" spans="1:18" s="30" customFormat="1" ht="24">
      <c r="A53" s="9" t="s">
        <v>66</v>
      </c>
      <c r="B53" s="95">
        <f>SUM(D53,F53,H53)</f>
        <v>38190</v>
      </c>
      <c r="C53" s="40"/>
      <c r="D53" s="95">
        <f>SUM(D54:D56)</f>
        <v>13370</v>
      </c>
      <c r="E53" s="40"/>
      <c r="F53" s="95">
        <f>SUM(F54:F56)</f>
        <v>17982</v>
      </c>
      <c r="G53" s="64"/>
      <c r="H53" s="95">
        <f>SUM(H54:H56)</f>
        <v>6838</v>
      </c>
      <c r="I53" s="40"/>
      <c r="J53" s="100"/>
      <c r="K53" s="96">
        <f>SUM(K54:K55)</f>
        <v>100</v>
      </c>
      <c r="L53" s="96"/>
      <c r="M53" s="96">
        <f>SUM(M54:M55)</f>
        <v>100</v>
      </c>
      <c r="N53" s="96"/>
      <c r="O53" s="96">
        <f>SUM(O54:O55)</f>
        <v>100</v>
      </c>
      <c r="P53" s="96"/>
      <c r="Q53" s="96">
        <f>SUM(Q54:Q55)</f>
        <v>100</v>
      </c>
      <c r="R53" s="37"/>
    </row>
    <row r="54" spans="1:18" s="57" customFormat="1" ht="11.4">
      <c r="A54" s="146" t="s">
        <v>61</v>
      </c>
      <c r="B54" s="39">
        <f>SUM(D54,F54,H54)</f>
        <v>1549</v>
      </c>
      <c r="C54" s="40"/>
      <c r="D54" s="39">
        <v>194</v>
      </c>
      <c r="E54" s="39" t="s">
        <v>199</v>
      </c>
      <c r="F54" s="39">
        <v>1242</v>
      </c>
      <c r="G54" s="39"/>
      <c r="H54" s="39">
        <v>113</v>
      </c>
      <c r="I54" s="40" t="s">
        <v>199</v>
      </c>
      <c r="J54" s="98"/>
      <c r="K54" s="99">
        <f>B54*100/SUM($B$54:$B$55)</f>
        <v>4.4153697052619574</v>
      </c>
      <c r="L54" s="99"/>
      <c r="M54" s="99">
        <f>D54*100/SUM($D$54:$D$55)</f>
        <v>1.7845644374942509</v>
      </c>
      <c r="N54" s="99"/>
      <c r="O54" s="99">
        <f>F54*100/SUM($F$54:$F$55)</f>
        <v>7.1187023557058522</v>
      </c>
      <c r="P54" s="99"/>
      <c r="Q54" s="99">
        <f>H54*100/SUM($H$54:$H$55)</f>
        <v>1.670609107037256</v>
      </c>
      <c r="R54" s="56"/>
    </row>
    <row r="55" spans="1:18" s="57" customFormat="1" ht="11.4">
      <c r="A55" s="146" t="s">
        <v>60</v>
      </c>
      <c r="B55" s="39">
        <f>SUM(D55,F55,H55)</f>
        <v>33533</v>
      </c>
      <c r="C55" s="40"/>
      <c r="D55" s="39">
        <v>10677</v>
      </c>
      <c r="E55" s="39"/>
      <c r="F55" s="39">
        <v>16205</v>
      </c>
      <c r="G55" s="39"/>
      <c r="H55" s="39">
        <v>6651</v>
      </c>
      <c r="I55" s="40"/>
      <c r="J55" s="98"/>
      <c r="K55" s="99">
        <f>B55*100/SUM($B$54:$B$55)</f>
        <v>95.584630294738048</v>
      </c>
      <c r="L55" s="99"/>
      <c r="M55" s="99">
        <f>D55*100/SUM($D$54:$D$55)</f>
        <v>98.215435562505746</v>
      </c>
      <c r="N55" s="99"/>
      <c r="O55" s="99">
        <f>F55*100/SUM($F$54:$F$55)</f>
        <v>92.88129764429415</v>
      </c>
      <c r="P55" s="99"/>
      <c r="Q55" s="99">
        <f>H55*100/SUM($H$54:$H$55)</f>
        <v>98.329390892962749</v>
      </c>
      <c r="R55" s="56"/>
    </row>
    <row r="56" spans="1:18" s="158" customFormat="1" ht="11.4">
      <c r="A56" s="146" t="s">
        <v>3</v>
      </c>
      <c r="B56" s="44">
        <f>SUM(D56,F56,H56)</f>
        <v>3108</v>
      </c>
      <c r="C56" s="40"/>
      <c r="D56" s="39">
        <v>2499</v>
      </c>
      <c r="E56" s="39"/>
      <c r="F56" s="39">
        <v>535</v>
      </c>
      <c r="G56" s="39" t="s">
        <v>199</v>
      </c>
      <c r="H56" s="39">
        <v>74</v>
      </c>
      <c r="I56" s="40" t="s">
        <v>199</v>
      </c>
      <c r="J56" s="205"/>
      <c r="K56" s="118" t="str">
        <f>IF(B56&gt;0,"NC",0)</f>
        <v>NC</v>
      </c>
      <c r="L56" s="108"/>
      <c r="M56" s="118" t="str">
        <f>IF(D56&gt;0,"NC",0)</f>
        <v>NC</v>
      </c>
      <c r="N56" s="108"/>
      <c r="O56" s="118" t="str">
        <f>IF(F56&gt;0,"NC",0)</f>
        <v>NC</v>
      </c>
      <c r="P56" s="63"/>
      <c r="Q56" s="118" t="str">
        <f>IF(H56&gt;0,"NC",0)</f>
        <v>NC</v>
      </c>
      <c r="R56" s="141"/>
    </row>
    <row r="57" spans="1:18" ht="6" customHeight="1" thickBot="1">
      <c r="A57" s="149"/>
      <c r="B57" s="149"/>
      <c r="C57" s="150"/>
      <c r="D57" s="149"/>
      <c r="E57" s="150"/>
      <c r="F57" s="149"/>
      <c r="G57" s="150"/>
      <c r="H57" s="149"/>
      <c r="I57" s="150"/>
      <c r="J57" s="123"/>
      <c r="K57" s="123"/>
      <c r="L57" s="123"/>
      <c r="M57" s="123"/>
      <c r="N57" s="123"/>
      <c r="O57" s="123"/>
      <c r="P57" s="123"/>
      <c r="Q57" s="123"/>
      <c r="R57" s="123"/>
    </row>
    <row r="58" spans="1:18" ht="6" customHeight="1">
      <c r="A58" s="68"/>
      <c r="B58" s="68"/>
      <c r="C58" s="69"/>
      <c r="D58" s="68"/>
      <c r="E58" s="69"/>
      <c r="F58" s="68"/>
      <c r="G58" s="69"/>
      <c r="H58" s="68"/>
      <c r="I58" s="69"/>
    </row>
    <row r="59" spans="1:18" s="71" customFormat="1" ht="11.4">
      <c r="A59" s="70" t="s">
        <v>170</v>
      </c>
      <c r="B59" s="76"/>
      <c r="C59" s="126"/>
      <c r="D59" s="76"/>
      <c r="E59" s="126"/>
      <c r="F59" s="76"/>
      <c r="G59" s="126"/>
      <c r="H59" s="76"/>
      <c r="I59" s="126"/>
    </row>
    <row r="60" spans="1:18" s="71" customFormat="1" ht="22.5" customHeight="1">
      <c r="A60" s="295" t="s">
        <v>168</v>
      </c>
      <c r="B60" s="295"/>
      <c r="C60" s="295"/>
      <c r="D60" s="295"/>
      <c r="E60" s="295"/>
      <c r="F60" s="295"/>
      <c r="G60" s="295"/>
      <c r="H60" s="295"/>
      <c r="I60" s="295"/>
      <c r="J60" s="295"/>
      <c r="K60" s="295"/>
      <c r="L60" s="295"/>
      <c r="M60" s="295"/>
      <c r="N60" s="295"/>
      <c r="O60" s="295"/>
      <c r="P60" s="295"/>
      <c r="Q60" s="295"/>
      <c r="R60" s="295"/>
    </row>
    <row r="61" spans="1:18" s="71" customFormat="1" ht="10.199999999999999">
      <c r="A61" s="198" t="s">
        <v>67</v>
      </c>
      <c r="C61" s="77"/>
      <c r="E61" s="77"/>
      <c r="G61" s="77"/>
      <c r="H61" s="143"/>
      <c r="I61" s="77"/>
    </row>
    <row r="62" spans="1:18" s="71" customFormat="1" ht="10.199999999999999">
      <c r="A62" s="199" t="s">
        <v>92</v>
      </c>
      <c r="B62" s="73"/>
      <c r="C62" s="74"/>
      <c r="D62" s="73"/>
      <c r="E62" s="74"/>
      <c r="F62" s="73"/>
      <c r="G62" s="74"/>
      <c r="H62" s="144"/>
      <c r="I62" s="74"/>
      <c r="J62" s="73"/>
      <c r="K62" s="73"/>
      <c r="L62" s="73"/>
      <c r="M62" s="73"/>
      <c r="N62" s="73"/>
      <c r="O62" s="73"/>
      <c r="P62" s="73"/>
      <c r="Q62" s="73"/>
    </row>
    <row r="63" spans="1:18" s="71" customFormat="1" ht="10.199999999999999">
      <c r="A63" s="4" t="s">
        <v>202</v>
      </c>
      <c r="B63" s="75"/>
      <c r="C63" s="77"/>
      <c r="E63" s="77"/>
      <c r="G63" s="77"/>
      <c r="H63" s="143"/>
      <c r="I63" s="77"/>
      <c r="R63" s="127"/>
    </row>
    <row r="66" spans="1:4">
      <c r="A66" s="53"/>
    </row>
    <row r="67" spans="1:4">
      <c r="A67" s="59"/>
      <c r="B67" s="113"/>
      <c r="D67" s="113"/>
    </row>
    <row r="68" spans="1:4">
      <c r="A68" s="59"/>
      <c r="B68" s="113"/>
      <c r="D68" s="113"/>
    </row>
    <row r="69" spans="1:4">
      <c r="A69" s="59"/>
      <c r="B69" s="113"/>
      <c r="D69" s="113"/>
    </row>
    <row r="70" spans="1:4">
      <c r="A70" s="53"/>
      <c r="B70" s="113"/>
      <c r="D70" s="113"/>
    </row>
    <row r="71" spans="1:4">
      <c r="A71" s="60"/>
    </row>
  </sheetData>
  <mergeCells count="15">
    <mergeCell ref="A60:R60"/>
    <mergeCell ref="F10:G10"/>
    <mergeCell ref="H10:I10"/>
    <mergeCell ref="M10:N10"/>
    <mergeCell ref="O10:P10"/>
    <mergeCell ref="Q10:R10"/>
    <mergeCell ref="B7:C10"/>
    <mergeCell ref="D7:I7"/>
    <mergeCell ref="A1:R1"/>
    <mergeCell ref="A4:A10"/>
    <mergeCell ref="B4:I4"/>
    <mergeCell ref="K4:R4"/>
    <mergeCell ref="D10:E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zoomScaleNormal="100" workbookViewId="0">
      <pane xSplit="1" ySplit="11" topLeftCell="B147" activePane="bottomRight" state="frozen"/>
      <selection pane="topRight" activeCell="B1" sqref="B1"/>
      <selection pane="bottomLeft" activeCell="A12" sqref="A12"/>
      <selection pane="bottomRight" activeCell="F134" sqref="F134"/>
    </sheetView>
  </sheetViews>
  <sheetFormatPr defaultColWidth="11.44140625" defaultRowHeight="11.4"/>
  <cols>
    <col min="1" max="1" width="30.6640625" style="124" customWidth="1"/>
    <col min="2" max="2" width="8.6640625" style="124" customWidth="1"/>
    <col min="3" max="3" width="2.6640625" style="124" customWidth="1"/>
    <col min="4" max="4" width="8.6640625" style="124" customWidth="1"/>
    <col min="5" max="5" width="2.6640625" style="124" customWidth="1"/>
    <col min="6" max="6" width="8.6640625" style="124" customWidth="1"/>
    <col min="7" max="7" width="2.6640625" style="124" customWidth="1"/>
    <col min="8" max="8" width="8.6640625" style="124" customWidth="1"/>
    <col min="9" max="9" width="2.6640625" style="124" customWidth="1"/>
    <col min="10" max="10" width="8.6640625" style="124" customWidth="1"/>
    <col min="11" max="11" width="2.6640625" style="124" customWidth="1"/>
    <col min="12" max="12" width="8.6640625" style="124" customWidth="1"/>
    <col min="13" max="13" width="2.6640625" style="124" customWidth="1"/>
    <col min="14" max="14" width="8.6640625" style="124" customWidth="1"/>
    <col min="15" max="15" width="2.6640625" style="124" customWidth="1"/>
    <col min="16" max="16" width="8.6640625" style="124" customWidth="1"/>
    <col min="17" max="17" width="2.6640625" style="124" customWidth="1"/>
    <col min="18" max="16384" width="11.44140625" style="124"/>
  </cols>
  <sheetData>
    <row r="1" spans="1:17" s="163" customFormat="1" ht="25.5" customHeight="1">
      <c r="A1" s="309" t="s">
        <v>216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</row>
    <row r="2" spans="1:17" s="163" customFormat="1" ht="6.6" customHeight="1" thickBot="1">
      <c r="A2" s="164"/>
      <c r="B2" s="164"/>
      <c r="C2" s="164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6"/>
    </row>
    <row r="3" spans="1:17" ht="6.6" customHeight="1">
      <c r="A3" s="237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17"/>
      <c r="Q3" s="217"/>
    </row>
    <row r="4" spans="1:17" ht="12" customHeight="1">
      <c r="A4" s="310" t="s">
        <v>157</v>
      </c>
      <c r="B4" s="301" t="s">
        <v>81</v>
      </c>
      <c r="C4" s="301"/>
      <c r="D4" s="301"/>
      <c r="E4" s="301"/>
      <c r="F4" s="301"/>
      <c r="G4" s="301"/>
      <c r="H4" s="301"/>
      <c r="I4" s="301"/>
      <c r="J4" s="301" t="s">
        <v>90</v>
      </c>
      <c r="K4" s="301"/>
      <c r="L4" s="301"/>
      <c r="M4" s="301"/>
      <c r="N4" s="301"/>
      <c r="O4" s="301"/>
      <c r="P4" s="301"/>
      <c r="Q4" s="301"/>
    </row>
    <row r="5" spans="1:17" ht="6.6" customHeight="1">
      <c r="A5" s="310"/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</row>
    <row r="6" spans="1:17" ht="6.6" customHeight="1">
      <c r="A6" s="310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</row>
    <row r="7" spans="1:17" ht="12" customHeight="1">
      <c r="A7" s="310"/>
      <c r="B7" s="297" t="s">
        <v>85</v>
      </c>
      <c r="C7" s="297"/>
      <c r="D7" s="298" t="s">
        <v>152</v>
      </c>
      <c r="E7" s="298"/>
      <c r="F7" s="298"/>
      <c r="G7" s="298"/>
      <c r="H7" s="298"/>
      <c r="I7" s="298"/>
      <c r="J7" s="297" t="s">
        <v>85</v>
      </c>
      <c r="K7" s="297"/>
      <c r="L7" s="298" t="s">
        <v>152</v>
      </c>
      <c r="M7" s="298"/>
      <c r="N7" s="298"/>
      <c r="O7" s="298"/>
      <c r="P7" s="298"/>
      <c r="Q7" s="298"/>
    </row>
    <row r="8" spans="1:17" ht="6.6" customHeight="1">
      <c r="A8" s="310"/>
      <c r="B8" s="297"/>
      <c r="C8" s="297"/>
      <c r="D8" s="211"/>
      <c r="E8" s="211"/>
      <c r="F8" s="211"/>
      <c r="G8" s="211"/>
      <c r="H8" s="211"/>
      <c r="I8" s="211"/>
      <c r="J8" s="297"/>
      <c r="K8" s="297"/>
      <c r="L8" s="211"/>
      <c r="M8" s="211"/>
      <c r="N8" s="211"/>
      <c r="O8" s="211"/>
      <c r="P8" s="211"/>
      <c r="Q8" s="211"/>
    </row>
    <row r="9" spans="1:17" ht="6.6" customHeight="1">
      <c r="A9" s="310"/>
      <c r="B9" s="297"/>
      <c r="C9" s="297"/>
      <c r="D9" s="212"/>
      <c r="E9" s="212"/>
      <c r="F9" s="212"/>
      <c r="G9" s="212"/>
      <c r="H9" s="212"/>
      <c r="I9" s="212"/>
      <c r="J9" s="297"/>
      <c r="K9" s="297"/>
      <c r="L9" s="212"/>
      <c r="M9" s="212"/>
      <c r="N9" s="212"/>
      <c r="O9" s="212"/>
      <c r="P9" s="212"/>
      <c r="Q9" s="212"/>
    </row>
    <row r="10" spans="1:17">
      <c r="A10" s="302"/>
      <c r="B10" s="297"/>
      <c r="C10" s="297"/>
      <c r="D10" s="299" t="s">
        <v>19</v>
      </c>
      <c r="E10" s="299"/>
      <c r="F10" s="299" t="s">
        <v>87</v>
      </c>
      <c r="G10" s="299"/>
      <c r="H10" s="299" t="s">
        <v>83</v>
      </c>
      <c r="I10" s="299"/>
      <c r="J10" s="297"/>
      <c r="K10" s="297"/>
      <c r="L10" s="299" t="s">
        <v>19</v>
      </c>
      <c r="M10" s="299"/>
      <c r="N10" s="299" t="s">
        <v>87</v>
      </c>
      <c r="O10" s="299"/>
      <c r="P10" s="299" t="s">
        <v>83</v>
      </c>
      <c r="Q10" s="299"/>
    </row>
    <row r="11" spans="1:17" ht="6.6" customHeight="1">
      <c r="A11" s="214"/>
      <c r="B11" s="238"/>
      <c r="C11" s="238"/>
      <c r="D11" s="239"/>
      <c r="E11" s="239"/>
      <c r="F11" s="239"/>
      <c r="G11" s="239"/>
      <c r="H11" s="239"/>
      <c r="I11" s="239"/>
      <c r="J11" s="238"/>
      <c r="K11" s="238"/>
      <c r="L11" s="239"/>
      <c r="M11" s="240"/>
      <c r="N11" s="239"/>
      <c r="O11" s="240"/>
      <c r="P11" s="238"/>
      <c r="Q11" s="238"/>
    </row>
    <row r="12" spans="1:17" s="29" customFormat="1" ht="6.6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</row>
    <row r="13" spans="1:17" s="30" customFormat="1" ht="12">
      <c r="A13" s="226" t="s">
        <v>82</v>
      </c>
      <c r="B13" s="241">
        <f>SUM(D13,F13,H13)</f>
        <v>63808</v>
      </c>
      <c r="C13" s="220"/>
      <c r="D13" s="242">
        <f>D15</f>
        <v>29656</v>
      </c>
      <c r="E13" s="221"/>
      <c r="F13" s="242">
        <f>F15</f>
        <v>25032</v>
      </c>
      <c r="G13" s="220"/>
      <c r="H13" s="242">
        <f>H15</f>
        <v>9120</v>
      </c>
      <c r="I13" s="220"/>
      <c r="J13" s="223">
        <f>SUM(L13,N13,P13)</f>
        <v>100</v>
      </c>
      <c r="K13" s="224"/>
      <c r="L13" s="223">
        <f>D13*100/B13</f>
        <v>46.476930792377132</v>
      </c>
      <c r="M13" s="225"/>
      <c r="N13" s="223">
        <f>F13*100/B13</f>
        <v>39.230190571715148</v>
      </c>
      <c r="O13" s="224"/>
      <c r="P13" s="223">
        <f>H13*100/B13</f>
        <v>14.292878635907723</v>
      </c>
      <c r="Q13" s="244"/>
    </row>
    <row r="14" spans="1:17" s="35" customFormat="1" ht="6" customHeight="1">
      <c r="A14" s="31"/>
      <c r="B14" s="65"/>
      <c r="C14" s="64"/>
      <c r="D14" s="65"/>
      <c r="E14" s="17"/>
      <c r="F14" s="65"/>
      <c r="G14" s="64"/>
      <c r="H14" s="65"/>
      <c r="I14" s="64"/>
      <c r="J14" s="34"/>
      <c r="K14" s="34"/>
      <c r="L14" s="34"/>
      <c r="M14" s="6"/>
      <c r="N14" s="34"/>
      <c r="O14" s="34"/>
      <c r="P14" s="34"/>
      <c r="Q14" s="49"/>
    </row>
    <row r="15" spans="1:17" s="167" customFormat="1" ht="12">
      <c r="A15" s="245" t="s">
        <v>0</v>
      </c>
      <c r="B15" s="242">
        <f>SUM(D15,F15,H15)</f>
        <v>63808</v>
      </c>
      <c r="C15" s="246"/>
      <c r="D15" s="242">
        <f>SUM(D16:D17)</f>
        <v>29656</v>
      </c>
      <c r="E15" s="246"/>
      <c r="F15" s="242">
        <f>SUM(F16:F17)</f>
        <v>25032</v>
      </c>
      <c r="G15" s="246"/>
      <c r="H15" s="242">
        <f>SUM(H16:H17)</f>
        <v>9120</v>
      </c>
      <c r="I15" s="246"/>
      <c r="J15" s="247">
        <f>SUM(J16:J17)</f>
        <v>100</v>
      </c>
      <c r="K15" s="247"/>
      <c r="L15" s="247">
        <f>SUM(L16:L17)</f>
        <v>100</v>
      </c>
      <c r="M15" s="247"/>
      <c r="N15" s="247">
        <f>SUM(N16:N17)</f>
        <v>100</v>
      </c>
      <c r="O15" s="247"/>
      <c r="P15" s="247">
        <f>SUM(P16:P17)</f>
        <v>100</v>
      </c>
      <c r="Q15" s="247"/>
    </row>
    <row r="16" spans="1:17">
      <c r="A16" s="248" t="s">
        <v>1</v>
      </c>
      <c r="B16" s="249">
        <f>SUM(D16,F16,H16)</f>
        <v>51242</v>
      </c>
      <c r="C16" s="250"/>
      <c r="D16" s="249">
        <v>23217</v>
      </c>
      <c r="E16" s="249"/>
      <c r="F16" s="249">
        <v>21526</v>
      </c>
      <c r="G16" s="249"/>
      <c r="H16" s="249">
        <v>6499</v>
      </c>
      <c r="I16" s="250"/>
      <c r="J16" s="251">
        <f>B16*100/SUM(B16:B17)</f>
        <v>80.306544633901709</v>
      </c>
      <c r="K16" s="251"/>
      <c r="L16" s="251">
        <f>D16*100/SUM(D16:D17)</f>
        <v>78.287698947936335</v>
      </c>
      <c r="M16" s="251"/>
      <c r="N16" s="251">
        <f>F16*100/SUM(F16:F17)</f>
        <v>85.993927772451258</v>
      </c>
      <c r="O16" s="251"/>
      <c r="P16" s="251">
        <f>H16*100/SUM(H16:H17)</f>
        <v>71.260964912280699</v>
      </c>
      <c r="Q16" s="251"/>
    </row>
    <row r="17" spans="1:17" s="128" customFormat="1">
      <c r="A17" s="248" t="s">
        <v>2</v>
      </c>
      <c r="B17" s="249">
        <f>SUM(D17,F17,H17)</f>
        <v>12566</v>
      </c>
      <c r="C17" s="250"/>
      <c r="D17" s="249">
        <v>6439</v>
      </c>
      <c r="E17" s="249"/>
      <c r="F17" s="249">
        <v>3506</v>
      </c>
      <c r="G17" s="249"/>
      <c r="H17" s="249">
        <v>2621</v>
      </c>
      <c r="I17" s="250"/>
      <c r="J17" s="251">
        <f>B17*100/SUM(B16:B17)</f>
        <v>19.693455366098295</v>
      </c>
      <c r="K17" s="251"/>
      <c r="L17" s="251">
        <f>D17*100/SUM(D16:D17)</f>
        <v>21.712301052063662</v>
      </c>
      <c r="M17" s="251"/>
      <c r="N17" s="251">
        <f>F17*100/SUM(F16:F17)</f>
        <v>14.006072227548737</v>
      </c>
      <c r="O17" s="251"/>
      <c r="P17" s="251">
        <f>H17*100/SUM(H16:H17)</f>
        <v>28.739035087719298</v>
      </c>
      <c r="Q17" s="251"/>
    </row>
    <row r="18" spans="1:17" s="125" customFormat="1" ht="6.6" customHeight="1">
      <c r="A18" s="168"/>
      <c r="B18" s="169"/>
      <c r="C18" s="170"/>
      <c r="D18" s="171"/>
      <c r="E18" s="170"/>
      <c r="F18" s="171"/>
      <c r="G18" s="170"/>
      <c r="H18" s="171"/>
      <c r="I18" s="170"/>
      <c r="J18" s="172"/>
      <c r="K18" s="172"/>
      <c r="L18" s="173"/>
      <c r="M18" s="174"/>
      <c r="N18" s="173"/>
      <c r="O18" s="174"/>
      <c r="P18" s="173"/>
      <c r="Q18" s="174"/>
    </row>
    <row r="19" spans="1:17" s="27" customFormat="1" ht="12">
      <c r="A19" s="232" t="s">
        <v>133</v>
      </c>
      <c r="B19" s="252">
        <f>SUM(D19,F19,H19)</f>
        <v>51242</v>
      </c>
      <c r="C19" s="253"/>
      <c r="D19" s="252">
        <f>D16</f>
        <v>23217</v>
      </c>
      <c r="E19" s="253"/>
      <c r="F19" s="252">
        <f>F16</f>
        <v>21526</v>
      </c>
      <c r="G19" s="253"/>
      <c r="H19" s="252">
        <f>H16</f>
        <v>6499</v>
      </c>
      <c r="I19" s="220"/>
      <c r="J19" s="223">
        <f>SUM(L19,N19,P19)</f>
        <v>100</v>
      </c>
      <c r="K19" s="243"/>
      <c r="L19" s="223">
        <f>D19*100/B19</f>
        <v>45.308535966589908</v>
      </c>
      <c r="M19" s="243"/>
      <c r="N19" s="223">
        <f>F19*100/B19</f>
        <v>42.008508645251943</v>
      </c>
      <c r="O19" s="243"/>
      <c r="P19" s="223">
        <f>H19*100/B19</f>
        <v>12.682955388158151</v>
      </c>
      <c r="Q19" s="233"/>
    </row>
    <row r="20" spans="1:17" ht="6" customHeight="1">
      <c r="A20" s="175"/>
      <c r="B20" s="176"/>
      <c r="C20" s="177"/>
      <c r="D20" s="176"/>
      <c r="E20" s="177"/>
      <c r="F20" s="176"/>
      <c r="G20" s="177"/>
      <c r="H20" s="176"/>
      <c r="I20" s="177"/>
      <c r="J20" s="178"/>
      <c r="K20" s="178"/>
      <c r="L20" s="178"/>
      <c r="M20" s="178"/>
      <c r="N20" s="178"/>
      <c r="O20" s="178"/>
      <c r="P20" s="178"/>
      <c r="Q20" s="178"/>
    </row>
    <row r="21" spans="1:17" s="30" customFormat="1" ht="12">
      <c r="A21" s="200" t="s">
        <v>40</v>
      </c>
      <c r="B21" s="95">
        <f t="shared" ref="B21:B28" si="0">SUM(D21,F21,H21)</f>
        <v>51240</v>
      </c>
      <c r="C21" s="40"/>
      <c r="D21" s="95">
        <f>SUM(D22:D28)</f>
        <v>23217</v>
      </c>
      <c r="E21" s="17"/>
      <c r="F21" s="95">
        <f>SUM(F22:F28)</f>
        <v>21525</v>
      </c>
      <c r="G21" s="40"/>
      <c r="H21" s="95">
        <f>SUM(H22:H28)</f>
        <v>6498</v>
      </c>
      <c r="I21" s="40"/>
      <c r="J21" s="96">
        <f>SUM(J22:J27)</f>
        <v>100.00000000000003</v>
      </c>
      <c r="K21" s="96"/>
      <c r="L21" s="96">
        <f>SUM(L22:L27)</f>
        <v>100.00000000000001</v>
      </c>
      <c r="M21" s="96"/>
      <c r="N21" s="96">
        <f>SUM(N22:N27)</f>
        <v>99.999999999999986</v>
      </c>
      <c r="O21" s="96"/>
      <c r="P21" s="96">
        <f>SUM(P22:P27)</f>
        <v>100.00000000000001</v>
      </c>
      <c r="Q21" s="37"/>
    </row>
    <row r="22" spans="1:17" s="27" customFormat="1">
      <c r="A22" s="12" t="s">
        <v>42</v>
      </c>
      <c r="B22" s="39">
        <f t="shared" si="0"/>
        <v>6713</v>
      </c>
      <c r="C22" s="40"/>
      <c r="D22" s="39">
        <v>3512</v>
      </c>
      <c r="E22" s="39"/>
      <c r="F22" s="39">
        <v>2432</v>
      </c>
      <c r="G22" s="39"/>
      <c r="H22" s="39">
        <v>769</v>
      </c>
      <c r="I22" s="40"/>
      <c r="J22" s="99">
        <f>B22*100/SUM($B$22:$B$27)</f>
        <v>13.138271846560329</v>
      </c>
      <c r="K22" s="99"/>
      <c r="L22" s="99">
        <f>D22*100/SUM($D$22:$D$27)</f>
        <v>15.196226904937044</v>
      </c>
      <c r="M22" s="99"/>
      <c r="N22" s="99">
        <f t="shared" ref="N22:N27" si="1">F22*100/SUM($F$22:$F$27)</f>
        <v>11.318998417574234</v>
      </c>
      <c r="O22" s="99"/>
      <c r="P22" s="99">
        <f t="shared" ref="P22:P27" si="2">H22*100/SUM($H$22:$H$27)</f>
        <v>11.834410587873192</v>
      </c>
      <c r="Q22" s="43"/>
    </row>
    <row r="23" spans="1:17" s="27" customFormat="1">
      <c r="A23" s="12" t="s">
        <v>43</v>
      </c>
      <c r="B23" s="39">
        <f t="shared" si="0"/>
        <v>28295</v>
      </c>
      <c r="C23" s="40"/>
      <c r="D23" s="39">
        <v>11929</v>
      </c>
      <c r="E23" s="39"/>
      <c r="F23" s="39">
        <v>13141</v>
      </c>
      <c r="G23" s="39"/>
      <c r="H23" s="39">
        <v>3225</v>
      </c>
      <c r="I23" s="40"/>
      <c r="J23" s="99">
        <f t="shared" ref="J23" si="3">B23*100/SUM($B$22:$B$27)</f>
        <v>55.377238477346118</v>
      </c>
      <c r="K23" s="99"/>
      <c r="L23" s="99">
        <f>D23*100/SUM($D$22:$D$27)</f>
        <v>51.616113539007401</v>
      </c>
      <c r="M23" s="99"/>
      <c r="N23" s="99">
        <f t="shared" si="1"/>
        <v>61.160755841012751</v>
      </c>
      <c r="O23" s="99"/>
      <c r="P23" s="99">
        <f t="shared" si="2"/>
        <v>49.630655586334257</v>
      </c>
      <c r="Q23" s="43"/>
    </row>
    <row r="24" spans="1:17" s="27" customFormat="1">
      <c r="A24" s="12" t="s">
        <v>44</v>
      </c>
      <c r="B24" s="39">
        <f t="shared" si="0"/>
        <v>11301</v>
      </c>
      <c r="C24" s="40"/>
      <c r="D24" s="39">
        <v>5221</v>
      </c>
      <c r="E24" s="39"/>
      <c r="F24" s="39">
        <v>4400</v>
      </c>
      <c r="G24" s="39"/>
      <c r="H24" s="39">
        <v>1680</v>
      </c>
      <c r="I24" s="40"/>
      <c r="J24" s="99">
        <f>B24*100/SUM($B$22:$B$27)</f>
        <v>22.117624033662786</v>
      </c>
      <c r="K24" s="99"/>
      <c r="L24" s="99">
        <f>D24*100/SUM($D$22:$D$27)</f>
        <v>22.590973995067284</v>
      </c>
      <c r="M24" s="99"/>
      <c r="N24" s="99">
        <f t="shared" si="1"/>
        <v>20.478451084427068</v>
      </c>
      <c r="O24" s="99"/>
      <c r="P24" s="99">
        <f t="shared" si="2"/>
        <v>25.85410895660203</v>
      </c>
      <c r="Q24" s="43"/>
    </row>
    <row r="25" spans="1:17" s="27" customFormat="1">
      <c r="A25" s="12" t="s">
        <v>45</v>
      </c>
      <c r="B25" s="39">
        <f t="shared" si="0"/>
        <v>3632</v>
      </c>
      <c r="C25" s="40"/>
      <c r="D25" s="39">
        <v>1805</v>
      </c>
      <c r="E25" s="39"/>
      <c r="F25" s="39">
        <v>1222</v>
      </c>
      <c r="G25" s="39"/>
      <c r="H25" s="39">
        <v>605</v>
      </c>
      <c r="I25" s="40"/>
      <c r="J25" s="99">
        <f>B25*100/SUM($B$22:$B$27)</f>
        <v>7.1083276250122323</v>
      </c>
      <c r="K25" s="99"/>
      <c r="L25" s="99">
        <f t="shared" ref="L25" si="4">D25*100/SUM($D$22:$D$27)</f>
        <v>7.8101337025658779</v>
      </c>
      <c r="M25" s="99"/>
      <c r="N25" s="99">
        <f t="shared" si="1"/>
        <v>5.6874243693567905</v>
      </c>
      <c r="O25" s="99"/>
      <c r="P25" s="99">
        <f t="shared" si="2"/>
        <v>9.310557094490612</v>
      </c>
      <c r="Q25" s="43"/>
    </row>
    <row r="26" spans="1:17" s="27" customFormat="1">
      <c r="A26" s="12" t="s">
        <v>46</v>
      </c>
      <c r="B26" s="39">
        <f t="shared" si="0"/>
        <v>1022</v>
      </c>
      <c r="C26" s="40"/>
      <c r="D26" s="39">
        <v>565</v>
      </c>
      <c r="E26" s="39" t="s">
        <v>199</v>
      </c>
      <c r="F26" s="39">
        <v>266</v>
      </c>
      <c r="G26" s="39" t="s">
        <v>199</v>
      </c>
      <c r="H26" s="39">
        <v>191</v>
      </c>
      <c r="I26" s="40"/>
      <c r="J26" s="99">
        <f>B26*100/SUM($B$22:$B$27)</f>
        <v>2.0001957138663276</v>
      </c>
      <c r="K26" s="99"/>
      <c r="L26" s="99">
        <f>D26*100/SUM($D$22:$D$27)</f>
        <v>2.4447232919389035</v>
      </c>
      <c r="M26" s="99"/>
      <c r="N26" s="99">
        <f t="shared" si="1"/>
        <v>1.238015451922182</v>
      </c>
      <c r="O26" s="99"/>
      <c r="P26" s="99">
        <f t="shared" si="2"/>
        <v>2.9393659587565404</v>
      </c>
      <c r="Q26" s="43"/>
    </row>
    <row r="27" spans="1:17" s="27" customFormat="1">
      <c r="A27" s="12" t="s">
        <v>47</v>
      </c>
      <c r="B27" s="39">
        <f t="shared" si="0"/>
        <v>132</v>
      </c>
      <c r="C27" s="40" t="s">
        <v>199</v>
      </c>
      <c r="D27" s="39">
        <v>79</v>
      </c>
      <c r="E27" s="39" t="s">
        <v>199</v>
      </c>
      <c r="F27" s="39">
        <v>25</v>
      </c>
      <c r="G27" s="39" t="s">
        <v>199</v>
      </c>
      <c r="H27" s="39">
        <v>28</v>
      </c>
      <c r="I27" s="40" t="s">
        <v>199</v>
      </c>
      <c r="J27" s="99">
        <f>B27*100/SUM($B$22:$B$27)</f>
        <v>0.25834230355220666</v>
      </c>
      <c r="K27" s="99"/>
      <c r="L27" s="99">
        <f>D27*100/SUM($D$22:$D$27)</f>
        <v>0.34182856648349269</v>
      </c>
      <c r="M27" s="99"/>
      <c r="N27" s="99">
        <f t="shared" si="1"/>
        <v>0.11635483570697198</v>
      </c>
      <c r="O27" s="99"/>
      <c r="P27" s="99">
        <f t="shared" si="2"/>
        <v>0.43090181594336718</v>
      </c>
      <c r="Q27" s="43"/>
    </row>
    <row r="28" spans="1:17" s="27" customFormat="1">
      <c r="A28" s="183" t="s">
        <v>3</v>
      </c>
      <c r="B28" s="39">
        <f t="shared" si="0"/>
        <v>145</v>
      </c>
      <c r="C28" s="40" t="s">
        <v>199</v>
      </c>
      <c r="D28" s="39">
        <v>106</v>
      </c>
      <c r="E28" s="39" t="s">
        <v>199</v>
      </c>
      <c r="F28" s="39">
        <v>39</v>
      </c>
      <c r="G28" s="39" t="s">
        <v>199</v>
      </c>
      <c r="H28" s="39">
        <v>0</v>
      </c>
      <c r="I28" s="40"/>
      <c r="J28" s="118" t="str">
        <f>IF(A28&gt;0,"NC",0)</f>
        <v>NC</v>
      </c>
      <c r="K28" s="108"/>
      <c r="L28" s="118" t="s">
        <v>198</v>
      </c>
      <c r="M28" s="118"/>
      <c r="N28" s="118" t="str">
        <f>IF(E28&gt;0,"NC",0)</f>
        <v>NC</v>
      </c>
      <c r="O28" s="206"/>
      <c r="P28" s="118" t="str">
        <f>IF(G28&gt;0,"NC",0)</f>
        <v>NC</v>
      </c>
      <c r="Q28" s="43"/>
    </row>
    <row r="29" spans="1:17" ht="6.6" customHeight="1">
      <c r="A29" s="175"/>
      <c r="B29" s="176"/>
      <c r="C29" s="177"/>
      <c r="D29" s="176"/>
      <c r="E29" s="177"/>
      <c r="F29" s="176"/>
      <c r="G29" s="177"/>
      <c r="H29" s="176"/>
      <c r="I29" s="177"/>
      <c r="J29" s="178"/>
      <c r="K29" s="178"/>
      <c r="L29" s="178"/>
      <c r="M29" s="178"/>
      <c r="N29" s="178"/>
      <c r="O29" s="178"/>
      <c r="P29" s="178"/>
      <c r="Q29" s="178"/>
    </row>
    <row r="30" spans="1:17" s="30" customFormat="1" ht="12">
      <c r="A30" s="7" t="s">
        <v>145</v>
      </c>
      <c r="B30" s="95">
        <f t="shared" ref="B30:B37" si="5">SUM(D30,F30,H30)</f>
        <v>51242</v>
      </c>
      <c r="C30" s="40"/>
      <c r="D30" s="95">
        <f>SUM(D31:D37)</f>
        <v>23218</v>
      </c>
      <c r="E30" s="17"/>
      <c r="F30" s="95">
        <f>SUM(F31:F37)</f>
        <v>21525</v>
      </c>
      <c r="G30" s="40"/>
      <c r="H30" s="95">
        <f>SUM(H31:H37)</f>
        <v>6499</v>
      </c>
      <c r="I30" s="40"/>
      <c r="J30" s="96">
        <f>SUM(J31:J36)</f>
        <v>99.999999999999986</v>
      </c>
      <c r="K30" s="96"/>
      <c r="L30" s="96">
        <f>SUM(L31:L36)</f>
        <v>100</v>
      </c>
      <c r="M30" s="96"/>
      <c r="N30" s="96">
        <f>SUM(N31:N36)</f>
        <v>100</v>
      </c>
      <c r="O30" s="96"/>
      <c r="P30" s="96">
        <f>SUM(P31:P36)</f>
        <v>100</v>
      </c>
      <c r="Q30" s="37"/>
    </row>
    <row r="31" spans="1:17" s="27" customFormat="1">
      <c r="A31" s="182" t="s">
        <v>135</v>
      </c>
      <c r="B31" s="39">
        <f t="shared" si="5"/>
        <v>3634</v>
      </c>
      <c r="C31" s="40"/>
      <c r="D31" s="39">
        <v>1477</v>
      </c>
      <c r="E31" s="39"/>
      <c r="F31" s="39">
        <v>1899</v>
      </c>
      <c r="G31" s="39"/>
      <c r="H31" s="39">
        <v>258</v>
      </c>
      <c r="I31" s="40"/>
      <c r="J31" s="99">
        <f>B31*100/SUM($B$31:$B$36)</f>
        <v>7.0937768407901931</v>
      </c>
      <c r="K31" s="99"/>
      <c r="L31" s="99">
        <f>D31*100/SUM($D$31:$D$36)</f>
        <v>6.3614437074683439</v>
      </c>
      <c r="M31" s="99"/>
      <c r="N31" s="99">
        <f>F31*100/SUM($F$31:$F$36)</f>
        <v>8.8280414671563392</v>
      </c>
      <c r="O31" s="99"/>
      <c r="P31" s="99">
        <f>H31*100/SUM($H$31:$H$36)</f>
        <v>3.9698415140790893</v>
      </c>
      <c r="Q31" s="43"/>
    </row>
    <row r="32" spans="1:17" s="27" customFormat="1">
      <c r="A32" s="182" t="s">
        <v>136</v>
      </c>
      <c r="B32" s="39">
        <f t="shared" si="5"/>
        <v>8935</v>
      </c>
      <c r="C32" s="40"/>
      <c r="D32" s="39">
        <v>4099</v>
      </c>
      <c r="E32" s="39"/>
      <c r="F32" s="39">
        <v>3812</v>
      </c>
      <c r="G32" s="39"/>
      <c r="H32" s="39">
        <v>1024</v>
      </c>
      <c r="I32" s="40"/>
      <c r="J32" s="99">
        <f t="shared" ref="J32:J36" si="6">B32*100/SUM($B$31:$B$36)</f>
        <v>17.441633481689699</v>
      </c>
      <c r="K32" s="99"/>
      <c r="L32" s="99">
        <f t="shared" ref="L32:L36" si="7">D32*100/SUM($D$31:$D$36)</f>
        <v>17.654406064260488</v>
      </c>
      <c r="M32" s="99"/>
      <c r="N32" s="99">
        <f t="shared" ref="N32:N36" si="8">F32*100/SUM($F$31:$F$36)</f>
        <v>17.721165915113197</v>
      </c>
      <c r="O32" s="99"/>
      <c r="P32" s="99">
        <f t="shared" ref="P32:P36" si="9">H32*100/SUM($H$31:$H$36)</f>
        <v>15.756270195414679</v>
      </c>
      <c r="Q32" s="43"/>
    </row>
    <row r="33" spans="1:17" s="27" customFormat="1">
      <c r="A33" s="184" t="s">
        <v>137</v>
      </c>
      <c r="B33" s="39">
        <f t="shared" si="5"/>
        <v>18077</v>
      </c>
      <c r="C33" s="40"/>
      <c r="D33" s="39">
        <v>9590</v>
      </c>
      <c r="E33" s="39"/>
      <c r="F33" s="39">
        <v>7906</v>
      </c>
      <c r="G33" s="39"/>
      <c r="H33" s="39">
        <v>581</v>
      </c>
      <c r="I33" s="40"/>
      <c r="J33" s="99">
        <f t="shared" si="6"/>
        <v>35.28734285937378</v>
      </c>
      <c r="K33" s="99"/>
      <c r="L33" s="99">
        <f t="shared" si="7"/>
        <v>41.304160565078817</v>
      </c>
      <c r="M33" s="99"/>
      <c r="N33" s="99">
        <f t="shared" si="8"/>
        <v>36.753289014922601</v>
      </c>
      <c r="O33" s="99"/>
      <c r="P33" s="99">
        <f t="shared" si="9"/>
        <v>8.9398368979843053</v>
      </c>
      <c r="Q33" s="43"/>
    </row>
    <row r="34" spans="1:17" s="27" customFormat="1">
      <c r="A34" s="184" t="s">
        <v>138</v>
      </c>
      <c r="B34" s="39">
        <f t="shared" si="5"/>
        <v>3870</v>
      </c>
      <c r="C34" s="40"/>
      <c r="D34" s="39">
        <v>1231</v>
      </c>
      <c r="E34" s="39"/>
      <c r="F34" s="39">
        <v>1722</v>
      </c>
      <c r="G34" s="39"/>
      <c r="H34" s="39">
        <v>917</v>
      </c>
      <c r="I34" s="40"/>
      <c r="J34" s="99">
        <f t="shared" si="6"/>
        <v>7.5544624033731553</v>
      </c>
      <c r="K34" s="99"/>
      <c r="L34" s="99">
        <f t="shared" si="7"/>
        <v>5.3019209234214832</v>
      </c>
      <c r="M34" s="99"/>
      <c r="N34" s="99">
        <f t="shared" si="8"/>
        <v>8.0052066384640419</v>
      </c>
      <c r="O34" s="99"/>
      <c r="P34" s="99">
        <f t="shared" si="9"/>
        <v>14.109863055854747</v>
      </c>
      <c r="Q34" s="43"/>
    </row>
    <row r="35" spans="1:17" s="27" customFormat="1">
      <c r="A35" s="182" t="s">
        <v>139</v>
      </c>
      <c r="B35" s="39">
        <f t="shared" si="5"/>
        <v>9286</v>
      </c>
      <c r="C35" s="40"/>
      <c r="D35" s="39">
        <v>3969</v>
      </c>
      <c r="E35" s="39"/>
      <c r="F35" s="39">
        <v>4004</v>
      </c>
      <c r="G35" s="39"/>
      <c r="H35" s="39">
        <v>1313</v>
      </c>
      <c r="I35" s="40"/>
      <c r="J35" s="99">
        <f t="shared" si="6"/>
        <v>18.126805653158428</v>
      </c>
      <c r="K35" s="99"/>
      <c r="L35" s="99">
        <f t="shared" si="7"/>
        <v>17.094495649926781</v>
      </c>
      <c r="M35" s="99"/>
      <c r="N35" s="99">
        <f>F35*100/SUM($F$31:$F$36)</f>
        <v>18.61373250894891</v>
      </c>
      <c r="O35" s="99"/>
      <c r="P35" s="99">
        <f>H35*100/SUM($H$31:$H$36)</f>
        <v>20.203108170487766</v>
      </c>
      <c r="Q35" s="43"/>
    </row>
    <row r="36" spans="1:17" s="27" customFormat="1">
      <c r="A36" s="183" t="s">
        <v>140</v>
      </c>
      <c r="B36" s="39">
        <f t="shared" si="5"/>
        <v>7426</v>
      </c>
      <c r="C36" s="40"/>
      <c r="D36" s="39">
        <v>2852</v>
      </c>
      <c r="E36" s="39"/>
      <c r="F36" s="39">
        <v>2168</v>
      </c>
      <c r="G36" s="39"/>
      <c r="H36" s="39">
        <v>2406</v>
      </c>
      <c r="I36" s="40"/>
      <c r="J36" s="99">
        <f t="shared" si="6"/>
        <v>14.495978761614742</v>
      </c>
      <c r="K36" s="99"/>
      <c r="L36" s="99">
        <f t="shared" si="7"/>
        <v>12.283573089844086</v>
      </c>
      <c r="M36" s="99"/>
      <c r="N36" s="99">
        <f t="shared" si="8"/>
        <v>10.078564455394915</v>
      </c>
      <c r="O36" s="99"/>
      <c r="P36" s="99">
        <f t="shared" si="9"/>
        <v>37.021080166179409</v>
      </c>
      <c r="Q36" s="43"/>
    </row>
    <row r="37" spans="1:17" s="158" customFormat="1">
      <c r="A37" s="183" t="s">
        <v>3</v>
      </c>
      <c r="B37" s="44">
        <f t="shared" si="5"/>
        <v>14</v>
      </c>
      <c r="C37" s="40" t="s">
        <v>199</v>
      </c>
      <c r="D37" s="39">
        <v>0</v>
      </c>
      <c r="E37" s="39"/>
      <c r="F37" s="39">
        <v>14</v>
      </c>
      <c r="G37" s="39" t="s">
        <v>199</v>
      </c>
      <c r="H37" s="39">
        <v>0</v>
      </c>
      <c r="I37" s="40"/>
      <c r="J37" s="118" t="str">
        <f>IF(B37&gt;0,"NC",0)</f>
        <v>NC</v>
      </c>
      <c r="K37" s="108"/>
      <c r="L37" s="118">
        <f>IF(D37&gt;0,"NC",0)</f>
        <v>0</v>
      </c>
      <c r="M37" s="108"/>
      <c r="N37" s="118" t="str">
        <f>IF(F37&gt;0,"NC",0)</f>
        <v>NC</v>
      </c>
      <c r="O37" s="63"/>
      <c r="P37" s="118">
        <f>IF(H37&gt;0,"NC",0)</f>
        <v>0</v>
      </c>
      <c r="Q37" s="141"/>
    </row>
    <row r="38" spans="1:17" s="27" customFormat="1" ht="6.6" customHeight="1">
      <c r="A38" s="2"/>
      <c r="B38" s="66"/>
      <c r="C38" s="64"/>
      <c r="D38" s="20"/>
      <c r="E38" s="17"/>
      <c r="F38" s="20"/>
      <c r="G38" s="17"/>
      <c r="H38" s="20"/>
      <c r="I38" s="18"/>
      <c r="J38" s="99"/>
      <c r="K38" s="99"/>
      <c r="L38" s="99"/>
      <c r="M38" s="99"/>
      <c r="N38" s="99"/>
      <c r="O38" s="99"/>
      <c r="P38" s="99"/>
      <c r="Q38" s="43"/>
    </row>
    <row r="39" spans="1:17" s="30" customFormat="1" ht="12">
      <c r="A39" s="7" t="s">
        <v>41</v>
      </c>
      <c r="B39" s="65">
        <f>SUM(D39,F39,H39)</f>
        <v>51243</v>
      </c>
      <c r="C39" s="40"/>
      <c r="D39" s="65">
        <f>SUM(D40:D41)</f>
        <v>23218</v>
      </c>
      <c r="E39" s="17"/>
      <c r="F39" s="65">
        <f>SUM(F40:F41)</f>
        <v>21526</v>
      </c>
      <c r="G39" s="40"/>
      <c r="H39" s="65">
        <f>SUM(H40:H41)</f>
        <v>6499</v>
      </c>
      <c r="I39" s="40"/>
      <c r="J39" s="96">
        <f>SUM(J40:J41)</f>
        <v>100</v>
      </c>
      <c r="K39" s="96"/>
      <c r="L39" s="96">
        <f>SUM(L40:L41)</f>
        <v>100</v>
      </c>
      <c r="M39" s="96"/>
      <c r="N39" s="96">
        <f>SUM(N40:N41)</f>
        <v>100</v>
      </c>
      <c r="O39" s="96"/>
      <c r="P39" s="96">
        <f>SUM(P40:P41)</f>
        <v>100</v>
      </c>
      <c r="Q39" s="37"/>
    </row>
    <row r="40" spans="1:17" s="27" customFormat="1" ht="13.2">
      <c r="A40" s="201" t="s">
        <v>107</v>
      </c>
      <c r="B40" s="39">
        <f>SUM(D40,F40,H40)</f>
        <v>20779</v>
      </c>
      <c r="C40" s="64"/>
      <c r="D40" s="39">
        <v>9893</v>
      </c>
      <c r="E40" s="39"/>
      <c r="F40" s="39">
        <v>8355</v>
      </c>
      <c r="G40" s="39"/>
      <c r="H40" s="39">
        <v>2531</v>
      </c>
      <c r="I40" s="40"/>
      <c r="J40" s="99">
        <f>B40*100/SUM($B$40:$B$41)</f>
        <v>40.549928770758932</v>
      </c>
      <c r="K40" s="99"/>
      <c r="L40" s="99">
        <f>D40*100/SUM($D$40:$D$41)</f>
        <v>42.609182530795074</v>
      </c>
      <c r="M40" s="99"/>
      <c r="N40" s="99">
        <f>F40*100/SUM($F$40:$F$41)</f>
        <v>38.813527826814088</v>
      </c>
      <c r="O40" s="99"/>
      <c r="P40" s="99">
        <f>H40*100/SUM($H$40:$H$41)</f>
        <v>38.94445299276812</v>
      </c>
      <c r="Q40" s="43"/>
    </row>
    <row r="41" spans="1:17" s="27" customFormat="1" ht="13.2">
      <c r="A41" s="201" t="s">
        <v>64</v>
      </c>
      <c r="B41" s="39">
        <f>SUM(D41,F41,H41)</f>
        <v>30464</v>
      </c>
      <c r="C41" s="64"/>
      <c r="D41" s="39">
        <v>13325</v>
      </c>
      <c r="E41" s="39"/>
      <c r="F41" s="39">
        <v>13171</v>
      </c>
      <c r="G41" s="39"/>
      <c r="H41" s="39">
        <v>3968</v>
      </c>
      <c r="I41" s="40"/>
      <c r="J41" s="99">
        <f>B41*100/SUM($B$40:$B$41)</f>
        <v>59.450071229241068</v>
      </c>
      <c r="K41" s="99"/>
      <c r="L41" s="99">
        <f>D41*100/SUM($D$40:$D$41)</f>
        <v>57.390817469204926</v>
      </c>
      <c r="M41" s="99"/>
      <c r="N41" s="99">
        <f>F41*100/SUM($F$40:$F$41)</f>
        <v>61.186472173185912</v>
      </c>
      <c r="O41" s="99"/>
      <c r="P41" s="99">
        <f>H41*100/SUM($H$40:$H$41)</f>
        <v>61.05554700723188</v>
      </c>
      <c r="Q41" s="43"/>
    </row>
    <row r="42" spans="1:17" s="27" customFormat="1" ht="6.6" customHeight="1">
      <c r="A42" s="82"/>
      <c r="B42" s="44"/>
      <c r="C42" s="40"/>
      <c r="D42" s="44"/>
      <c r="E42" s="40"/>
      <c r="F42" s="44"/>
      <c r="G42" s="64"/>
      <c r="H42" s="44"/>
      <c r="I42" s="64"/>
      <c r="J42" s="99"/>
      <c r="K42" s="99"/>
      <c r="L42" s="99"/>
      <c r="M42" s="99"/>
      <c r="N42" s="99"/>
      <c r="O42" s="99"/>
      <c r="P42" s="99"/>
      <c r="Q42" s="43"/>
    </row>
    <row r="43" spans="1:17" s="30" customFormat="1" ht="12">
      <c r="A43" s="202" t="s">
        <v>48</v>
      </c>
      <c r="B43" s="95">
        <f t="shared" ref="B43:B48" si="10">SUM(D43,F43,H43)</f>
        <v>51241</v>
      </c>
      <c r="C43" s="40"/>
      <c r="D43" s="95">
        <f>SUM(D44:D48)</f>
        <v>23217</v>
      </c>
      <c r="E43" s="17"/>
      <c r="F43" s="95">
        <f>SUM(F44:F48)</f>
        <v>21526</v>
      </c>
      <c r="G43" s="64"/>
      <c r="H43" s="95">
        <f>SUM(H44:H48)</f>
        <v>6498</v>
      </c>
      <c r="I43" s="64"/>
      <c r="J43" s="96">
        <f>SUM(J44:J47)</f>
        <v>100</v>
      </c>
      <c r="K43" s="96"/>
      <c r="L43" s="96">
        <f>SUM(L44:L47)</f>
        <v>99.999999999999986</v>
      </c>
      <c r="M43" s="96"/>
      <c r="N43" s="96">
        <f>SUM(N44:N47)</f>
        <v>100.00000000000001</v>
      </c>
      <c r="O43" s="96"/>
      <c r="P43" s="96">
        <f>SUM(P44:P47)</f>
        <v>99.999999999999986</v>
      </c>
      <c r="Q43" s="37"/>
    </row>
    <row r="44" spans="1:17" s="27" customFormat="1">
      <c r="A44" s="13" t="s">
        <v>141</v>
      </c>
      <c r="B44" s="39">
        <f t="shared" si="10"/>
        <v>24501</v>
      </c>
      <c r="C44" s="40"/>
      <c r="D44" s="39">
        <v>10470</v>
      </c>
      <c r="E44" s="39"/>
      <c r="F44" s="39">
        <v>11258</v>
      </c>
      <c r="G44" s="39"/>
      <c r="H44" s="39">
        <v>2773</v>
      </c>
      <c r="I44" s="64"/>
      <c r="J44" s="99">
        <f>B44*100/SUM($B$44:$B$47)</f>
        <v>47.815226088483833</v>
      </c>
      <c r="K44" s="99"/>
      <c r="L44" s="99">
        <f>D44*100/SUM($D$44:$D$47)</f>
        <v>45.096265667398889</v>
      </c>
      <c r="M44" s="99"/>
      <c r="N44" s="99">
        <f>F44*100/SUM($F$44:$F$47)</f>
        <v>52.299544736597603</v>
      </c>
      <c r="O44" s="99"/>
      <c r="P44" s="99">
        <f>H44*100/SUM($H$44:$H$47)</f>
        <v>42.674669128962755</v>
      </c>
      <c r="Q44" s="43"/>
    </row>
    <row r="45" spans="1:17" s="27" customFormat="1">
      <c r="A45" s="13" t="s">
        <v>142</v>
      </c>
      <c r="B45" s="39">
        <f t="shared" si="10"/>
        <v>705</v>
      </c>
      <c r="C45" s="40"/>
      <c r="D45" s="39">
        <v>39</v>
      </c>
      <c r="E45" s="39" t="s">
        <v>199</v>
      </c>
      <c r="F45" s="39">
        <v>0</v>
      </c>
      <c r="G45" s="39"/>
      <c r="H45" s="39">
        <v>666</v>
      </c>
      <c r="I45" s="40"/>
      <c r="J45" s="99">
        <f>B45*100/SUM($B$44:$B$47)</f>
        <v>1.3758513690209013</v>
      </c>
      <c r="K45" s="99"/>
      <c r="L45" s="99">
        <f>D45*100/SUM($D$44:$D$47)</f>
        <v>0.16798035921953741</v>
      </c>
      <c r="M45" s="99"/>
      <c r="N45" s="99">
        <f>F45*100/SUM($F$44:$F$47)</f>
        <v>0</v>
      </c>
      <c r="O45" s="99"/>
      <c r="P45" s="99">
        <f>H45*100/SUM($H$44:$H$47)</f>
        <v>10.249307479224377</v>
      </c>
      <c r="Q45" s="43"/>
    </row>
    <row r="46" spans="1:17" s="27" customFormat="1">
      <c r="A46" s="13" t="s">
        <v>143</v>
      </c>
      <c r="B46" s="39">
        <f t="shared" si="10"/>
        <v>25020</v>
      </c>
      <c r="C46" s="40"/>
      <c r="D46" s="39">
        <v>12630</v>
      </c>
      <c r="E46" s="39"/>
      <c r="F46" s="39">
        <v>9542</v>
      </c>
      <c r="G46" s="39"/>
      <c r="H46" s="39">
        <v>2848</v>
      </c>
      <c r="I46" s="64"/>
      <c r="J46" s="99">
        <f>B46*100/SUM($B$44:$B$47)</f>
        <v>48.828086883550284</v>
      </c>
      <c r="K46" s="99"/>
      <c r="L46" s="99">
        <f>D46*100/SUM($D$44:$D$47)</f>
        <v>54.399793254942502</v>
      </c>
      <c r="M46" s="99"/>
      <c r="N46" s="99">
        <f>F46*100/SUM($F$44:$F$47)</f>
        <v>44.327789649725915</v>
      </c>
      <c r="O46" s="99"/>
      <c r="P46" s="99">
        <f>H46*100/SUM($H$44:$H$47)</f>
        <v>43.828870421668206</v>
      </c>
      <c r="Q46" s="43"/>
    </row>
    <row r="47" spans="1:17" s="158" customFormat="1" ht="13.2">
      <c r="A47" s="156" t="s">
        <v>104</v>
      </c>
      <c r="B47" s="44">
        <f t="shared" si="10"/>
        <v>1015</v>
      </c>
      <c r="C47" s="64"/>
      <c r="D47" s="39">
        <v>78</v>
      </c>
      <c r="E47" s="39" t="s">
        <v>199</v>
      </c>
      <c r="F47" s="39">
        <v>726</v>
      </c>
      <c r="G47" s="39"/>
      <c r="H47" s="39">
        <v>211</v>
      </c>
      <c r="I47" s="64"/>
      <c r="J47" s="99">
        <f>B47*100/SUM($B$44:$B$47)</f>
        <v>1.9808356589449854</v>
      </c>
      <c r="K47" s="108"/>
      <c r="L47" s="99">
        <f>D47*100/SUM($D$44:$D$47)</f>
        <v>0.33596071843907482</v>
      </c>
      <c r="M47" s="108"/>
      <c r="N47" s="99">
        <f>F47*100/SUM($F$44:$F$47)</f>
        <v>3.3726656136764843</v>
      </c>
      <c r="O47" s="108"/>
      <c r="P47" s="99">
        <f>H47*100/SUM($H$44:$H$47)</f>
        <v>3.24715297014466</v>
      </c>
      <c r="Q47" s="141"/>
    </row>
    <row r="48" spans="1:17" s="158" customFormat="1">
      <c r="A48" s="183" t="s">
        <v>3</v>
      </c>
      <c r="B48" s="44">
        <f t="shared" si="10"/>
        <v>0</v>
      </c>
      <c r="C48" s="40"/>
      <c r="D48" s="39">
        <v>0</v>
      </c>
      <c r="E48" s="40"/>
      <c r="F48" s="39">
        <v>0</v>
      </c>
      <c r="G48" s="39"/>
      <c r="H48" s="39">
        <v>0</v>
      </c>
      <c r="I48" s="40"/>
      <c r="J48" s="42">
        <f>IF(B48&gt;0,"NC",0)</f>
        <v>0</v>
      </c>
      <c r="K48" s="118"/>
      <c r="L48" s="42">
        <f>IF(D48&gt;0,"NC",0)</f>
        <v>0</v>
      </c>
      <c r="M48" s="118"/>
      <c r="N48" s="42">
        <f>IF(F48&gt;0,"NC",0)</f>
        <v>0</v>
      </c>
      <c r="O48" s="108"/>
      <c r="P48" s="42">
        <f>IF(H48&gt;0,"NC",0)</f>
        <v>0</v>
      </c>
      <c r="Q48" s="141"/>
    </row>
    <row r="49" spans="1:17" s="27" customFormat="1" ht="6.6" customHeight="1">
      <c r="A49" s="82"/>
      <c r="B49" s="44"/>
      <c r="C49" s="40"/>
      <c r="D49" s="44"/>
      <c r="E49" s="40"/>
      <c r="F49" s="44"/>
      <c r="G49" s="64"/>
      <c r="H49" s="44"/>
      <c r="I49" s="64"/>
      <c r="J49" s="99"/>
      <c r="K49" s="99"/>
      <c r="L49" s="99"/>
      <c r="M49" s="99"/>
      <c r="N49" s="99"/>
      <c r="O49" s="99"/>
      <c r="P49" s="99"/>
      <c r="Q49" s="43"/>
    </row>
    <row r="50" spans="1:17" s="27" customFormat="1" ht="24">
      <c r="A50" s="61" t="s">
        <v>155</v>
      </c>
      <c r="B50" s="95">
        <f>SUM(D50,F50,H50)</f>
        <v>51240</v>
      </c>
      <c r="C50" s="162"/>
      <c r="D50" s="95">
        <f>SUM(D51:D52)</f>
        <v>23217</v>
      </c>
      <c r="E50" s="162"/>
      <c r="F50" s="95">
        <f>SUM(F51:F52)</f>
        <v>21525</v>
      </c>
      <c r="G50" s="162"/>
      <c r="H50" s="95">
        <f>SUM(H51:H52)</f>
        <v>6498</v>
      </c>
      <c r="I50" s="162"/>
      <c r="J50" s="96">
        <f>SUM(J51:J52)</f>
        <v>100</v>
      </c>
      <c r="K50" s="96"/>
      <c r="L50" s="96">
        <f>SUM(L51:L52)</f>
        <v>100</v>
      </c>
      <c r="M50" s="96"/>
      <c r="N50" s="96">
        <f>SUM(N51:N52)</f>
        <v>100</v>
      </c>
      <c r="O50" s="96"/>
      <c r="P50" s="96">
        <f>SUM(P51:P52)</f>
        <v>100</v>
      </c>
      <c r="Q50" s="99"/>
    </row>
    <row r="51" spans="1:17" s="27" customFormat="1" ht="12" customHeight="1">
      <c r="A51" s="115" t="s">
        <v>150</v>
      </c>
      <c r="B51" s="39">
        <f>SUM(D51,F51,H51)</f>
        <v>18796</v>
      </c>
      <c r="C51" s="40"/>
      <c r="D51" s="39">
        <v>11652</v>
      </c>
      <c r="E51" s="39"/>
      <c r="F51" s="39">
        <v>5475</v>
      </c>
      <c r="G51" s="39"/>
      <c r="H51" s="39">
        <v>1669</v>
      </c>
      <c r="I51" s="40"/>
      <c r="J51" s="99">
        <f>B51*100/SUM(B51:B52)</f>
        <v>36.682279469164712</v>
      </c>
      <c r="K51" s="99"/>
      <c r="L51" s="99">
        <f>D51*100/SUM(D51:D52)</f>
        <v>50.187362708360254</v>
      </c>
      <c r="M51" s="99"/>
      <c r="N51" s="99">
        <f>F51*100/SUM(F51:F52)</f>
        <v>25.435540069686411</v>
      </c>
      <c r="O51" s="99"/>
      <c r="P51" s="99">
        <f>H51*100/SUM(H51:H52)</f>
        <v>25.684826100338565</v>
      </c>
      <c r="Q51" s="99"/>
    </row>
    <row r="52" spans="1:17" s="27" customFormat="1" ht="12" customHeight="1">
      <c r="A52" s="115" t="s">
        <v>151</v>
      </c>
      <c r="B52" s="39">
        <f>SUM(D52,F52,H52)</f>
        <v>32444</v>
      </c>
      <c r="C52" s="40"/>
      <c r="D52" s="39">
        <v>11565</v>
      </c>
      <c r="E52" s="39"/>
      <c r="F52" s="39">
        <v>16050</v>
      </c>
      <c r="G52" s="39"/>
      <c r="H52" s="39">
        <v>4829</v>
      </c>
      <c r="I52" s="40"/>
      <c r="J52" s="99">
        <f>B52*100/SUM(B51:B52)</f>
        <v>63.317720530835288</v>
      </c>
      <c r="K52" s="99"/>
      <c r="L52" s="99">
        <f>D52*100/SUM(D51:D52)</f>
        <v>49.812637291639746</v>
      </c>
      <c r="M52" s="99"/>
      <c r="N52" s="99">
        <f>F52*100/SUM(F51:F52)</f>
        <v>74.564459930313589</v>
      </c>
      <c r="O52" s="99"/>
      <c r="P52" s="99">
        <f>H52*100/SUM(H51:H52)</f>
        <v>74.315173899661431</v>
      </c>
      <c r="Q52" s="99"/>
    </row>
    <row r="53" spans="1:17" s="27" customFormat="1" ht="6.6" customHeight="1">
      <c r="A53" s="58"/>
      <c r="B53" s="39"/>
      <c r="C53" s="40"/>
      <c r="D53" s="41"/>
      <c r="E53" s="40"/>
      <c r="F53" s="39"/>
      <c r="G53" s="40"/>
      <c r="H53" s="39"/>
      <c r="I53" s="40"/>
      <c r="J53" s="99"/>
      <c r="K53" s="99"/>
      <c r="L53" s="99"/>
      <c r="M53" s="99"/>
      <c r="N53" s="99"/>
      <c r="O53" s="99"/>
      <c r="P53" s="99"/>
      <c r="Q53" s="99"/>
    </row>
    <row r="54" spans="1:17" s="30" customFormat="1" ht="25.8">
      <c r="A54" s="61" t="s">
        <v>171</v>
      </c>
      <c r="B54" s="95">
        <f t="shared" ref="B54:B59" si="11">SUM(D54,F54,H54)</f>
        <v>51241</v>
      </c>
      <c r="C54" s="162"/>
      <c r="D54" s="95">
        <f>D55+D58+D59</f>
        <v>23217</v>
      </c>
      <c r="E54" s="162"/>
      <c r="F54" s="95">
        <f>F55+F58+F59</f>
        <v>21526</v>
      </c>
      <c r="G54" s="162"/>
      <c r="H54" s="95">
        <f>H55+H58+H59</f>
        <v>6498</v>
      </c>
      <c r="I54" s="162"/>
      <c r="J54" s="96">
        <f>J55+J58</f>
        <v>100</v>
      </c>
      <c r="K54" s="96"/>
      <c r="L54" s="96">
        <f>L55+L58</f>
        <v>100</v>
      </c>
      <c r="M54" s="96"/>
      <c r="N54" s="96">
        <f>N55+N58</f>
        <v>100</v>
      </c>
      <c r="O54" s="96"/>
      <c r="P54" s="96">
        <f>P55+P58</f>
        <v>100</v>
      </c>
      <c r="Q54" s="96"/>
    </row>
    <row r="55" spans="1:17" s="50" customFormat="1">
      <c r="A55" s="115" t="s">
        <v>53</v>
      </c>
      <c r="B55" s="41">
        <f t="shared" si="11"/>
        <v>701</v>
      </c>
      <c r="C55" s="40"/>
      <c r="D55" s="41">
        <f>SUM(D56:D57)</f>
        <v>643</v>
      </c>
      <c r="E55" s="40"/>
      <c r="F55" s="41">
        <f>SUM(F56:F57)</f>
        <v>47</v>
      </c>
      <c r="G55" s="40"/>
      <c r="H55" s="41">
        <f>SUM(H56:H57)</f>
        <v>11</v>
      </c>
      <c r="I55" s="40"/>
      <c r="J55" s="101">
        <f>B55*100/SUM(B55,B58)</f>
        <v>1.3803016579372267</v>
      </c>
      <c r="K55" s="101"/>
      <c r="L55" s="101">
        <f>D55*100/SUM(D55,D58)</f>
        <v>2.8159761758780766</v>
      </c>
      <c r="M55" s="101"/>
      <c r="N55" s="101">
        <f>F55*100/SUM(F55,F58)</f>
        <v>0.21894069967857641</v>
      </c>
      <c r="O55" s="101"/>
      <c r="P55" s="101">
        <f>H55*100/SUM(H55,H58)</f>
        <v>0.16962220508866616</v>
      </c>
      <c r="Q55" s="107"/>
    </row>
    <row r="56" spans="1:17" s="27" customFormat="1" ht="13.2">
      <c r="A56" s="51" t="s">
        <v>172</v>
      </c>
      <c r="B56" s="39">
        <f t="shared" si="11"/>
        <v>404</v>
      </c>
      <c r="C56" s="40" t="s">
        <v>199</v>
      </c>
      <c r="D56" s="39">
        <v>393</v>
      </c>
      <c r="E56" s="39" t="s">
        <v>199</v>
      </c>
      <c r="F56" s="39">
        <v>0</v>
      </c>
      <c r="G56" s="39"/>
      <c r="H56" s="39">
        <v>11</v>
      </c>
      <c r="I56" s="40" t="s">
        <v>199</v>
      </c>
      <c r="J56" s="101">
        <f>B56*100/SUM(B55,B58)</f>
        <v>0.79549482140747452</v>
      </c>
      <c r="K56" s="99"/>
      <c r="L56" s="101">
        <f>D56*100/SUM(D55,D58)</f>
        <v>1.7211176316019969</v>
      </c>
      <c r="M56" s="99"/>
      <c r="N56" s="101">
        <f>F56*100/SUM(F55,F58)</f>
        <v>0</v>
      </c>
      <c r="O56" s="99"/>
      <c r="P56" s="101">
        <f>H56*100/SUM(H55,H58)</f>
        <v>0.16962220508866616</v>
      </c>
      <c r="Q56" s="99"/>
    </row>
    <row r="57" spans="1:17" s="27" customFormat="1">
      <c r="A57" s="51" t="s">
        <v>196</v>
      </c>
      <c r="B57" s="39">
        <f t="shared" si="11"/>
        <v>297</v>
      </c>
      <c r="C57" s="40" t="s">
        <v>199</v>
      </c>
      <c r="D57" s="39">
        <v>250</v>
      </c>
      <c r="E57" s="39" t="s">
        <v>199</v>
      </c>
      <c r="F57" s="39">
        <v>47</v>
      </c>
      <c r="G57" s="39" t="s">
        <v>199</v>
      </c>
      <c r="H57" s="39">
        <v>0</v>
      </c>
      <c r="I57" s="40"/>
      <c r="J57" s="101">
        <f>B57*100/SUM(B55,B58)</f>
        <v>0.58480683652975229</v>
      </c>
      <c r="K57" s="99"/>
      <c r="L57" s="101">
        <f>D57*100/SUM(D55,D58)</f>
        <v>1.0948585442760794</v>
      </c>
      <c r="M57" s="99"/>
      <c r="N57" s="101">
        <f>F57*100/SUM(F55,F58)</f>
        <v>0.21894069967857641</v>
      </c>
      <c r="O57" s="99"/>
      <c r="P57" s="101">
        <f>H57*100/SUM(H55,H58)</f>
        <v>0</v>
      </c>
      <c r="Q57" s="99"/>
    </row>
    <row r="58" spans="1:17" s="27" customFormat="1">
      <c r="A58" s="115" t="s">
        <v>52</v>
      </c>
      <c r="B58" s="39">
        <f t="shared" si="11"/>
        <v>50085</v>
      </c>
      <c r="C58" s="40"/>
      <c r="D58" s="39">
        <v>22191</v>
      </c>
      <c r="E58" s="39"/>
      <c r="F58" s="39">
        <v>21420</v>
      </c>
      <c r="G58" s="39"/>
      <c r="H58" s="39">
        <v>6474</v>
      </c>
      <c r="I58" s="40"/>
      <c r="J58" s="101">
        <f>B58*100/SUM(B55,B58)</f>
        <v>98.619698342062776</v>
      </c>
      <c r="K58" s="99"/>
      <c r="L58" s="101">
        <f>D58*100/SUM(D55,D58)</f>
        <v>97.184023824121923</v>
      </c>
      <c r="M58" s="99"/>
      <c r="N58" s="101">
        <f>F58*100/SUM(F55,F58)</f>
        <v>99.781059300321417</v>
      </c>
      <c r="O58" s="99"/>
      <c r="P58" s="101">
        <f>H58*100/SUM(H55,H58)</f>
        <v>99.830377794911328</v>
      </c>
      <c r="Q58" s="99"/>
    </row>
    <row r="59" spans="1:17" s="158" customFormat="1">
      <c r="A59" s="183" t="s">
        <v>3</v>
      </c>
      <c r="B59" s="44">
        <f t="shared" si="11"/>
        <v>455</v>
      </c>
      <c r="C59" s="40" t="s">
        <v>199</v>
      </c>
      <c r="D59" s="39">
        <v>383</v>
      </c>
      <c r="E59" s="39" t="s">
        <v>199</v>
      </c>
      <c r="F59" s="39">
        <v>59</v>
      </c>
      <c r="G59" s="39" t="s">
        <v>199</v>
      </c>
      <c r="H59" s="39">
        <v>13</v>
      </c>
      <c r="I59" s="40" t="s">
        <v>199</v>
      </c>
      <c r="J59" s="118" t="str">
        <f>IF(B59&gt;0,"NC",0)</f>
        <v>NC</v>
      </c>
      <c r="K59" s="108"/>
      <c r="L59" s="118" t="str">
        <f>IF(D59&gt;0,"NC",0)</f>
        <v>NC</v>
      </c>
      <c r="M59" s="108"/>
      <c r="N59" s="118" t="str">
        <f>IF(F59&gt;0,"NC",0)</f>
        <v>NC</v>
      </c>
      <c r="O59" s="63"/>
      <c r="P59" s="118" t="str">
        <f>IF(H59&gt;0,"NC",0)</f>
        <v>NC</v>
      </c>
      <c r="Q59" s="141"/>
    </row>
    <row r="60" spans="1:17" s="27" customFormat="1" ht="6.6" customHeight="1">
      <c r="A60" s="29"/>
      <c r="B60" s="39"/>
      <c r="C60" s="40"/>
      <c r="D60" s="39"/>
      <c r="E60" s="40"/>
      <c r="F60" s="39"/>
      <c r="G60" s="40"/>
      <c r="H60" s="39"/>
      <c r="I60" s="40"/>
      <c r="J60" s="99"/>
      <c r="K60" s="99"/>
      <c r="L60" s="99"/>
      <c r="M60" s="99"/>
      <c r="N60" s="99"/>
      <c r="O60" s="99"/>
      <c r="P60" s="99"/>
      <c r="Q60" s="99"/>
    </row>
    <row r="61" spans="1:17" s="30" customFormat="1" ht="12">
      <c r="A61" s="61" t="s">
        <v>31</v>
      </c>
      <c r="B61" s="65">
        <f>SUM(D61,F61,H61)</f>
        <v>51241</v>
      </c>
      <c r="C61" s="32"/>
      <c r="D61" s="65">
        <f>D62+D63+D68</f>
        <v>23217</v>
      </c>
      <c r="E61" s="65"/>
      <c r="F61" s="65">
        <f>F62+F63+F68</f>
        <v>21525</v>
      </c>
      <c r="G61" s="65"/>
      <c r="H61" s="65">
        <f>H62+H63+H68</f>
        <v>6499</v>
      </c>
      <c r="I61" s="32"/>
      <c r="J61" s="48">
        <f>SUM(J62:J63)</f>
        <v>92.461115122655684</v>
      </c>
      <c r="K61" s="48"/>
      <c r="L61" s="48">
        <f>SUM(L62:L63)</f>
        <v>85.94995046732997</v>
      </c>
      <c r="M61" s="19"/>
      <c r="N61" s="48">
        <f>SUM(N62:N63)</f>
        <v>97.435540069686411</v>
      </c>
      <c r="O61" s="48"/>
      <c r="P61" s="48">
        <f>SUM(P62:P63)</f>
        <v>99.246037851977235</v>
      </c>
      <c r="Q61" s="48"/>
    </row>
    <row r="62" spans="1:17" s="57" customFormat="1">
      <c r="A62" s="115" t="s">
        <v>79</v>
      </c>
      <c r="B62" s="39">
        <f t="shared" ref="B62:B67" si="12">SUM(D62,F62,H62)</f>
        <v>4917</v>
      </c>
      <c r="C62" s="40"/>
      <c r="D62" s="39">
        <v>4353</v>
      </c>
      <c r="E62" s="39"/>
      <c r="F62" s="39">
        <v>122</v>
      </c>
      <c r="G62" s="39" t="s">
        <v>199</v>
      </c>
      <c r="H62" s="39">
        <v>442</v>
      </c>
      <c r="I62" s="40"/>
      <c r="J62" s="99">
        <f>B62/$B$61*100</f>
        <v>9.5958314630862009</v>
      </c>
      <c r="K62" s="99"/>
      <c r="L62" s="99">
        <f>D62/$D$61*100</f>
        <v>18.749192402119135</v>
      </c>
      <c r="M62" s="99"/>
      <c r="N62" s="99">
        <f>F62/$F$61*100</f>
        <v>0.56678281068524972</v>
      </c>
      <c r="O62" s="99"/>
      <c r="P62" s="99">
        <f>H62/$H$61*100</f>
        <v>6.8010463148176648</v>
      </c>
      <c r="Q62" s="104"/>
    </row>
    <row r="63" spans="1:17" s="50" customFormat="1">
      <c r="A63" s="115" t="s">
        <v>73</v>
      </c>
      <c r="B63" s="41">
        <f>SUM(D63,F63,H63)</f>
        <v>42461</v>
      </c>
      <c r="C63" s="40"/>
      <c r="D63" s="39">
        <f>SUM(D64:D67)</f>
        <v>15602</v>
      </c>
      <c r="E63" s="39"/>
      <c r="F63" s="39">
        <f>SUM(F64:F67)</f>
        <v>20851</v>
      </c>
      <c r="G63" s="39"/>
      <c r="H63" s="39">
        <f>SUM(H64:H67)</f>
        <v>6008</v>
      </c>
      <c r="I63" s="40"/>
      <c r="J63" s="99">
        <f t="shared" ref="J63:J67" si="13">B63/$B$61*100</f>
        <v>82.865283659569485</v>
      </c>
      <c r="K63" s="106"/>
      <c r="L63" s="99">
        <f t="shared" ref="L63:L67" si="14">D63/$D$61*100</f>
        <v>67.200758065210835</v>
      </c>
      <c r="M63" s="106"/>
      <c r="N63" s="99">
        <f t="shared" ref="N63:N67" si="15">F63/$F$61*100</f>
        <v>96.868757259001157</v>
      </c>
      <c r="O63" s="106"/>
      <c r="P63" s="99">
        <f t="shared" ref="P63:P67" si="16">H63/$H$61*100</f>
        <v>92.444991537159567</v>
      </c>
      <c r="Q63" s="107"/>
    </row>
    <row r="64" spans="1:17" s="27" customFormat="1">
      <c r="A64" s="11" t="s">
        <v>32</v>
      </c>
      <c r="B64" s="39">
        <f t="shared" si="12"/>
        <v>17584</v>
      </c>
      <c r="C64" s="40"/>
      <c r="D64" s="39">
        <v>10013</v>
      </c>
      <c r="E64" s="39"/>
      <c r="F64" s="39">
        <v>4683</v>
      </c>
      <c r="G64" s="39"/>
      <c r="H64" s="39">
        <v>2888</v>
      </c>
      <c r="I64" s="40"/>
      <c r="J64" s="99">
        <f>B64/$B$61*100</f>
        <v>34.316270174274507</v>
      </c>
      <c r="K64" s="99"/>
      <c r="L64" s="99">
        <f>D64/$D$61*100</f>
        <v>43.127880432441742</v>
      </c>
      <c r="M64" s="99"/>
      <c r="N64" s="99">
        <f>F64/$F$61*100</f>
        <v>21.756097560975611</v>
      </c>
      <c r="O64" s="99"/>
      <c r="P64" s="99">
        <f>H64/$H$61*100</f>
        <v>44.437605785505461</v>
      </c>
      <c r="Q64" s="99"/>
    </row>
    <row r="65" spans="1:17" s="27" customFormat="1">
      <c r="A65" s="11" t="s">
        <v>33</v>
      </c>
      <c r="B65" s="39">
        <f t="shared" si="12"/>
        <v>21752</v>
      </c>
      <c r="C65" s="40"/>
      <c r="D65" s="39">
        <v>5316</v>
      </c>
      <c r="E65" s="39"/>
      <c r="F65" s="39">
        <v>13495</v>
      </c>
      <c r="G65" s="39"/>
      <c r="H65" s="39">
        <v>2941</v>
      </c>
      <c r="I65" s="40"/>
      <c r="J65" s="99">
        <f t="shared" si="13"/>
        <v>42.4503815304151</v>
      </c>
      <c r="K65" s="99"/>
      <c r="L65" s="99">
        <f t="shared" si="14"/>
        <v>22.897015118232332</v>
      </c>
      <c r="M65" s="99"/>
      <c r="N65" s="99">
        <f t="shared" si="15"/>
        <v>62.6945412311266</v>
      </c>
      <c r="O65" s="99"/>
      <c r="P65" s="99">
        <f t="shared" si="16"/>
        <v>45.253115863979069</v>
      </c>
      <c r="Q65" s="99"/>
    </row>
    <row r="66" spans="1:17" s="27" customFormat="1">
      <c r="A66" s="11" t="s">
        <v>34</v>
      </c>
      <c r="B66" s="39">
        <f t="shared" si="12"/>
        <v>2975</v>
      </c>
      <c r="C66" s="40"/>
      <c r="D66" s="39">
        <v>224</v>
      </c>
      <c r="E66" s="39" t="s">
        <v>199</v>
      </c>
      <c r="F66" s="39">
        <v>2578</v>
      </c>
      <c r="G66" s="39"/>
      <c r="H66" s="39">
        <v>173</v>
      </c>
      <c r="I66" s="40"/>
      <c r="J66" s="99">
        <f t="shared" si="13"/>
        <v>5.8058976210456468</v>
      </c>
      <c r="K66" s="99"/>
      <c r="L66" s="99">
        <f t="shared" si="14"/>
        <v>0.96481026833785588</v>
      </c>
      <c r="M66" s="99"/>
      <c r="N66" s="99">
        <f t="shared" si="15"/>
        <v>11.976771196283391</v>
      </c>
      <c r="O66" s="99"/>
      <c r="P66" s="99">
        <f t="shared" si="16"/>
        <v>2.661947991998769</v>
      </c>
      <c r="Q66" s="99"/>
    </row>
    <row r="67" spans="1:17" s="27" customFormat="1">
      <c r="A67" s="11" t="s">
        <v>35</v>
      </c>
      <c r="B67" s="39">
        <f t="shared" si="12"/>
        <v>150</v>
      </c>
      <c r="C67" s="40" t="s">
        <v>199</v>
      </c>
      <c r="D67" s="39">
        <v>49</v>
      </c>
      <c r="E67" s="39" t="s">
        <v>199</v>
      </c>
      <c r="F67" s="39">
        <v>95</v>
      </c>
      <c r="G67" s="39" t="s">
        <v>199</v>
      </c>
      <c r="H67" s="39">
        <v>6</v>
      </c>
      <c r="I67" s="40" t="s">
        <v>199</v>
      </c>
      <c r="J67" s="99">
        <f t="shared" si="13"/>
        <v>0.29273433383423431</v>
      </c>
      <c r="K67" s="99"/>
      <c r="L67" s="99">
        <f t="shared" si="14"/>
        <v>0.211052246198906</v>
      </c>
      <c r="M67" s="99"/>
      <c r="N67" s="99">
        <f t="shared" si="15"/>
        <v>0.44134727061556328</v>
      </c>
      <c r="O67" s="99"/>
      <c r="P67" s="99">
        <f t="shared" si="16"/>
        <v>9.2321895676257884E-2</v>
      </c>
      <c r="Q67" s="99"/>
    </row>
    <row r="68" spans="1:17" s="27" customFormat="1">
      <c r="A68" s="183" t="s">
        <v>3</v>
      </c>
      <c r="B68" s="39">
        <f>SUM(D68,F68,H68)</f>
        <v>3863</v>
      </c>
      <c r="C68" s="40"/>
      <c r="D68" s="39">
        <v>3262</v>
      </c>
      <c r="E68" s="39"/>
      <c r="F68" s="39">
        <v>552</v>
      </c>
      <c r="G68" s="39" t="s">
        <v>199</v>
      </c>
      <c r="H68" s="39">
        <v>49</v>
      </c>
      <c r="I68" s="40" t="s">
        <v>199</v>
      </c>
      <c r="J68" s="118" t="str">
        <f>IF(B68&gt;0,"NC",0)</f>
        <v>NC</v>
      </c>
      <c r="K68" s="108"/>
      <c r="L68" s="118" t="str">
        <f>IF(D68&gt;0,"NC",0)</f>
        <v>NC</v>
      </c>
      <c r="M68" s="108"/>
      <c r="N68" s="118" t="str">
        <f>IF(F68&gt;0,"NC",0)</f>
        <v>NC</v>
      </c>
      <c r="O68" s="63"/>
      <c r="P68" s="118" t="str">
        <f>IF(H68&gt;0,"NC",0)</f>
        <v>NC</v>
      </c>
      <c r="Q68" s="99"/>
    </row>
    <row r="69" spans="1:17" s="27" customFormat="1" ht="6.6" customHeight="1">
      <c r="A69" s="29"/>
      <c r="B69" s="39"/>
      <c r="C69" s="40"/>
      <c r="D69" s="39"/>
      <c r="E69" s="40"/>
      <c r="F69" s="39"/>
      <c r="G69" s="40"/>
      <c r="H69" s="39"/>
      <c r="I69" s="40"/>
      <c r="J69" s="99"/>
      <c r="K69" s="99"/>
      <c r="L69" s="99"/>
      <c r="M69" s="99"/>
      <c r="N69" s="99"/>
      <c r="O69" s="99"/>
      <c r="P69" s="99"/>
      <c r="Q69" s="99"/>
    </row>
    <row r="70" spans="1:17" s="30" customFormat="1" ht="49.8">
      <c r="A70" s="9" t="s">
        <v>174</v>
      </c>
      <c r="B70" s="95">
        <f>SUM(D70,F70,H70)</f>
        <v>51243</v>
      </c>
      <c r="C70" s="40"/>
      <c r="D70" s="95">
        <f>SUM(D71:D74)</f>
        <v>23217</v>
      </c>
      <c r="E70" s="40"/>
      <c r="F70" s="95">
        <f>SUM(F71:F74)</f>
        <v>21526</v>
      </c>
      <c r="G70" s="64"/>
      <c r="H70" s="95">
        <f>SUM(H71:H74)</f>
        <v>6500</v>
      </c>
      <c r="I70" s="40"/>
      <c r="J70" s="96">
        <f>SUM(J71:J73)</f>
        <v>100</v>
      </c>
      <c r="K70" s="96"/>
      <c r="L70" s="96">
        <f>SUM(L71:L73)</f>
        <v>100</v>
      </c>
      <c r="M70" s="96"/>
      <c r="N70" s="96">
        <f>SUM(N71:N73)</f>
        <v>100</v>
      </c>
      <c r="O70" s="96"/>
      <c r="P70" s="96">
        <f>SUM(P71:P73)</f>
        <v>100</v>
      </c>
      <c r="Q70" s="37"/>
    </row>
    <row r="71" spans="1:17" s="27" customFormat="1">
      <c r="A71" s="146" t="s">
        <v>36</v>
      </c>
      <c r="B71" s="39">
        <f>SUM(D71,F71,H71)</f>
        <v>42821</v>
      </c>
      <c r="C71" s="40"/>
      <c r="D71" s="39">
        <v>19333</v>
      </c>
      <c r="E71" s="39"/>
      <c r="F71" s="39">
        <v>17647</v>
      </c>
      <c r="G71" s="39"/>
      <c r="H71" s="39">
        <v>5841</v>
      </c>
      <c r="I71" s="40"/>
      <c r="J71" s="99">
        <f>B71*100/SUM($B$71:$B$73)</f>
        <v>89.960084033613441</v>
      </c>
      <c r="K71" s="99"/>
      <c r="L71" s="99">
        <f>D71*100/SUM($D$71:$D$73)</f>
        <v>96.337452660952763</v>
      </c>
      <c r="M71" s="99"/>
      <c r="N71" s="99">
        <f>F71*100/SUM($F$71:$F$73)</f>
        <v>83.75017796972142</v>
      </c>
      <c r="O71" s="99"/>
      <c r="P71" s="99">
        <f>H71*100/SUM($H$71:$H$73)</f>
        <v>90.403962234948153</v>
      </c>
      <c r="Q71" s="43"/>
    </row>
    <row r="72" spans="1:17" s="27" customFormat="1">
      <c r="A72" s="146" t="s">
        <v>37</v>
      </c>
      <c r="B72" s="39">
        <f>SUM(D72,F72,H72)</f>
        <v>3359</v>
      </c>
      <c r="C72" s="40"/>
      <c r="D72" s="39">
        <v>480</v>
      </c>
      <c r="E72" s="39" t="s">
        <v>199</v>
      </c>
      <c r="F72" s="39">
        <v>2394</v>
      </c>
      <c r="G72" s="39"/>
      <c r="H72" s="39">
        <v>485</v>
      </c>
      <c r="I72" s="40"/>
      <c r="J72" s="99">
        <f>B72*100/SUM($B$71:$B$73)</f>
        <v>7.0567226890756301</v>
      </c>
      <c r="K72" s="99"/>
      <c r="L72" s="99">
        <f>D72*100/SUM($D$71:$D$73)</f>
        <v>2.3918676499900338</v>
      </c>
      <c r="M72" s="99"/>
      <c r="N72" s="99">
        <f>F72*100/SUM($F$71:$F$73)</f>
        <v>11.361587015329125</v>
      </c>
      <c r="O72" s="99"/>
      <c r="P72" s="99">
        <f>H72*100/SUM($H$71:$H$73)</f>
        <v>7.5065779291131403</v>
      </c>
      <c r="Q72" s="43"/>
    </row>
    <row r="73" spans="1:17" s="27" customFormat="1">
      <c r="A73" s="146" t="s">
        <v>69</v>
      </c>
      <c r="B73" s="39">
        <f>SUM(D73,F73,H73)</f>
        <v>1420</v>
      </c>
      <c r="C73" s="40"/>
      <c r="D73" s="39">
        <v>255</v>
      </c>
      <c r="E73" s="39" t="s">
        <v>199</v>
      </c>
      <c r="F73" s="39">
        <v>1030</v>
      </c>
      <c r="G73" s="39"/>
      <c r="H73" s="39">
        <v>135</v>
      </c>
      <c r="I73" s="64"/>
      <c r="J73" s="99">
        <f>B73*100/SUM($B$71:$B$73)</f>
        <v>2.9831932773109244</v>
      </c>
      <c r="K73" s="99"/>
      <c r="L73" s="99">
        <f>D73*100/SUM($D$71:$D$73)</f>
        <v>1.2706796890572054</v>
      </c>
      <c r="M73" s="99"/>
      <c r="N73" s="99">
        <f>F73*100/SUM($F$71:$F$73)</f>
        <v>4.8882350149494567</v>
      </c>
      <c r="O73" s="99"/>
      <c r="P73" s="99">
        <f>H73*100/SUM($H$71:$H$73)</f>
        <v>2.0894598359387091</v>
      </c>
      <c r="Q73" s="43"/>
    </row>
    <row r="74" spans="1:17" s="158" customFormat="1">
      <c r="A74" s="146" t="s">
        <v>3</v>
      </c>
      <c r="B74" s="44">
        <f>SUM(D74,F74,H74)</f>
        <v>3643</v>
      </c>
      <c r="C74" s="40"/>
      <c r="D74" s="39">
        <v>3149</v>
      </c>
      <c r="E74" s="39"/>
      <c r="F74" s="39">
        <v>455</v>
      </c>
      <c r="G74" s="39" t="s">
        <v>199</v>
      </c>
      <c r="H74" s="39">
        <v>39</v>
      </c>
      <c r="I74" s="40" t="s">
        <v>199</v>
      </c>
      <c r="J74" s="118" t="str">
        <f>IF(B74&gt;0,"NC",0)</f>
        <v>NC</v>
      </c>
      <c r="K74" s="108"/>
      <c r="L74" s="118" t="str">
        <f>IF(D74&gt;0,"NC",0)</f>
        <v>NC</v>
      </c>
      <c r="M74" s="108"/>
      <c r="N74" s="118" t="str">
        <f>IF(F74&gt;0,"NC",0)</f>
        <v>NC</v>
      </c>
      <c r="O74" s="63"/>
      <c r="P74" s="118" t="str">
        <f>IF(H74&gt;0,"NC",0)</f>
        <v>NC</v>
      </c>
      <c r="Q74" s="141"/>
    </row>
    <row r="75" spans="1:17" s="27" customFormat="1" ht="6" customHeight="1">
      <c r="A75" s="29"/>
      <c r="B75" s="39"/>
      <c r="C75" s="40"/>
      <c r="D75" s="41"/>
      <c r="E75" s="40"/>
      <c r="F75" s="66"/>
      <c r="G75" s="64"/>
      <c r="H75" s="66"/>
      <c r="I75" s="40"/>
      <c r="J75" s="99"/>
      <c r="K75" s="99"/>
      <c r="L75" s="99"/>
      <c r="M75" s="99"/>
      <c r="N75" s="99"/>
      <c r="O75" s="99"/>
      <c r="P75" s="99"/>
      <c r="Q75" s="43"/>
    </row>
    <row r="76" spans="1:17" s="27" customFormat="1" ht="24">
      <c r="A76" s="9" t="s">
        <v>156</v>
      </c>
      <c r="B76" s="95">
        <f>SUM(D76,F76,H76)</f>
        <v>51243</v>
      </c>
      <c r="C76" s="40"/>
      <c r="D76" s="95">
        <f>SUM(D77:D79)</f>
        <v>23217</v>
      </c>
      <c r="E76" s="40"/>
      <c r="F76" s="95">
        <f>SUM(F77:F79)</f>
        <v>21527</v>
      </c>
      <c r="G76" s="64"/>
      <c r="H76" s="95">
        <f>SUM(H77:H79)</f>
        <v>6499</v>
      </c>
      <c r="I76" s="40"/>
      <c r="J76" s="96">
        <f>SUM(J77:J78)</f>
        <v>100</v>
      </c>
      <c r="K76" s="96"/>
      <c r="L76" s="96">
        <f>SUM(L77:L78)</f>
        <v>100</v>
      </c>
      <c r="M76" s="96"/>
      <c r="N76" s="96">
        <f>SUM(N77:N78)</f>
        <v>100</v>
      </c>
      <c r="O76" s="96"/>
      <c r="P76" s="96">
        <f>SUM(P77:P78)</f>
        <v>100</v>
      </c>
      <c r="Q76" s="43"/>
    </row>
    <row r="77" spans="1:17" s="27" customFormat="1" ht="12" customHeight="1">
      <c r="A77" s="146" t="s">
        <v>193</v>
      </c>
      <c r="B77" s="39">
        <f>SUM(D77,F77,H77)</f>
        <v>1437</v>
      </c>
      <c r="C77" s="40"/>
      <c r="D77" s="39">
        <v>626</v>
      </c>
      <c r="E77" s="39"/>
      <c r="F77" s="39">
        <v>262</v>
      </c>
      <c r="G77" s="39" t="s">
        <v>199</v>
      </c>
      <c r="H77" s="39">
        <v>549</v>
      </c>
      <c r="I77" s="40"/>
      <c r="J77" s="99">
        <f>B77*100/SUM(B77:B78)</f>
        <v>2.8761859012849764</v>
      </c>
      <c r="K77" s="99"/>
      <c r="L77" s="99">
        <f>D77*100/SUM(D77:D78)</f>
        <v>2.8369437143116105</v>
      </c>
      <c r="M77" s="99"/>
      <c r="N77" s="99">
        <f>F77*100/SUM(F77:F78)</f>
        <v>1.2244707201944198</v>
      </c>
      <c r="O77" s="99"/>
      <c r="P77" s="99">
        <f>H77*100/SUM(H77:H78)</f>
        <v>8.4474534543775963</v>
      </c>
      <c r="Q77" s="43"/>
    </row>
    <row r="78" spans="1:17" s="27" customFormat="1" ht="12" customHeight="1">
      <c r="A78" s="146" t="s">
        <v>194</v>
      </c>
      <c r="B78" s="39">
        <f>SUM(D78,F78,H78)</f>
        <v>48525</v>
      </c>
      <c r="C78" s="40"/>
      <c r="D78" s="39">
        <v>21440</v>
      </c>
      <c r="E78" s="39"/>
      <c r="F78" s="39">
        <v>21135</v>
      </c>
      <c r="G78" s="39"/>
      <c r="H78" s="39">
        <v>5950</v>
      </c>
      <c r="I78" s="40"/>
      <c r="J78" s="99">
        <f>B78*100/SUM(B77:B78)</f>
        <v>97.12381409871503</v>
      </c>
      <c r="K78" s="99"/>
      <c r="L78" s="99">
        <f>D78*100/SUM(D77:D78)</f>
        <v>97.163056285688384</v>
      </c>
      <c r="M78" s="99"/>
      <c r="N78" s="99">
        <f>F78*100/SUM(F77:F78)</f>
        <v>98.775529279805582</v>
      </c>
      <c r="O78" s="99"/>
      <c r="P78" s="99">
        <f>H78*100/SUM(H77:H78)</f>
        <v>91.552546545622405</v>
      </c>
      <c r="Q78" s="43"/>
    </row>
    <row r="79" spans="1:17" s="27" customFormat="1" ht="12" customHeight="1">
      <c r="A79" s="146" t="s">
        <v>3</v>
      </c>
      <c r="B79" s="39">
        <f>SUM(D79,F79,H79)</f>
        <v>1281</v>
      </c>
      <c r="C79" s="40"/>
      <c r="D79" s="39">
        <v>1151</v>
      </c>
      <c r="E79" s="39"/>
      <c r="F79" s="39">
        <v>130</v>
      </c>
      <c r="G79" s="39" t="s">
        <v>199</v>
      </c>
      <c r="H79" s="39">
        <v>0</v>
      </c>
      <c r="I79" s="40"/>
      <c r="J79" s="118" t="str">
        <f>IF(B79&gt;0,"NC",0)</f>
        <v>NC</v>
      </c>
      <c r="K79" s="108"/>
      <c r="L79" s="118" t="str">
        <f>IF(D79&gt;0,"NC",0)</f>
        <v>NC</v>
      </c>
      <c r="M79" s="108"/>
      <c r="N79" s="118" t="str">
        <f>IF(F79&gt;0,"NC",0)</f>
        <v>NC</v>
      </c>
      <c r="O79" s="63"/>
      <c r="P79" s="118">
        <f>IF(H79&gt;0,"NC",0)</f>
        <v>0</v>
      </c>
      <c r="Q79" s="43"/>
    </row>
    <row r="80" spans="1:17" s="27" customFormat="1" ht="6" customHeight="1">
      <c r="A80" s="58"/>
      <c r="B80" s="44"/>
      <c r="C80" s="40"/>
      <c r="D80" s="44"/>
      <c r="E80" s="40"/>
      <c r="F80" s="44"/>
      <c r="G80" s="64"/>
      <c r="H80" s="44"/>
      <c r="I80" s="40"/>
      <c r="J80" s="99"/>
      <c r="K80" s="99"/>
      <c r="L80" s="99"/>
      <c r="M80" s="99"/>
      <c r="N80" s="99"/>
      <c r="O80" s="99"/>
      <c r="P80" s="99"/>
      <c r="Q80" s="43"/>
    </row>
    <row r="81" spans="1:17" s="30" customFormat="1" ht="25.8">
      <c r="A81" s="9" t="s">
        <v>144</v>
      </c>
      <c r="B81" s="95">
        <f>SUM(D81,F81,H81)</f>
        <v>51243</v>
      </c>
      <c r="C81" s="40"/>
      <c r="D81" s="95">
        <f>SUM(D82:D84)</f>
        <v>23218</v>
      </c>
      <c r="E81" s="40"/>
      <c r="F81" s="95">
        <f>SUM(F82:F84)</f>
        <v>21526</v>
      </c>
      <c r="G81" s="64"/>
      <c r="H81" s="95">
        <f>SUM(H82:H84)</f>
        <v>6499</v>
      </c>
      <c r="I81" s="40"/>
      <c r="J81" s="96">
        <f>SUM(J82:J83)</f>
        <v>100</v>
      </c>
      <c r="K81" s="96"/>
      <c r="L81" s="96">
        <f>SUM(L82:L83)</f>
        <v>100</v>
      </c>
      <c r="M81" s="96"/>
      <c r="N81" s="96">
        <f>SUM(N82:N83)</f>
        <v>100</v>
      </c>
      <c r="O81" s="96"/>
      <c r="P81" s="96">
        <f>SUM(P82:P83)</f>
        <v>100</v>
      </c>
      <c r="Q81" s="37"/>
    </row>
    <row r="82" spans="1:17" s="57" customFormat="1">
      <c r="A82" s="146" t="s">
        <v>117</v>
      </c>
      <c r="B82" s="39">
        <f>SUM(D82,F82,H82)</f>
        <v>36348</v>
      </c>
      <c r="C82" s="40"/>
      <c r="D82" s="39">
        <v>15706</v>
      </c>
      <c r="E82" s="39"/>
      <c r="F82" s="39">
        <v>15927</v>
      </c>
      <c r="G82" s="39"/>
      <c r="H82" s="39">
        <v>4715</v>
      </c>
      <c r="I82" s="40"/>
      <c r="J82" s="99">
        <f>B82*100/SUM($B$82:$B$83)</f>
        <v>78.238408885444912</v>
      </c>
      <c r="K82" s="99"/>
      <c r="L82" s="99">
        <f>D82*100/SUM($D$82:$D$83)</f>
        <v>81.029768353712015</v>
      </c>
      <c r="M82" s="99"/>
      <c r="N82" s="99">
        <f>F82*100/SUM($F$82:$F$83)</f>
        <v>76.852924145917783</v>
      </c>
      <c r="O82" s="99"/>
      <c r="P82" s="99">
        <f>H82*100/SUM($H$82:$H$83)</f>
        <v>74.24027712171312</v>
      </c>
      <c r="Q82" s="56"/>
    </row>
    <row r="83" spans="1:17" s="57" customFormat="1">
      <c r="A83" s="146" t="s">
        <v>118</v>
      </c>
      <c r="B83" s="39">
        <f>SUM(D83,F83,H83)</f>
        <v>10110</v>
      </c>
      <c r="C83" s="40"/>
      <c r="D83" s="39">
        <v>3677</v>
      </c>
      <c r="E83" s="39"/>
      <c r="F83" s="39">
        <v>4797</v>
      </c>
      <c r="G83" s="39"/>
      <c r="H83" s="39">
        <v>1636</v>
      </c>
      <c r="I83" s="40"/>
      <c r="J83" s="99">
        <f>B83*100/SUM($B$82:$B$83)</f>
        <v>21.761591114555081</v>
      </c>
      <c r="K83" s="99"/>
      <c r="L83" s="99">
        <f>D83*100/SUM($D$82:$D$83)</f>
        <v>18.970231646287985</v>
      </c>
      <c r="M83" s="99"/>
      <c r="N83" s="99">
        <f>F83*100/SUM($F$82:$F$83)</f>
        <v>23.147075854082225</v>
      </c>
      <c r="O83" s="99"/>
      <c r="P83" s="99">
        <f>H83*100/SUM($H$82:$H$83)</f>
        <v>25.759722878286883</v>
      </c>
      <c r="Q83" s="56"/>
    </row>
    <row r="84" spans="1:17" s="158" customFormat="1">
      <c r="A84" s="146" t="s">
        <v>3</v>
      </c>
      <c r="B84" s="44">
        <f>SUM(D84,F84,H84)</f>
        <v>4785</v>
      </c>
      <c r="C84" s="40"/>
      <c r="D84" s="39">
        <v>3835</v>
      </c>
      <c r="E84" s="39"/>
      <c r="F84" s="39">
        <v>802</v>
      </c>
      <c r="G84" s="39"/>
      <c r="H84" s="39">
        <v>148</v>
      </c>
      <c r="I84" s="40"/>
      <c r="J84" s="118" t="str">
        <f>IF(B84&gt;0,"NC",0)</f>
        <v>NC</v>
      </c>
      <c r="K84" s="108"/>
      <c r="L84" s="118" t="str">
        <f>IF(D84&gt;0,"NC",0)</f>
        <v>NC</v>
      </c>
      <c r="M84" s="108"/>
      <c r="N84" s="118" t="str">
        <f>IF(F84&gt;0,"NC",0)</f>
        <v>NC</v>
      </c>
      <c r="O84" s="63"/>
      <c r="P84" s="118" t="str">
        <f>IF(H84&gt;0,"NC",0)</f>
        <v>NC</v>
      </c>
      <c r="Q84" s="141"/>
    </row>
    <row r="85" spans="1:17" ht="6.6" customHeight="1">
      <c r="A85" s="175"/>
      <c r="B85" s="176"/>
      <c r="C85" s="177"/>
      <c r="D85" s="176"/>
      <c r="E85" s="177"/>
      <c r="F85" s="176"/>
      <c r="G85" s="177"/>
      <c r="H85" s="176"/>
      <c r="I85" s="177"/>
      <c r="J85" s="178"/>
      <c r="K85" s="178"/>
      <c r="L85" s="178"/>
      <c r="M85" s="178"/>
      <c r="N85" s="178"/>
      <c r="O85" s="178"/>
      <c r="P85" s="178"/>
      <c r="Q85" s="178"/>
    </row>
    <row r="86" spans="1:17" s="27" customFormat="1" ht="12">
      <c r="A86" s="232" t="s">
        <v>134</v>
      </c>
      <c r="B86" s="252">
        <f>SUM(D86,F86,H86)</f>
        <v>12566</v>
      </c>
      <c r="C86" s="253"/>
      <c r="D86" s="252">
        <f>D17</f>
        <v>6439</v>
      </c>
      <c r="E86" s="253"/>
      <c r="F86" s="252">
        <f>F17</f>
        <v>3506</v>
      </c>
      <c r="G86" s="253"/>
      <c r="H86" s="252">
        <f>H17</f>
        <v>2621</v>
      </c>
      <c r="I86" s="220"/>
      <c r="J86" s="223">
        <f>SUM(L86,N86,P86)</f>
        <v>100</v>
      </c>
      <c r="K86" s="243"/>
      <c r="L86" s="223">
        <f>D86*100/B86</f>
        <v>51.241445169505013</v>
      </c>
      <c r="M86" s="243"/>
      <c r="N86" s="223">
        <f>F86*100/B86</f>
        <v>27.9006843864396</v>
      </c>
      <c r="O86" s="243"/>
      <c r="P86" s="223">
        <f>H86*100/B86</f>
        <v>20.857870444055386</v>
      </c>
      <c r="Q86" s="233"/>
    </row>
    <row r="87" spans="1:17" ht="6" customHeight="1">
      <c r="A87" s="175"/>
      <c r="B87" s="176"/>
      <c r="C87" s="177"/>
      <c r="D87" s="176"/>
      <c r="E87" s="177"/>
      <c r="F87" s="176"/>
      <c r="G87" s="177"/>
      <c r="H87" s="176"/>
      <c r="I87" s="177"/>
      <c r="J87" s="178"/>
      <c r="K87" s="178"/>
      <c r="L87" s="178"/>
      <c r="M87" s="178"/>
      <c r="N87" s="178"/>
      <c r="O87" s="178"/>
      <c r="P87" s="178"/>
      <c r="Q87" s="178"/>
    </row>
    <row r="88" spans="1:17" s="30" customFormat="1" ht="12">
      <c r="A88" s="200" t="s">
        <v>40</v>
      </c>
      <c r="B88" s="95">
        <f t="shared" ref="B88:B95" si="17">SUM(D88,F88,H88)</f>
        <v>12568</v>
      </c>
      <c r="C88" s="40"/>
      <c r="D88" s="95">
        <f>SUM(D89:D95)</f>
        <v>6440</v>
      </c>
      <c r="E88" s="17"/>
      <c r="F88" s="95">
        <f>SUM(F89:F95)</f>
        <v>3507</v>
      </c>
      <c r="G88" s="40"/>
      <c r="H88" s="95">
        <f>SUM(H89:H95)</f>
        <v>2621</v>
      </c>
      <c r="I88" s="40"/>
      <c r="J88" s="96">
        <f>SUM(J89:J94)</f>
        <v>100</v>
      </c>
      <c r="K88" s="96"/>
      <c r="L88" s="190">
        <f>SUM(L89:L94)</f>
        <v>99.999999999999972</v>
      </c>
      <c r="M88" s="96"/>
      <c r="N88" s="190">
        <f>SUM(N89:N94)</f>
        <v>100.00000000000001</v>
      </c>
      <c r="O88" s="96"/>
      <c r="P88" s="190">
        <f>SUM(P89:P94)</f>
        <v>100</v>
      </c>
      <c r="Q88" s="37"/>
    </row>
    <row r="89" spans="1:17" s="27" customFormat="1">
      <c r="A89" s="12" t="s">
        <v>42</v>
      </c>
      <c r="B89" s="39">
        <f t="shared" si="17"/>
        <v>1561</v>
      </c>
      <c r="C89" s="40"/>
      <c r="D89" s="39">
        <v>1078</v>
      </c>
      <c r="E89" s="39" t="s">
        <v>199</v>
      </c>
      <c r="F89" s="39">
        <v>242</v>
      </c>
      <c r="G89" s="39" t="s">
        <v>199</v>
      </c>
      <c r="H89" s="39">
        <v>241</v>
      </c>
      <c r="I89" s="40" t="s">
        <v>199</v>
      </c>
      <c r="J89" s="99">
        <f>B89*100/SUM(B89:B94)</f>
        <v>12.547222892050478</v>
      </c>
      <c r="K89" s="99"/>
      <c r="L89" s="99">
        <f>D89*100/SUM(D89:D94)</f>
        <v>17.075875178203706</v>
      </c>
      <c r="M89" s="99"/>
      <c r="N89" s="99">
        <f>F89*100/SUM(F89:F94)</f>
        <v>6.9004847447961222</v>
      </c>
      <c r="O89" s="99"/>
      <c r="P89" s="99">
        <f>H89*100/SUM(H89:H94)</f>
        <v>9.1949637542922549</v>
      </c>
      <c r="Q89" s="43"/>
    </row>
    <row r="90" spans="1:17" s="27" customFormat="1">
      <c r="A90" s="12" t="s">
        <v>43</v>
      </c>
      <c r="B90" s="39">
        <f t="shared" si="17"/>
        <v>6346</v>
      </c>
      <c r="C90" s="40"/>
      <c r="D90" s="39">
        <v>2780</v>
      </c>
      <c r="E90" s="39"/>
      <c r="F90" s="39">
        <v>2069</v>
      </c>
      <c r="G90" s="39" t="s">
        <v>199</v>
      </c>
      <c r="H90" s="39">
        <v>1497</v>
      </c>
      <c r="I90" s="40"/>
      <c r="J90" s="99">
        <f>B90*100/SUM(B89:B94)</f>
        <v>51.008761353588937</v>
      </c>
      <c r="K90" s="99"/>
      <c r="L90" s="99">
        <f>D90*100/SUM(D89:D94)</f>
        <v>44.036115951211784</v>
      </c>
      <c r="M90" s="99"/>
      <c r="N90" s="99">
        <f>F90*100/SUM(F89:F94)</f>
        <v>58.996293128029656</v>
      </c>
      <c r="O90" s="99"/>
      <c r="P90" s="99">
        <f>H90*100/SUM(H89:H94)</f>
        <v>57.115604731018692</v>
      </c>
      <c r="Q90" s="43"/>
    </row>
    <row r="91" spans="1:17" s="27" customFormat="1">
      <c r="A91" s="12" t="s">
        <v>44</v>
      </c>
      <c r="B91" s="39">
        <f t="shared" si="17"/>
        <v>3112</v>
      </c>
      <c r="C91" s="40"/>
      <c r="D91" s="39">
        <v>1564</v>
      </c>
      <c r="E91" s="39"/>
      <c r="F91" s="39">
        <v>912</v>
      </c>
      <c r="G91" s="39" t="s">
        <v>199</v>
      </c>
      <c r="H91" s="39">
        <v>636</v>
      </c>
      <c r="I91" s="40"/>
      <c r="J91" s="99">
        <f>B91*100/SUM(B89:B94)</f>
        <v>25.014066393376737</v>
      </c>
      <c r="K91" s="99"/>
      <c r="L91" s="99">
        <f>D91*100/SUM(D89:D94)</f>
        <v>24.774275304926341</v>
      </c>
      <c r="M91" s="99"/>
      <c r="N91" s="99">
        <f>F91*100/SUM(F89:F94)</f>
        <v>26.00513259195894</v>
      </c>
      <c r="O91" s="99"/>
      <c r="P91" s="99">
        <f>H91*100/SUM(H89:H94)</f>
        <v>24.265547500953833</v>
      </c>
      <c r="Q91" s="43"/>
    </row>
    <row r="92" spans="1:17" s="27" customFormat="1">
      <c r="A92" s="12" t="s">
        <v>45</v>
      </c>
      <c r="B92" s="39">
        <f t="shared" si="17"/>
        <v>1098</v>
      </c>
      <c r="C92" s="40"/>
      <c r="D92" s="39">
        <v>748</v>
      </c>
      <c r="E92" s="39" t="s">
        <v>199</v>
      </c>
      <c r="F92" s="39">
        <v>153</v>
      </c>
      <c r="G92" s="39" t="s">
        <v>199</v>
      </c>
      <c r="H92" s="39">
        <v>197</v>
      </c>
      <c r="I92" s="40" t="s">
        <v>199</v>
      </c>
      <c r="J92" s="99">
        <f>B92*100/SUM(B89:B94)</f>
        <v>8.8256571015191696</v>
      </c>
      <c r="K92" s="99"/>
      <c r="L92" s="99">
        <f>D92*100/SUM(D89:D94)</f>
        <v>11.848566450182163</v>
      </c>
      <c r="M92" s="99"/>
      <c r="N92" s="99">
        <f>F92*100/SUM(F89:F94)</f>
        <v>4.3627031650983747</v>
      </c>
      <c r="O92" s="99"/>
      <c r="P92" s="99">
        <f>H92*100/SUM(H89:H94)</f>
        <v>7.5162151850438761</v>
      </c>
      <c r="Q92" s="43"/>
    </row>
    <row r="93" spans="1:17" s="27" customFormat="1">
      <c r="A93" s="12" t="s">
        <v>46</v>
      </c>
      <c r="B93" s="39">
        <f t="shared" si="17"/>
        <v>280</v>
      </c>
      <c r="C93" s="40" t="s">
        <v>199</v>
      </c>
      <c r="D93" s="39">
        <v>99</v>
      </c>
      <c r="E93" s="39" t="s">
        <v>199</v>
      </c>
      <c r="F93" s="39">
        <v>131</v>
      </c>
      <c r="G93" s="39" t="s">
        <v>199</v>
      </c>
      <c r="H93" s="39">
        <v>50</v>
      </c>
      <c r="I93" s="40" t="s">
        <v>199</v>
      </c>
      <c r="J93" s="99">
        <f>B93*100/SUM(B89:B94)</f>
        <v>2.2506229402781126</v>
      </c>
      <c r="K93" s="99"/>
      <c r="L93" s="99">
        <f>D93*100/SUM(D89:D94)</f>
        <v>1.568192618406463</v>
      </c>
      <c r="M93" s="99"/>
      <c r="N93" s="99">
        <f>F93*100/SUM(F89:F94)</f>
        <v>3.7353863701169092</v>
      </c>
      <c r="O93" s="99"/>
      <c r="P93" s="99">
        <f>H93*100/SUM(H89:H94)</f>
        <v>1.9076688286913392</v>
      </c>
      <c r="Q93" s="43"/>
    </row>
    <row r="94" spans="1:17" s="27" customFormat="1">
      <c r="A94" s="12" t="s">
        <v>47</v>
      </c>
      <c r="B94" s="39">
        <f t="shared" si="17"/>
        <v>44</v>
      </c>
      <c r="C94" s="40" t="s">
        <v>199</v>
      </c>
      <c r="D94" s="39">
        <v>44</v>
      </c>
      <c r="E94" s="39" t="s">
        <v>199</v>
      </c>
      <c r="F94" s="39">
        <v>0</v>
      </c>
      <c r="G94" s="39"/>
      <c r="H94" s="39">
        <v>0</v>
      </c>
      <c r="I94" s="40"/>
      <c r="J94" s="99">
        <f>B94*100/SUM(B89:B94)</f>
        <v>0.35366931918656058</v>
      </c>
      <c r="K94" s="99"/>
      <c r="L94" s="99">
        <f>D94*100/SUM(D89:D94)</f>
        <v>0.69697449706953907</v>
      </c>
      <c r="M94" s="99"/>
      <c r="N94" s="99">
        <f>F94*100/SUM(F89:F94)</f>
        <v>0</v>
      </c>
      <c r="O94" s="99"/>
      <c r="P94" s="99">
        <f>H94*100/SUM(H89:H94)</f>
        <v>0</v>
      </c>
      <c r="Q94" s="43"/>
    </row>
    <row r="95" spans="1:17" s="27" customFormat="1">
      <c r="A95" s="183" t="s">
        <v>3</v>
      </c>
      <c r="B95" s="39">
        <f t="shared" si="17"/>
        <v>127</v>
      </c>
      <c r="C95" s="40" t="s">
        <v>199</v>
      </c>
      <c r="D95" s="39">
        <v>127</v>
      </c>
      <c r="E95" s="39" t="s">
        <v>199</v>
      </c>
      <c r="F95" s="39">
        <v>0</v>
      </c>
      <c r="G95" s="39"/>
      <c r="H95" s="39">
        <v>0</v>
      </c>
      <c r="I95" s="40"/>
      <c r="J95" s="118" t="str">
        <f>IF(B95&gt;0,"NC",0)</f>
        <v>NC</v>
      </c>
      <c r="K95" s="108"/>
      <c r="L95" s="118" t="str">
        <f>IF(D95&gt;0,"NC",0)</f>
        <v>NC</v>
      </c>
      <c r="M95" s="108"/>
      <c r="N95" s="118">
        <f>IF(F95&gt;0,"NC",0)</f>
        <v>0</v>
      </c>
      <c r="O95" s="63"/>
      <c r="P95" s="118">
        <f>IF(H95&gt;0,"NC",0)</f>
        <v>0</v>
      </c>
      <c r="Q95" s="43"/>
    </row>
    <row r="96" spans="1:17" ht="6.6" customHeight="1">
      <c r="A96" s="175"/>
      <c r="B96" s="176"/>
      <c r="C96" s="177"/>
      <c r="D96" s="176"/>
      <c r="E96" s="177"/>
      <c r="F96" s="176"/>
      <c r="G96" s="177"/>
      <c r="H96" s="176"/>
      <c r="I96" s="177"/>
      <c r="J96" s="178"/>
      <c r="K96" s="178"/>
      <c r="L96" s="178"/>
      <c r="M96" s="178"/>
      <c r="N96" s="178"/>
      <c r="O96" s="178"/>
      <c r="P96" s="178"/>
      <c r="Q96" s="178"/>
    </row>
    <row r="97" spans="1:17" s="30" customFormat="1" ht="12">
      <c r="A97" s="7" t="s">
        <v>145</v>
      </c>
      <c r="B97" s="95">
        <f t="shared" ref="B97:B103" si="18">SUM(D97,F97,H97)</f>
        <v>12568</v>
      </c>
      <c r="C97" s="40"/>
      <c r="D97" s="95">
        <f>SUM(D98:D103)</f>
        <v>6440</v>
      </c>
      <c r="E97" s="17"/>
      <c r="F97" s="95">
        <f>SUM(F98:F103)</f>
        <v>3507</v>
      </c>
      <c r="G97" s="40"/>
      <c r="H97" s="95">
        <f>SUM(H98:H103)</f>
        <v>2621</v>
      </c>
      <c r="I97" s="40"/>
      <c r="J97" s="96">
        <f>SUM(J98:J103)</f>
        <v>100.00000000000001</v>
      </c>
      <c r="K97" s="96"/>
      <c r="L97" s="96">
        <f>SUM(L98:L103)</f>
        <v>100</v>
      </c>
      <c r="M97" s="96"/>
      <c r="N97" s="96">
        <f>SUM(N98:N103)</f>
        <v>100</v>
      </c>
      <c r="O97" s="96"/>
      <c r="P97" s="96">
        <f>SUM(P98:P103)</f>
        <v>100</v>
      </c>
      <c r="Q97" s="37"/>
    </row>
    <row r="98" spans="1:17" s="27" customFormat="1">
      <c r="A98" s="182" t="s">
        <v>135</v>
      </c>
      <c r="B98" s="39">
        <f t="shared" si="18"/>
        <v>1189</v>
      </c>
      <c r="C98" s="40"/>
      <c r="D98" s="39">
        <v>632</v>
      </c>
      <c r="E98" s="39" t="s">
        <v>199</v>
      </c>
      <c r="F98" s="39">
        <v>459</v>
      </c>
      <c r="G98" s="39" t="s">
        <v>199</v>
      </c>
      <c r="H98" s="39">
        <v>98</v>
      </c>
      <c r="I98" s="40" t="s">
        <v>199</v>
      </c>
      <c r="J98" s="99">
        <f t="shared" ref="J98:J103" si="19">B98*100/SUM($B$98:$B$103)</f>
        <v>9.4605346912794399</v>
      </c>
      <c r="K98" s="99"/>
      <c r="L98" s="99">
        <f>D98*100/SUM($D$98:$D$103)</f>
        <v>9.8136645962732914</v>
      </c>
      <c r="M98" s="99"/>
      <c r="N98" s="99">
        <f>F98*100/SUM($F$98:$F$103)</f>
        <v>13.088109495295123</v>
      </c>
      <c r="O98" s="99"/>
      <c r="P98" s="99">
        <f>H98*100/SUM($H$98:$H$103)</f>
        <v>3.7390309042350247</v>
      </c>
      <c r="Q98" s="43"/>
    </row>
    <row r="99" spans="1:17" s="27" customFormat="1">
      <c r="A99" s="182" t="s">
        <v>136</v>
      </c>
      <c r="B99" s="39">
        <f t="shared" si="18"/>
        <v>2354</v>
      </c>
      <c r="C99" s="40"/>
      <c r="D99" s="39">
        <v>1107</v>
      </c>
      <c r="E99" s="39" t="s">
        <v>199</v>
      </c>
      <c r="F99" s="39">
        <v>959</v>
      </c>
      <c r="G99" s="39" t="s">
        <v>199</v>
      </c>
      <c r="H99" s="39">
        <v>288</v>
      </c>
      <c r="I99" s="40"/>
      <c r="J99" s="99">
        <f t="shared" si="19"/>
        <v>18.730108211330364</v>
      </c>
      <c r="K99" s="99"/>
      <c r="L99" s="99">
        <f t="shared" ref="L99:L103" si="20">D99*100/SUM($D$98:$D$103)</f>
        <v>17.189440993788821</v>
      </c>
      <c r="M99" s="99"/>
      <c r="N99" s="99">
        <f t="shared" ref="N99:N103" si="21">F99*100/SUM($F$98:$F$103)</f>
        <v>27.345309381237524</v>
      </c>
      <c r="O99" s="99"/>
      <c r="P99" s="99">
        <f t="shared" ref="P99:P103" si="22">H99*100/SUM($H$98:$H$103)</f>
        <v>10.988172453262115</v>
      </c>
      <c r="Q99" s="43"/>
    </row>
    <row r="100" spans="1:17" s="27" customFormat="1">
      <c r="A100" s="184" t="s">
        <v>137</v>
      </c>
      <c r="B100" s="39">
        <f t="shared" si="18"/>
        <v>3842</v>
      </c>
      <c r="C100" s="40"/>
      <c r="D100" s="39">
        <v>2709</v>
      </c>
      <c r="E100" s="39"/>
      <c r="F100" s="39">
        <v>942</v>
      </c>
      <c r="G100" s="39" t="s">
        <v>199</v>
      </c>
      <c r="H100" s="39">
        <v>191</v>
      </c>
      <c r="I100" s="40" t="s">
        <v>199</v>
      </c>
      <c r="J100" s="99">
        <f t="shared" si="19"/>
        <v>30.569700827498409</v>
      </c>
      <c r="K100" s="99"/>
      <c r="L100" s="99">
        <f t="shared" si="20"/>
        <v>42.065217391304351</v>
      </c>
      <c r="M100" s="99"/>
      <c r="N100" s="99">
        <f t="shared" si="21"/>
        <v>26.860564585115483</v>
      </c>
      <c r="O100" s="99"/>
      <c r="P100" s="99">
        <f t="shared" si="22"/>
        <v>7.2872949256009161</v>
      </c>
      <c r="Q100" s="43"/>
    </row>
    <row r="101" spans="1:17" s="27" customFormat="1">
      <c r="A101" s="184" t="s">
        <v>138</v>
      </c>
      <c r="B101" s="39">
        <f t="shared" si="18"/>
        <v>888</v>
      </c>
      <c r="C101" s="40"/>
      <c r="D101" s="39">
        <v>411</v>
      </c>
      <c r="E101" s="39" t="s">
        <v>199</v>
      </c>
      <c r="F101" s="39">
        <v>261</v>
      </c>
      <c r="G101" s="39" t="s">
        <v>199</v>
      </c>
      <c r="H101" s="39">
        <v>216</v>
      </c>
      <c r="I101" s="40" t="s">
        <v>199</v>
      </c>
      <c r="J101" s="99">
        <f t="shared" si="19"/>
        <v>7.0655633354551242</v>
      </c>
      <c r="K101" s="99"/>
      <c r="L101" s="99">
        <f t="shared" si="20"/>
        <v>6.3819875776397517</v>
      </c>
      <c r="M101" s="99"/>
      <c r="N101" s="99">
        <f t="shared" si="21"/>
        <v>7.4422583404619331</v>
      </c>
      <c r="O101" s="99"/>
      <c r="P101" s="99">
        <f t="shared" si="22"/>
        <v>8.2411293399465855</v>
      </c>
      <c r="Q101" s="43"/>
    </row>
    <row r="102" spans="1:17" s="27" customFormat="1">
      <c r="A102" s="182" t="s">
        <v>139</v>
      </c>
      <c r="B102" s="39">
        <f t="shared" si="18"/>
        <v>1798</v>
      </c>
      <c r="C102" s="40"/>
      <c r="D102" s="39">
        <v>917</v>
      </c>
      <c r="E102" s="39" t="s">
        <v>199</v>
      </c>
      <c r="F102" s="39">
        <v>411</v>
      </c>
      <c r="G102" s="39" t="s">
        <v>199</v>
      </c>
      <c r="H102" s="39">
        <v>470</v>
      </c>
      <c r="I102" s="40"/>
      <c r="J102" s="99">
        <f t="shared" si="19"/>
        <v>14.306174411203056</v>
      </c>
      <c r="K102" s="99"/>
      <c r="L102" s="99">
        <f t="shared" si="20"/>
        <v>14.239130434782609</v>
      </c>
      <c r="M102" s="99"/>
      <c r="N102" s="99">
        <f t="shared" si="21"/>
        <v>11.719418306244654</v>
      </c>
      <c r="O102" s="99"/>
      <c r="P102" s="99">
        <f t="shared" si="22"/>
        <v>17.93208698969859</v>
      </c>
      <c r="Q102" s="43"/>
    </row>
    <row r="103" spans="1:17" s="27" customFormat="1">
      <c r="A103" s="183" t="s">
        <v>140</v>
      </c>
      <c r="B103" s="39">
        <f t="shared" si="18"/>
        <v>2497</v>
      </c>
      <c r="C103" s="40"/>
      <c r="D103" s="39">
        <v>664</v>
      </c>
      <c r="E103" s="39" t="s">
        <v>199</v>
      </c>
      <c r="F103" s="39">
        <v>475</v>
      </c>
      <c r="G103" s="39" t="s">
        <v>199</v>
      </c>
      <c r="H103" s="39">
        <v>1358</v>
      </c>
      <c r="I103" s="40"/>
      <c r="J103" s="99">
        <f t="shared" si="19"/>
        <v>19.867918523233609</v>
      </c>
      <c r="K103" s="99"/>
      <c r="L103" s="99">
        <f t="shared" si="20"/>
        <v>10.31055900621118</v>
      </c>
      <c r="M103" s="99"/>
      <c r="N103" s="99">
        <f t="shared" si="21"/>
        <v>13.544339891645281</v>
      </c>
      <c r="O103" s="99"/>
      <c r="P103" s="99">
        <f t="shared" si="22"/>
        <v>51.812285387256772</v>
      </c>
      <c r="Q103" s="43"/>
    </row>
    <row r="104" spans="1:17" s="27" customFormat="1" ht="6.6" customHeight="1">
      <c r="A104" s="2"/>
      <c r="B104" s="66"/>
      <c r="C104" s="64"/>
      <c r="D104" s="20"/>
      <c r="E104" s="17"/>
      <c r="F104" s="20"/>
      <c r="G104" s="17"/>
      <c r="H104" s="20"/>
      <c r="I104" s="18"/>
      <c r="J104" s="99"/>
      <c r="K104" s="99"/>
      <c r="L104" s="99"/>
      <c r="M104" s="99"/>
      <c r="N104" s="99"/>
      <c r="O104" s="99"/>
      <c r="P104" s="99"/>
      <c r="Q104" s="43"/>
    </row>
    <row r="105" spans="1:17" s="30" customFormat="1" ht="12">
      <c r="A105" s="7" t="s">
        <v>41</v>
      </c>
      <c r="B105" s="65">
        <f>SUM(D105,F105,H105)</f>
        <v>12566</v>
      </c>
      <c r="C105" s="40"/>
      <c r="D105" s="65">
        <f>SUM(D106:D107)</f>
        <v>6439</v>
      </c>
      <c r="E105" s="17"/>
      <c r="F105" s="65">
        <f>SUM(F106:F107)</f>
        <v>3506</v>
      </c>
      <c r="G105" s="40"/>
      <c r="H105" s="65">
        <f>SUM(H106:H107)</f>
        <v>2621</v>
      </c>
      <c r="I105" s="40"/>
      <c r="J105" s="96">
        <f>SUM(J106:J107)</f>
        <v>100</v>
      </c>
      <c r="K105" s="96"/>
      <c r="L105" s="96">
        <f>SUM(L106:L107)</f>
        <v>100</v>
      </c>
      <c r="M105" s="96"/>
      <c r="N105" s="96">
        <f>SUM(N106:N107)</f>
        <v>100</v>
      </c>
      <c r="O105" s="96"/>
      <c r="P105" s="96">
        <f>SUM(P106:P107)</f>
        <v>100</v>
      </c>
      <c r="Q105" s="37"/>
    </row>
    <row r="106" spans="1:17" s="27" customFormat="1" ht="13.2">
      <c r="A106" s="201" t="s">
        <v>180</v>
      </c>
      <c r="B106" s="39">
        <f>SUM(D106,F106,H106)</f>
        <v>5443</v>
      </c>
      <c r="C106" s="64"/>
      <c r="D106" s="39">
        <v>3306</v>
      </c>
      <c r="E106" s="39"/>
      <c r="F106" s="39">
        <v>1328</v>
      </c>
      <c r="G106" s="39" t="s">
        <v>199</v>
      </c>
      <c r="H106" s="39">
        <v>809</v>
      </c>
      <c r="I106" s="40"/>
      <c r="J106" s="99">
        <f>B106*100/SUM(B106:B107)</f>
        <v>43.315295241126847</v>
      </c>
      <c r="K106" s="99"/>
      <c r="L106" s="99">
        <f>D106*100/SUM(D106:D107)</f>
        <v>51.343376300667806</v>
      </c>
      <c r="M106" s="99"/>
      <c r="N106" s="99">
        <f>F106*100/SUM(F106:F107)</f>
        <v>37.877923559612093</v>
      </c>
      <c r="O106" s="99"/>
      <c r="P106" s="99">
        <f>H106*100/SUM(H106:H107)</f>
        <v>30.866081648225869</v>
      </c>
      <c r="Q106" s="43"/>
    </row>
    <row r="107" spans="1:17" s="27" customFormat="1" ht="13.2">
      <c r="A107" s="201" t="s">
        <v>181</v>
      </c>
      <c r="B107" s="39">
        <f>SUM(D107,F107,H107)</f>
        <v>7123</v>
      </c>
      <c r="C107" s="64"/>
      <c r="D107" s="39">
        <v>3133</v>
      </c>
      <c r="E107" s="39"/>
      <c r="F107" s="39">
        <v>2178</v>
      </c>
      <c r="G107" s="39" t="s">
        <v>199</v>
      </c>
      <c r="H107" s="39">
        <v>1812</v>
      </c>
      <c r="I107" s="40"/>
      <c r="J107" s="99">
        <f>B107*100/SUM(B106:B107)</f>
        <v>56.684704758873153</v>
      </c>
      <c r="K107" s="99"/>
      <c r="L107" s="99">
        <f>D107*100/SUM(D106:D107)</f>
        <v>48.656623699332194</v>
      </c>
      <c r="M107" s="99"/>
      <c r="N107" s="99">
        <f>F107*100/SUM(F106:F107)</f>
        <v>62.122076440387907</v>
      </c>
      <c r="O107" s="99"/>
      <c r="P107" s="99">
        <f>H107*100/SUM(H106:H107)</f>
        <v>69.133918351774128</v>
      </c>
      <c r="Q107" s="43"/>
    </row>
    <row r="108" spans="1:17" s="27" customFormat="1" ht="6.6" customHeight="1">
      <c r="A108" s="82"/>
      <c r="B108" s="44"/>
      <c r="C108" s="40"/>
      <c r="D108" s="44"/>
      <c r="E108" s="40"/>
      <c r="F108" s="44"/>
      <c r="G108" s="64"/>
      <c r="H108" s="44"/>
      <c r="I108" s="64"/>
      <c r="J108" s="99"/>
      <c r="K108" s="99"/>
      <c r="L108" s="99"/>
      <c r="M108" s="99"/>
      <c r="N108" s="99"/>
      <c r="O108" s="99"/>
      <c r="P108" s="99"/>
      <c r="Q108" s="43"/>
    </row>
    <row r="109" spans="1:17" s="30" customFormat="1" ht="12">
      <c r="A109" s="202" t="s">
        <v>48</v>
      </c>
      <c r="B109" s="95">
        <f>SUM(D109,F109,H109)</f>
        <v>12569</v>
      </c>
      <c r="C109" s="40"/>
      <c r="D109" s="95">
        <f>SUM(D110:D113)</f>
        <v>6440</v>
      </c>
      <c r="E109" s="17"/>
      <c r="F109" s="95">
        <f>SUM(F110:F113)</f>
        <v>3507</v>
      </c>
      <c r="G109" s="64"/>
      <c r="H109" s="95">
        <f>SUM(H110:H113)</f>
        <v>2622</v>
      </c>
      <c r="I109" s="64"/>
      <c r="J109" s="96">
        <f>SUM(J110:J113)</f>
        <v>100</v>
      </c>
      <c r="K109" s="96"/>
      <c r="L109" s="96">
        <f>SUM(L110:L113)</f>
        <v>100</v>
      </c>
      <c r="M109" s="96"/>
      <c r="N109" s="96">
        <f>SUM(N110:N113)</f>
        <v>100.00000000000001</v>
      </c>
      <c r="O109" s="96"/>
      <c r="P109" s="96">
        <f>SUM(P110:P113)</f>
        <v>99.999999999999986</v>
      </c>
      <c r="Q109" s="37"/>
    </row>
    <row r="110" spans="1:17" s="27" customFormat="1">
      <c r="A110" s="13" t="s">
        <v>182</v>
      </c>
      <c r="B110" s="39">
        <f>SUM(D110,F110,H110)</f>
        <v>2545</v>
      </c>
      <c r="C110" s="40"/>
      <c r="D110" s="39">
        <v>701</v>
      </c>
      <c r="E110" s="39" t="s">
        <v>199</v>
      </c>
      <c r="F110" s="39">
        <v>1138</v>
      </c>
      <c r="G110" s="39" t="s">
        <v>199</v>
      </c>
      <c r="H110" s="39">
        <v>706</v>
      </c>
      <c r="I110" s="64"/>
      <c r="J110" s="99">
        <f>B110*100/SUM(B110:B113)</f>
        <v>20.248229771660434</v>
      </c>
      <c r="K110" s="99"/>
      <c r="L110" s="99">
        <f>D110*100/SUM(D110:D113)</f>
        <v>10.885093167701863</v>
      </c>
      <c r="M110" s="99"/>
      <c r="N110" s="99">
        <f>F110*100/SUM(F110:F113)</f>
        <v>32.449386940404906</v>
      </c>
      <c r="O110" s="99"/>
      <c r="P110" s="99">
        <f>H110*100/SUM(H110:H113)</f>
        <v>26.926010678871091</v>
      </c>
      <c r="Q110" s="43"/>
    </row>
    <row r="111" spans="1:17" s="27" customFormat="1">
      <c r="A111" s="13" t="s">
        <v>183</v>
      </c>
      <c r="B111" s="39">
        <f>SUM(D111,F111,H111)</f>
        <v>4076</v>
      </c>
      <c r="C111" s="40"/>
      <c r="D111" s="39">
        <v>2800</v>
      </c>
      <c r="E111" s="39"/>
      <c r="F111" s="39">
        <v>738</v>
      </c>
      <c r="G111" s="39" t="s">
        <v>199</v>
      </c>
      <c r="H111" s="39">
        <v>538</v>
      </c>
      <c r="I111" s="40"/>
      <c r="J111" s="99">
        <f>B111*100/SUM(B110:B113)</f>
        <v>32.428991964356747</v>
      </c>
      <c r="K111" s="99"/>
      <c r="L111" s="99">
        <f>D111*100/SUM(D110:D113)</f>
        <v>43.478260869565219</v>
      </c>
      <c r="M111" s="99"/>
      <c r="N111" s="99">
        <f>F111*100/SUM(F110:F113)</f>
        <v>21.043627031650985</v>
      </c>
      <c r="O111" s="99"/>
      <c r="P111" s="99">
        <f>H111*100/SUM(H110:H113)</f>
        <v>20.518688024408849</v>
      </c>
      <c r="Q111" s="43"/>
    </row>
    <row r="112" spans="1:17" s="27" customFormat="1">
      <c r="A112" s="13" t="s">
        <v>184</v>
      </c>
      <c r="B112" s="39">
        <f>SUM(D112,F112,H112)</f>
        <v>5544</v>
      </c>
      <c r="C112" s="40"/>
      <c r="D112" s="39">
        <v>2847</v>
      </c>
      <c r="E112" s="39"/>
      <c r="F112" s="39">
        <v>1408</v>
      </c>
      <c r="G112" s="39" t="s">
        <v>199</v>
      </c>
      <c r="H112" s="39">
        <v>1289</v>
      </c>
      <c r="I112" s="64"/>
      <c r="J112" s="99">
        <f>B112*100/SUM(B110:B113)</f>
        <v>44.10852096427719</v>
      </c>
      <c r="K112" s="99"/>
      <c r="L112" s="99">
        <f>D112*100/SUM(D110:D113)</f>
        <v>44.20807453416149</v>
      </c>
      <c r="M112" s="99"/>
      <c r="N112" s="99">
        <f>F112*100/SUM(F110:F113)</f>
        <v>40.148274878813801</v>
      </c>
      <c r="O112" s="99"/>
      <c r="P112" s="99">
        <f>H112*100/SUM(H110:H113)</f>
        <v>49.160945842868038</v>
      </c>
      <c r="Q112" s="43"/>
    </row>
    <row r="113" spans="1:17" s="158" customFormat="1" ht="13.2">
      <c r="A113" s="156" t="s">
        <v>104</v>
      </c>
      <c r="B113" s="44">
        <f>SUM(D113,F113,H113)</f>
        <v>404</v>
      </c>
      <c r="C113" s="64" t="s">
        <v>199</v>
      </c>
      <c r="D113" s="39">
        <v>92</v>
      </c>
      <c r="E113" s="39" t="s">
        <v>199</v>
      </c>
      <c r="F113" s="39">
        <v>223</v>
      </c>
      <c r="G113" s="39" t="s">
        <v>199</v>
      </c>
      <c r="H113" s="39">
        <v>89</v>
      </c>
      <c r="I113" s="40" t="s">
        <v>199</v>
      </c>
      <c r="J113" s="99">
        <f>B113*100/SUM(B110:B113)</f>
        <v>3.2142572997056251</v>
      </c>
      <c r="K113" s="108"/>
      <c r="L113" s="99">
        <f>D113*100/SUM(D110:D113)</f>
        <v>1.4285714285714286</v>
      </c>
      <c r="M113" s="108"/>
      <c r="N113" s="99">
        <f>F113*100/SUM(F110:F113)</f>
        <v>6.3587111491303112</v>
      </c>
      <c r="O113" s="108"/>
      <c r="P113" s="99">
        <f>H113*100/SUM(H110:H113)</f>
        <v>3.3943554538520213</v>
      </c>
      <c r="Q113" s="141"/>
    </row>
    <row r="114" spans="1:17" s="27" customFormat="1" ht="6.6" customHeight="1">
      <c r="A114" s="82"/>
      <c r="B114" s="44"/>
      <c r="C114" s="40"/>
      <c r="D114" s="44"/>
      <c r="E114" s="40"/>
      <c r="F114" s="44"/>
      <c r="G114" s="64"/>
      <c r="H114" s="44"/>
      <c r="I114" s="64"/>
      <c r="J114" s="99"/>
      <c r="K114" s="99"/>
      <c r="L114" s="99"/>
      <c r="M114" s="99"/>
      <c r="N114" s="99"/>
      <c r="O114" s="99"/>
      <c r="P114" s="99"/>
      <c r="Q114" s="43"/>
    </row>
    <row r="115" spans="1:17" s="27" customFormat="1" ht="24">
      <c r="A115" s="61" t="s">
        <v>155</v>
      </c>
      <c r="B115" s="95">
        <f>SUM(D115,F115,H115)</f>
        <v>12568</v>
      </c>
      <c r="C115" s="162"/>
      <c r="D115" s="95">
        <f>SUM(D116:D117)</f>
        <v>6440</v>
      </c>
      <c r="E115" s="162"/>
      <c r="F115" s="95">
        <f>SUM(F116:F117)</f>
        <v>3506</v>
      </c>
      <c r="G115" s="162"/>
      <c r="H115" s="95">
        <f>SUM(H116:H117)</f>
        <v>2622</v>
      </c>
      <c r="I115" s="162"/>
      <c r="J115" s="96">
        <f>SUM(J116:J117)</f>
        <v>100</v>
      </c>
      <c r="K115" s="96"/>
      <c r="L115" s="96">
        <f>SUM(L116:L117)</f>
        <v>100</v>
      </c>
      <c r="M115" s="96"/>
      <c r="N115" s="96">
        <f>SUM(N116:N117)</f>
        <v>100</v>
      </c>
      <c r="O115" s="96"/>
      <c r="P115" s="96">
        <f>SUM(P116:P117)</f>
        <v>100</v>
      </c>
      <c r="Q115" s="99"/>
    </row>
    <row r="116" spans="1:17" s="27" customFormat="1" ht="12" customHeight="1">
      <c r="A116" s="115" t="s">
        <v>150</v>
      </c>
      <c r="B116" s="39">
        <f>SUM(D116,F116,H116)</f>
        <v>6822</v>
      </c>
      <c r="C116" s="40"/>
      <c r="D116" s="39">
        <v>4635</v>
      </c>
      <c r="E116" s="39"/>
      <c r="F116" s="39">
        <v>1574</v>
      </c>
      <c r="G116" s="39" t="s">
        <v>199</v>
      </c>
      <c r="H116" s="39">
        <v>613</v>
      </c>
      <c r="I116" s="40"/>
      <c r="J116" s="99">
        <f>B116*100/SUM(B116:B117)</f>
        <v>54.28071292170592</v>
      </c>
      <c r="K116" s="99"/>
      <c r="L116" s="99">
        <f>D116*100/SUM(D116:D117)</f>
        <v>71.972049689440993</v>
      </c>
      <c r="M116" s="99"/>
      <c r="N116" s="99">
        <f>F116*100/SUM(F116:F117)</f>
        <v>44.894466628636621</v>
      </c>
      <c r="O116" s="99"/>
      <c r="P116" s="99">
        <f>H116*100/SUM(H116:H117)</f>
        <v>23.37909992372235</v>
      </c>
      <c r="Q116" s="99"/>
    </row>
    <row r="117" spans="1:17" s="27" customFormat="1" ht="12" customHeight="1">
      <c r="A117" s="115" t="s">
        <v>151</v>
      </c>
      <c r="B117" s="39">
        <f>SUM(D117,F117,H117)</f>
        <v>5746</v>
      </c>
      <c r="C117" s="40"/>
      <c r="D117" s="39">
        <v>1805</v>
      </c>
      <c r="E117" s="39"/>
      <c r="F117" s="39">
        <v>1932</v>
      </c>
      <c r="G117" s="39" t="s">
        <v>199</v>
      </c>
      <c r="H117" s="39">
        <v>2009</v>
      </c>
      <c r="I117" s="40"/>
      <c r="J117" s="99">
        <f>B117*100/SUM(B116:B117)</f>
        <v>45.71928707829408</v>
      </c>
      <c r="K117" s="99"/>
      <c r="L117" s="99">
        <f>D117*100/SUM(D116:D117)</f>
        <v>28.027950310559007</v>
      </c>
      <c r="M117" s="99"/>
      <c r="N117" s="99">
        <f>F117*100/SUM(F116:F117)</f>
        <v>55.105533371363379</v>
      </c>
      <c r="O117" s="99"/>
      <c r="P117" s="99">
        <f>H117*100/SUM(H116:H117)</f>
        <v>76.62090007627765</v>
      </c>
      <c r="Q117" s="99"/>
    </row>
    <row r="118" spans="1:17" s="27" customFormat="1" ht="6.6" customHeight="1">
      <c r="A118" s="58"/>
      <c r="B118" s="39"/>
      <c r="C118" s="40"/>
      <c r="D118" s="41"/>
      <c r="E118" s="40"/>
      <c r="F118" s="39"/>
      <c r="G118" s="40"/>
      <c r="H118" s="39"/>
      <c r="I118" s="40"/>
      <c r="J118" s="99"/>
      <c r="K118" s="99"/>
      <c r="L118" s="99"/>
      <c r="M118" s="99"/>
      <c r="N118" s="99"/>
      <c r="O118" s="99"/>
      <c r="P118" s="99"/>
      <c r="Q118" s="99"/>
    </row>
    <row r="119" spans="1:17" s="30" customFormat="1" ht="25.8">
      <c r="A119" s="61" t="s">
        <v>171</v>
      </c>
      <c r="B119" s="95">
        <f t="shared" ref="B119:B124" si="23">SUM(D119,F119,H119)</f>
        <v>12566</v>
      </c>
      <c r="C119" s="162"/>
      <c r="D119" s="95">
        <f>D120+D123+D124</f>
        <v>6439</v>
      </c>
      <c r="E119" s="162"/>
      <c r="F119" s="95">
        <f>F120+F123+F124</f>
        <v>3506</v>
      </c>
      <c r="G119" s="162"/>
      <c r="H119" s="95">
        <f>H120+H123+H124</f>
        <v>2621</v>
      </c>
      <c r="I119" s="162"/>
      <c r="J119" s="96">
        <f>J120+J123</f>
        <v>100</v>
      </c>
      <c r="K119" s="96"/>
      <c r="L119" s="96">
        <f>L120+L123</f>
        <v>100</v>
      </c>
      <c r="M119" s="96"/>
      <c r="N119" s="96">
        <f>N120+N123</f>
        <v>100</v>
      </c>
      <c r="O119" s="96"/>
      <c r="P119" s="96">
        <f>P120+P123</f>
        <v>100</v>
      </c>
      <c r="Q119" s="96"/>
    </row>
    <row r="120" spans="1:17" s="50" customFormat="1">
      <c r="A120" s="115" t="s">
        <v>53</v>
      </c>
      <c r="B120" s="41">
        <f t="shared" si="23"/>
        <v>132</v>
      </c>
      <c r="C120" s="40"/>
      <c r="D120" s="41">
        <f>SUM(D121:D122)</f>
        <v>132</v>
      </c>
      <c r="E120" s="40"/>
      <c r="F120" s="41">
        <f>SUM(F121:F122)</f>
        <v>0</v>
      </c>
      <c r="G120" s="40"/>
      <c r="H120" s="41">
        <f>SUM(H121:H122)</f>
        <v>0</v>
      </c>
      <c r="I120" s="40"/>
      <c r="J120" s="101">
        <f>B120*100/SUM(B120,B123)</f>
        <v>1.0504536049657807</v>
      </c>
      <c r="K120" s="101"/>
      <c r="L120" s="101">
        <f>D120*100/SUM(D120,D123)</f>
        <v>2.0500077651809288</v>
      </c>
      <c r="M120" s="101"/>
      <c r="N120" s="101">
        <f>F120*100/SUM(F120,F123)</f>
        <v>0</v>
      </c>
      <c r="O120" s="101"/>
      <c r="P120" s="101">
        <f>H120*100/SUM(H120,H123)</f>
        <v>0</v>
      </c>
      <c r="Q120" s="107"/>
    </row>
    <row r="121" spans="1:17" s="27" customFormat="1" ht="13.2">
      <c r="A121" s="51" t="s">
        <v>172</v>
      </c>
      <c r="B121" s="39">
        <f t="shared" si="23"/>
        <v>105</v>
      </c>
      <c r="C121" s="40" t="s">
        <v>199</v>
      </c>
      <c r="D121" s="39">
        <v>105</v>
      </c>
      <c r="E121" s="39" t="s">
        <v>199</v>
      </c>
      <c r="F121" s="39">
        <v>0</v>
      </c>
      <c r="G121" s="39"/>
      <c r="H121" s="39">
        <v>0</v>
      </c>
      <c r="I121" s="40"/>
      <c r="J121" s="101">
        <f>B121*100/SUM(B120,B123)</f>
        <v>0.83558809485914376</v>
      </c>
      <c r="K121" s="99"/>
      <c r="L121" s="101">
        <f>D121*100/SUM(D120,D123)</f>
        <v>1.6306879950302842</v>
      </c>
      <c r="M121" s="99"/>
      <c r="N121" s="101">
        <f>F121*100/SUM(F120,F123)</f>
        <v>0</v>
      </c>
      <c r="O121" s="99"/>
      <c r="P121" s="101">
        <f>H121*100/SUM(H120,H123)</f>
        <v>0</v>
      </c>
      <c r="Q121" s="99"/>
    </row>
    <row r="122" spans="1:17" s="27" customFormat="1" ht="13.2">
      <c r="A122" s="51" t="s">
        <v>173</v>
      </c>
      <c r="B122" s="39">
        <f t="shared" si="23"/>
        <v>27</v>
      </c>
      <c r="C122" s="40" t="s">
        <v>199</v>
      </c>
      <c r="D122" s="39">
        <v>27</v>
      </c>
      <c r="E122" s="39" t="s">
        <v>199</v>
      </c>
      <c r="F122" s="39">
        <v>0</v>
      </c>
      <c r="G122" s="39"/>
      <c r="H122" s="39">
        <v>0</v>
      </c>
      <c r="I122" s="40"/>
      <c r="J122" s="101">
        <f>B122*100/SUM(B120,B123)</f>
        <v>0.21486551010663696</v>
      </c>
      <c r="K122" s="99"/>
      <c r="L122" s="101">
        <f>D122*100/SUM(D120,D123)</f>
        <v>0.41931977015064453</v>
      </c>
      <c r="M122" s="99"/>
      <c r="N122" s="101">
        <f>F122*100/SUM(F120,F123)</f>
        <v>0</v>
      </c>
      <c r="O122" s="99"/>
      <c r="P122" s="101">
        <f>H122*100/SUM(H120,H123)</f>
        <v>0</v>
      </c>
      <c r="Q122" s="99"/>
    </row>
    <row r="123" spans="1:17" s="57" customFormat="1">
      <c r="A123" s="115" t="s">
        <v>52</v>
      </c>
      <c r="B123" s="39">
        <f t="shared" si="23"/>
        <v>12434</v>
      </c>
      <c r="C123" s="40"/>
      <c r="D123" s="39">
        <v>6307</v>
      </c>
      <c r="E123" s="39"/>
      <c r="F123" s="39">
        <v>3506</v>
      </c>
      <c r="G123" s="39"/>
      <c r="H123" s="39">
        <v>2621</v>
      </c>
      <c r="I123" s="40"/>
      <c r="J123" s="101">
        <f>B123*100/SUM(B120,B123)</f>
        <v>98.949546395034218</v>
      </c>
      <c r="K123" s="99"/>
      <c r="L123" s="101">
        <f>D123*100/SUM(D120,D123)</f>
        <v>97.949992234819078</v>
      </c>
      <c r="M123" s="99"/>
      <c r="N123" s="101">
        <f>F123*100/SUM(F120,F123)</f>
        <v>100</v>
      </c>
      <c r="O123" s="99"/>
      <c r="P123" s="101">
        <f>H123*100/SUM(H120,H123)</f>
        <v>100</v>
      </c>
      <c r="Q123" s="104"/>
    </row>
    <row r="124" spans="1:17" s="57" customFormat="1">
      <c r="A124" s="116" t="s">
        <v>3</v>
      </c>
      <c r="B124" s="39">
        <f t="shared" si="23"/>
        <v>0</v>
      </c>
      <c r="C124" s="40"/>
      <c r="D124" s="39">
        <v>0</v>
      </c>
      <c r="E124" s="40"/>
      <c r="F124" s="39">
        <v>0</v>
      </c>
      <c r="G124" s="39"/>
      <c r="H124" s="39">
        <v>0</v>
      </c>
      <c r="I124" s="40"/>
      <c r="J124" s="191" t="s">
        <v>198</v>
      </c>
      <c r="K124" s="99"/>
      <c r="L124" s="191" t="s">
        <v>198</v>
      </c>
      <c r="M124" s="99"/>
      <c r="N124" s="101">
        <v>0</v>
      </c>
      <c r="O124" s="99"/>
      <c r="P124" s="191" t="s">
        <v>198</v>
      </c>
      <c r="Q124" s="104"/>
    </row>
    <row r="125" spans="1:17" s="27" customFormat="1" ht="6.6" customHeight="1">
      <c r="A125" s="29"/>
      <c r="B125" s="39"/>
      <c r="C125" s="40"/>
      <c r="D125" s="39"/>
      <c r="E125" s="40"/>
      <c r="F125" s="39"/>
      <c r="G125" s="40"/>
      <c r="H125" s="39"/>
      <c r="I125" s="40"/>
      <c r="J125" s="99"/>
      <c r="K125" s="99"/>
      <c r="L125" s="99"/>
      <c r="M125" s="99"/>
      <c r="N125" s="99"/>
      <c r="O125" s="99"/>
      <c r="P125" s="99"/>
      <c r="Q125" s="99"/>
    </row>
    <row r="126" spans="1:17" s="30" customFormat="1" ht="12">
      <c r="A126" s="61" t="s">
        <v>31</v>
      </c>
      <c r="B126" s="65">
        <f t="shared" ref="B126:B133" si="24">SUM(D126,F126,H126)</f>
        <v>12567</v>
      </c>
      <c r="C126" s="32"/>
      <c r="D126" s="65">
        <f>SUM(D127:D128,D133)</f>
        <v>6440</v>
      </c>
      <c r="E126" s="16"/>
      <c r="F126" s="65">
        <f>SUM(F127:F128,F133)</f>
        <v>3506</v>
      </c>
      <c r="G126" s="32"/>
      <c r="H126" s="65">
        <f>SUM(H127:H128,H133)</f>
        <v>2621</v>
      </c>
      <c r="I126" s="32"/>
      <c r="J126" s="48">
        <f>SUM(J127:J128)</f>
        <v>100</v>
      </c>
      <c r="K126" s="48"/>
      <c r="L126" s="48">
        <f>SUM(L127:L128)</f>
        <v>100</v>
      </c>
      <c r="M126" s="19"/>
      <c r="N126" s="48">
        <f>SUM(N127:N128)</f>
        <v>100</v>
      </c>
      <c r="O126" s="48"/>
      <c r="P126" s="48">
        <f>SUM(P127:P128)</f>
        <v>100</v>
      </c>
      <c r="Q126" s="48"/>
    </row>
    <row r="127" spans="1:17" s="57" customFormat="1">
      <c r="A127" s="115" t="s">
        <v>79</v>
      </c>
      <c r="B127" s="39">
        <f t="shared" si="24"/>
        <v>1989</v>
      </c>
      <c r="C127" s="40"/>
      <c r="D127" s="39">
        <v>1783</v>
      </c>
      <c r="E127" s="39"/>
      <c r="F127" s="39">
        <v>0</v>
      </c>
      <c r="G127" s="39"/>
      <c r="H127" s="39">
        <v>206</v>
      </c>
      <c r="I127" s="40"/>
      <c r="J127" s="99">
        <f>B127*100/(B126-B133)</f>
        <v>17.214817379262595</v>
      </c>
      <c r="K127" s="103"/>
      <c r="L127" s="99">
        <f>D127*100/(D126-D133)</f>
        <v>31.976327116212339</v>
      </c>
      <c r="M127" s="103"/>
      <c r="N127" s="99">
        <f>F127*100/(F126-F133)</f>
        <v>0</v>
      </c>
      <c r="O127" s="103"/>
      <c r="P127" s="99">
        <f>H127*100/(H126-H133)</f>
        <v>7.8866768759571206</v>
      </c>
      <c r="Q127" s="104"/>
    </row>
    <row r="128" spans="1:17" s="50" customFormat="1">
      <c r="A128" s="115" t="s">
        <v>73</v>
      </c>
      <c r="B128" s="41">
        <f t="shared" si="24"/>
        <v>9565</v>
      </c>
      <c r="C128" s="40"/>
      <c r="D128" s="39">
        <f>SUM(D129:D132)</f>
        <v>3793</v>
      </c>
      <c r="E128" s="39"/>
      <c r="F128" s="39">
        <f>SUM(F129:F132)</f>
        <v>3366</v>
      </c>
      <c r="G128" s="39"/>
      <c r="H128" s="39">
        <f>SUM(H129:H132)</f>
        <v>2406</v>
      </c>
      <c r="I128" s="40"/>
      <c r="J128" s="99">
        <f>B128*100/(B126-B133)</f>
        <v>82.785182620737402</v>
      </c>
      <c r="K128" s="106"/>
      <c r="L128" s="99">
        <f>D128*100/(D126-D133)</f>
        <v>68.023672883787668</v>
      </c>
      <c r="M128" s="106"/>
      <c r="N128" s="99">
        <f>F128*100/(F126-F133)</f>
        <v>100</v>
      </c>
      <c r="O128" s="106"/>
      <c r="P128" s="99">
        <f>H128*100/(H126-H133)</f>
        <v>92.113323124042878</v>
      </c>
      <c r="Q128" s="107"/>
    </row>
    <row r="129" spans="1:17" s="27" customFormat="1">
      <c r="A129" s="11" t="s">
        <v>32</v>
      </c>
      <c r="B129" s="39">
        <f t="shared" si="24"/>
        <v>4540</v>
      </c>
      <c r="C129" s="40"/>
      <c r="D129" s="39">
        <v>2582</v>
      </c>
      <c r="E129" s="39"/>
      <c r="F129" s="39">
        <v>865</v>
      </c>
      <c r="G129" s="39" t="s">
        <v>199</v>
      </c>
      <c r="H129" s="39">
        <v>1093</v>
      </c>
      <c r="I129" s="40"/>
      <c r="J129" s="99">
        <f>B129*100/(B126-B133)</f>
        <v>39.293751081876408</v>
      </c>
      <c r="K129" s="99"/>
      <c r="L129" s="99">
        <f>D129*100/(D126-D133)</f>
        <v>46.305595408895265</v>
      </c>
      <c r="M129" s="99"/>
      <c r="N129" s="99">
        <f>F129*100/(F126-F133)</f>
        <v>25.698158051099227</v>
      </c>
      <c r="O129" s="99"/>
      <c r="P129" s="99">
        <f>H129*100/(H126-H133)</f>
        <v>41.845329249617151</v>
      </c>
      <c r="Q129" s="99"/>
    </row>
    <row r="130" spans="1:17" s="27" customFormat="1">
      <c r="A130" s="11" t="s">
        <v>33</v>
      </c>
      <c r="B130" s="39">
        <f t="shared" si="24"/>
        <v>4407</v>
      </c>
      <c r="C130" s="40"/>
      <c r="D130" s="39">
        <v>1211</v>
      </c>
      <c r="E130" s="39"/>
      <c r="F130" s="39">
        <v>1904</v>
      </c>
      <c r="G130" s="39" t="s">
        <v>199</v>
      </c>
      <c r="H130" s="39">
        <v>1292</v>
      </c>
      <c r="I130" s="40"/>
      <c r="J130" s="99">
        <f>B130*100/(B126-B133)</f>
        <v>38.142634585424958</v>
      </c>
      <c r="K130" s="99"/>
      <c r="L130" s="99">
        <f>D130*100/(D126-D133)</f>
        <v>21.718077474892397</v>
      </c>
      <c r="M130" s="99"/>
      <c r="N130" s="99">
        <f>F130*100/(F126-F133)</f>
        <v>56.565656565656568</v>
      </c>
      <c r="O130" s="99"/>
      <c r="P130" s="99">
        <f>H130*100/(H126-H133)</f>
        <v>49.464012251148546</v>
      </c>
      <c r="Q130" s="99"/>
    </row>
    <row r="131" spans="1:17" s="27" customFormat="1">
      <c r="A131" s="11" t="s">
        <v>34</v>
      </c>
      <c r="B131" s="39">
        <f t="shared" si="24"/>
        <v>618</v>
      </c>
      <c r="C131" s="40" t="s">
        <v>199</v>
      </c>
      <c r="D131" s="39">
        <v>0</v>
      </c>
      <c r="E131" s="39"/>
      <c r="F131" s="39">
        <v>597</v>
      </c>
      <c r="G131" s="39" t="s">
        <v>199</v>
      </c>
      <c r="H131" s="39">
        <v>21</v>
      </c>
      <c r="I131" s="40" t="s">
        <v>199</v>
      </c>
      <c r="J131" s="99">
        <f>B131*100/(B126-B133)</f>
        <v>5.3487969534360396</v>
      </c>
      <c r="K131" s="99"/>
      <c r="L131" s="99">
        <f>D131*100/(D126-D133)</f>
        <v>0</v>
      </c>
      <c r="M131" s="99"/>
      <c r="N131" s="99">
        <f>F131*100/(F126-F133)</f>
        <v>17.736185383244205</v>
      </c>
      <c r="O131" s="99"/>
      <c r="P131" s="99">
        <f>H131*100/(H126-H133)</f>
        <v>0.80398162327718226</v>
      </c>
      <c r="Q131" s="99"/>
    </row>
    <row r="132" spans="1:17" s="27" customFormat="1">
      <c r="A132" s="11" t="s">
        <v>35</v>
      </c>
      <c r="B132" s="39">
        <f t="shared" si="24"/>
        <v>0</v>
      </c>
      <c r="C132" s="40"/>
      <c r="D132" s="39">
        <v>0</v>
      </c>
      <c r="E132" s="39"/>
      <c r="F132" s="39">
        <v>0</v>
      </c>
      <c r="G132" s="39"/>
      <c r="H132" s="39">
        <v>0</v>
      </c>
      <c r="I132" s="40"/>
      <c r="J132" s="99">
        <f>B132*100/(B126-B133)</f>
        <v>0</v>
      </c>
      <c r="K132" s="99"/>
      <c r="L132" s="99">
        <f>D132*100/(D126-D133)</f>
        <v>0</v>
      </c>
      <c r="M132" s="99"/>
      <c r="N132" s="99">
        <f>F132*100/(F126-F133)</f>
        <v>0</v>
      </c>
      <c r="O132" s="99"/>
      <c r="P132" s="99">
        <f>H132*100/(H126-H133)</f>
        <v>0</v>
      </c>
      <c r="Q132" s="99"/>
    </row>
    <row r="133" spans="1:17" s="27" customFormat="1">
      <c r="A133" s="116" t="s">
        <v>3</v>
      </c>
      <c r="B133" s="39">
        <f t="shared" si="24"/>
        <v>1013</v>
      </c>
      <c r="C133" s="40" t="s">
        <v>199</v>
      </c>
      <c r="D133" s="39">
        <v>864</v>
      </c>
      <c r="E133" s="39" t="s">
        <v>199</v>
      </c>
      <c r="F133" s="39">
        <v>140</v>
      </c>
      <c r="G133" s="39" t="s">
        <v>199</v>
      </c>
      <c r="H133" s="39">
        <v>9</v>
      </c>
      <c r="I133" s="40" t="s">
        <v>199</v>
      </c>
      <c r="J133" s="42" t="str">
        <f>IF(B133&gt;0,"NC",0)</f>
        <v>NC</v>
      </c>
      <c r="K133" s="42"/>
      <c r="L133" s="42" t="str">
        <f>IF(D133&gt;0,"NC",0)</f>
        <v>NC</v>
      </c>
      <c r="M133" s="42"/>
      <c r="N133" s="42" t="str">
        <f>IF(F133&gt;0,"NC",0)</f>
        <v>NC</v>
      </c>
      <c r="O133" s="42"/>
      <c r="P133" s="42" t="str">
        <f>IF(H133&gt;0,"NC",0)</f>
        <v>NC</v>
      </c>
      <c r="Q133" s="99"/>
    </row>
    <row r="134" spans="1:17" s="27" customFormat="1" ht="6.6" customHeight="1">
      <c r="A134" s="29"/>
      <c r="B134" s="39"/>
      <c r="C134" s="40"/>
      <c r="D134" s="39"/>
      <c r="E134" s="40"/>
      <c r="F134" s="39"/>
      <c r="G134" s="40"/>
      <c r="H134" s="39"/>
      <c r="I134" s="40"/>
      <c r="J134" s="99"/>
      <c r="K134" s="99"/>
      <c r="L134" s="99"/>
      <c r="M134" s="99"/>
      <c r="N134" s="99"/>
      <c r="O134" s="99"/>
      <c r="P134" s="99"/>
      <c r="Q134" s="99"/>
    </row>
    <row r="135" spans="1:17" s="30" customFormat="1" ht="49.8">
      <c r="A135" s="9" t="s">
        <v>174</v>
      </c>
      <c r="B135" s="95">
        <f>SUM(D135,F135,H135)</f>
        <v>12568</v>
      </c>
      <c r="C135" s="40"/>
      <c r="D135" s="95">
        <f>SUM(D136:D139)</f>
        <v>6440</v>
      </c>
      <c r="E135" s="40"/>
      <c r="F135" s="95">
        <f>SUM(F136:F139)</f>
        <v>3507</v>
      </c>
      <c r="G135" s="64"/>
      <c r="H135" s="95">
        <f>SUM(H136:H139)</f>
        <v>2621</v>
      </c>
      <c r="I135" s="40"/>
      <c r="J135" s="190">
        <f>SUM(J136:J138)</f>
        <v>100</v>
      </c>
      <c r="K135" s="190"/>
      <c r="L135" s="190">
        <f>SUM(L136:L138)</f>
        <v>100</v>
      </c>
      <c r="M135" s="190"/>
      <c r="N135" s="190">
        <f>SUM(N136:N138)</f>
        <v>100</v>
      </c>
      <c r="O135" s="190"/>
      <c r="P135" s="190">
        <f>SUM(P136:P138)</f>
        <v>99.999999999999986</v>
      </c>
      <c r="Q135" s="37"/>
    </row>
    <row r="136" spans="1:17" s="27" customFormat="1">
      <c r="A136" s="146" t="s">
        <v>36</v>
      </c>
      <c r="B136" s="39">
        <f>SUM(D136,F136,H136)</f>
        <v>10943</v>
      </c>
      <c r="C136" s="40"/>
      <c r="D136" s="39">
        <v>5604</v>
      </c>
      <c r="E136" s="39"/>
      <c r="F136" s="39">
        <v>2908</v>
      </c>
      <c r="G136" s="39"/>
      <c r="H136" s="39">
        <v>2431</v>
      </c>
      <c r="I136" s="40"/>
      <c r="J136" s="42">
        <f>B136*100/SUM($B$136:$B$138)</f>
        <v>93.874924937805616</v>
      </c>
      <c r="K136" s="42"/>
      <c r="L136" s="42">
        <f>D136*100/SUM($D$136:$D$138)</f>
        <v>100</v>
      </c>
      <c r="M136" s="42"/>
      <c r="N136" s="42">
        <f>F136*100/SUM($F$136:$F$138)</f>
        <v>84.608670352051206</v>
      </c>
      <c r="O136" s="42"/>
      <c r="P136" s="42">
        <f>H136*100/SUM($H$136:$H$138)</f>
        <v>92.928134556574918</v>
      </c>
      <c r="Q136" s="43"/>
    </row>
    <row r="137" spans="1:17" s="27" customFormat="1">
      <c r="A137" s="146" t="s">
        <v>37</v>
      </c>
      <c r="B137" s="39">
        <f>SUM(D137,F137,H137)</f>
        <v>476</v>
      </c>
      <c r="C137" s="40" t="s">
        <v>199</v>
      </c>
      <c r="D137" s="39">
        <v>0</v>
      </c>
      <c r="E137" s="39"/>
      <c r="F137" s="39">
        <v>299</v>
      </c>
      <c r="G137" s="39" t="s">
        <v>199</v>
      </c>
      <c r="H137" s="39">
        <v>177</v>
      </c>
      <c r="I137" s="40" t="s">
        <v>199</v>
      </c>
      <c r="J137" s="42">
        <f>B137*100/SUM($B$136:$B$138)</f>
        <v>4.0833833747962593</v>
      </c>
      <c r="K137" s="42"/>
      <c r="L137" s="42">
        <f>D137*100/SUM($D$136:$D$138)</f>
        <v>0</v>
      </c>
      <c r="M137" s="42"/>
      <c r="N137" s="42">
        <f>F137*100/SUM($F$136:$F$138)</f>
        <v>8.6994471923188819</v>
      </c>
      <c r="O137" s="42"/>
      <c r="P137" s="42">
        <f>H137*100/SUM($H$136:$H$138)</f>
        <v>6.7660550458715596</v>
      </c>
      <c r="Q137" s="43"/>
    </row>
    <row r="138" spans="1:17" s="27" customFormat="1">
      <c r="A138" s="146" t="s">
        <v>69</v>
      </c>
      <c r="B138" s="39">
        <f>SUM(D138,F138,H138)</f>
        <v>238</v>
      </c>
      <c r="C138" s="40" t="s">
        <v>199</v>
      </c>
      <c r="D138" s="39">
        <v>0</v>
      </c>
      <c r="E138" s="39"/>
      <c r="F138" s="39">
        <v>230</v>
      </c>
      <c r="G138" s="39" t="s">
        <v>199</v>
      </c>
      <c r="H138" s="39">
        <v>8</v>
      </c>
      <c r="I138" s="40" t="s">
        <v>199</v>
      </c>
      <c r="J138" s="42">
        <f>B138*100/SUM($B$136:$B$138)</f>
        <v>2.0416916873981297</v>
      </c>
      <c r="K138" s="42"/>
      <c r="L138" s="42">
        <f>D138*100/SUM($D$136:$D$138)</f>
        <v>0</v>
      </c>
      <c r="M138" s="42"/>
      <c r="N138" s="42">
        <f>F138*100/SUM($F$136:$F$138)</f>
        <v>6.6918824556299095</v>
      </c>
      <c r="O138" s="42"/>
      <c r="P138" s="42">
        <f>H138*100/SUM($H$136:$H$138)</f>
        <v>0.3058103975535168</v>
      </c>
      <c r="Q138" s="43"/>
    </row>
    <row r="139" spans="1:17" s="27" customFormat="1">
      <c r="A139" s="116" t="s">
        <v>3</v>
      </c>
      <c r="B139" s="39">
        <f>SUM(D139,F139,H139)</f>
        <v>911</v>
      </c>
      <c r="C139" s="40" t="s">
        <v>199</v>
      </c>
      <c r="D139" s="39">
        <v>836</v>
      </c>
      <c r="E139" s="39" t="s">
        <v>199</v>
      </c>
      <c r="F139" s="39">
        <v>70</v>
      </c>
      <c r="G139" s="39" t="s">
        <v>199</v>
      </c>
      <c r="H139" s="39">
        <v>5</v>
      </c>
      <c r="I139" s="40" t="s">
        <v>199</v>
      </c>
      <c r="J139" s="42" t="str">
        <f>IF(B139&gt;0,"NC",0)</f>
        <v>NC</v>
      </c>
      <c r="K139" s="42"/>
      <c r="L139" s="42" t="str">
        <f>IF(D139&gt;0,"NC",0)</f>
        <v>NC</v>
      </c>
      <c r="M139" s="42"/>
      <c r="N139" s="42" t="str">
        <f>IF(F139&gt;0,"NC",0)</f>
        <v>NC</v>
      </c>
      <c r="O139" s="42"/>
      <c r="P139" s="42" t="str">
        <f>IF(H139&gt;0,"NC",0)</f>
        <v>NC</v>
      </c>
      <c r="Q139" s="43"/>
    </row>
    <row r="140" spans="1:17" s="27" customFormat="1" ht="6" customHeight="1">
      <c r="A140" s="29"/>
      <c r="B140" s="39"/>
      <c r="C140" s="40"/>
      <c r="D140" s="39"/>
      <c r="E140" s="39"/>
      <c r="F140" s="39"/>
      <c r="G140" s="39"/>
      <c r="H140" s="39"/>
      <c r="I140" s="40"/>
      <c r="J140" s="99"/>
      <c r="K140" s="99"/>
      <c r="L140" s="99"/>
      <c r="M140" s="99"/>
      <c r="N140" s="99"/>
      <c r="O140" s="99"/>
      <c r="P140" s="99"/>
      <c r="Q140" s="43"/>
    </row>
    <row r="141" spans="1:17" s="27" customFormat="1" ht="24">
      <c r="A141" s="9" t="s">
        <v>156</v>
      </c>
      <c r="B141" s="95">
        <f>SUM(D141,F141,H141)</f>
        <v>12567</v>
      </c>
      <c r="C141" s="40"/>
      <c r="D141" s="95">
        <f>SUM(D142:D144)</f>
        <v>6439</v>
      </c>
      <c r="E141" s="40"/>
      <c r="F141" s="95">
        <f>SUM(F142:F144)</f>
        <v>3506</v>
      </c>
      <c r="G141" s="64"/>
      <c r="H141" s="95">
        <f>SUM(H142:H144)</f>
        <v>2622</v>
      </c>
      <c r="I141" s="40"/>
      <c r="J141" s="96">
        <f>SUM(J142:J143)</f>
        <v>100</v>
      </c>
      <c r="K141" s="96"/>
      <c r="L141" s="96">
        <f>SUM(L142:L143)</f>
        <v>100</v>
      </c>
      <c r="M141" s="96"/>
      <c r="N141" s="96">
        <f>SUM(N142:N143)</f>
        <v>100</v>
      </c>
      <c r="O141" s="96"/>
      <c r="P141" s="96">
        <f>SUM(P142:P143)</f>
        <v>100</v>
      </c>
      <c r="Q141" s="43"/>
    </row>
    <row r="142" spans="1:17" s="27" customFormat="1" ht="12" customHeight="1">
      <c r="A142" s="146" t="s">
        <v>193</v>
      </c>
      <c r="B142" s="39">
        <f>SUM(D142,F142,H142)</f>
        <v>1323</v>
      </c>
      <c r="C142" s="40"/>
      <c r="D142" s="39">
        <v>199</v>
      </c>
      <c r="E142" s="39" t="s">
        <v>199</v>
      </c>
      <c r="F142" s="39">
        <v>349</v>
      </c>
      <c r="G142" s="39" t="s">
        <v>199</v>
      </c>
      <c r="H142" s="39">
        <v>775</v>
      </c>
      <c r="I142" s="40"/>
      <c r="J142" s="99">
        <f>B142*100/SUM(B142:B143)</f>
        <v>10.651316319136946</v>
      </c>
      <c r="K142" s="99"/>
      <c r="L142" s="99">
        <f>D142*100/SUM(D142:D143)</f>
        <v>3.1622437629111713</v>
      </c>
      <c r="M142" s="99"/>
      <c r="N142" s="99">
        <f>F142*100/SUM(F142:F143)</f>
        <v>9.954363947518539</v>
      </c>
      <c r="O142" s="99"/>
      <c r="P142" s="99">
        <f>H142*100/SUM(H142:H143)</f>
        <v>29.557589626239512</v>
      </c>
      <c r="Q142" s="43"/>
    </row>
    <row r="143" spans="1:17" s="27" customFormat="1" ht="12" customHeight="1">
      <c r="A143" s="146" t="s">
        <v>194</v>
      </c>
      <c r="B143" s="39">
        <f>SUM(D143,F143,H143)</f>
        <v>11098</v>
      </c>
      <c r="C143" s="40"/>
      <c r="D143" s="39">
        <v>6094</v>
      </c>
      <c r="E143" s="39"/>
      <c r="F143" s="39">
        <v>3157</v>
      </c>
      <c r="G143" s="39"/>
      <c r="H143" s="39">
        <v>1847</v>
      </c>
      <c r="I143" s="40"/>
      <c r="J143" s="99">
        <f>B143*100/SUM(B142:B143)</f>
        <v>89.348683680863061</v>
      </c>
      <c r="K143" s="99"/>
      <c r="L143" s="99">
        <f>D143*100/SUM(D142:D143)</f>
        <v>96.837756237088826</v>
      </c>
      <c r="M143" s="99"/>
      <c r="N143" s="99">
        <f>F143*100/SUM(F142:F143)</f>
        <v>90.045636052481456</v>
      </c>
      <c r="O143" s="99"/>
      <c r="P143" s="99">
        <f>H143*100/SUM(H142:H143)</f>
        <v>70.442410373760495</v>
      </c>
      <c r="Q143" s="43"/>
    </row>
    <row r="144" spans="1:17" s="27" customFormat="1" ht="12" customHeight="1">
      <c r="A144" s="116" t="s">
        <v>3</v>
      </c>
      <c r="B144" s="39">
        <f>SUM(D144,F144,H144)</f>
        <v>146</v>
      </c>
      <c r="C144" s="40" t="s">
        <v>199</v>
      </c>
      <c r="D144" s="39">
        <v>146</v>
      </c>
      <c r="E144" s="39" t="s">
        <v>199</v>
      </c>
      <c r="F144" s="39">
        <v>0</v>
      </c>
      <c r="G144" s="39"/>
      <c r="H144" s="39">
        <v>0</v>
      </c>
      <c r="I144" s="40"/>
      <c r="J144" s="42" t="str">
        <f>IF(B144&gt;0,"NC",0)</f>
        <v>NC</v>
      </c>
      <c r="K144" s="42"/>
      <c r="L144" s="42" t="str">
        <f>IF(D144&gt;0,"NC",0)</f>
        <v>NC</v>
      </c>
      <c r="M144" s="42"/>
      <c r="N144" s="42">
        <f>IF(F144&gt;0,"NC",0)</f>
        <v>0</v>
      </c>
      <c r="O144" s="42"/>
      <c r="P144" s="42">
        <f>IF(H144&gt;0,"NC",0)</f>
        <v>0</v>
      </c>
      <c r="Q144" s="43"/>
    </row>
    <row r="145" spans="1:17" s="27" customFormat="1" ht="6" customHeight="1">
      <c r="A145" s="58"/>
      <c r="B145" s="44"/>
      <c r="C145" s="40"/>
      <c r="D145" s="44"/>
      <c r="E145" s="40"/>
      <c r="F145" s="44"/>
      <c r="G145" s="64"/>
      <c r="H145" s="44"/>
      <c r="I145" s="40"/>
      <c r="J145" s="99"/>
      <c r="K145" s="99"/>
      <c r="L145" s="99"/>
      <c r="M145" s="99"/>
      <c r="N145" s="99"/>
      <c r="O145" s="99"/>
      <c r="P145" s="99"/>
      <c r="Q145" s="43"/>
    </row>
    <row r="146" spans="1:17" s="30" customFormat="1" ht="25.8">
      <c r="A146" s="9" t="s">
        <v>144</v>
      </c>
      <c r="B146" s="95">
        <f>SUM(D146,F146,H146)</f>
        <v>12570</v>
      </c>
      <c r="C146" s="40"/>
      <c r="D146" s="95">
        <f>SUM(D147:D149)</f>
        <v>6441</v>
      </c>
      <c r="E146" s="40"/>
      <c r="F146" s="95">
        <f>SUM(F147:F149)</f>
        <v>3507</v>
      </c>
      <c r="G146" s="64"/>
      <c r="H146" s="95">
        <f>SUM(H147:H149)</f>
        <v>2622</v>
      </c>
      <c r="I146" s="40"/>
      <c r="J146" s="96">
        <f>SUM(J147:J148)</f>
        <v>100</v>
      </c>
      <c r="K146" s="96"/>
      <c r="L146" s="96">
        <f>SUM(L147:L148)</f>
        <v>100</v>
      </c>
      <c r="M146" s="96"/>
      <c r="N146" s="96">
        <f>SUM(N147:N148)</f>
        <v>100</v>
      </c>
      <c r="O146" s="96"/>
      <c r="P146" s="96">
        <f>SUM(P147:P148)</f>
        <v>100</v>
      </c>
      <c r="Q146" s="37"/>
    </row>
    <row r="147" spans="1:17" s="57" customFormat="1">
      <c r="A147" s="146" t="s">
        <v>117</v>
      </c>
      <c r="B147" s="39">
        <f>SUM(D147,F147,H147)</f>
        <v>7221</v>
      </c>
      <c r="C147" s="40"/>
      <c r="D147" s="39">
        <v>3259</v>
      </c>
      <c r="E147" s="39"/>
      <c r="F147" s="39">
        <v>2197</v>
      </c>
      <c r="G147" s="39" t="s">
        <v>199</v>
      </c>
      <c r="H147" s="39">
        <v>1765</v>
      </c>
      <c r="I147" s="40"/>
      <c r="J147" s="99">
        <f>B147*100/SUM($B$147:$B$148)</f>
        <v>63.64918466284707</v>
      </c>
      <c r="K147" s="99"/>
      <c r="L147" s="99">
        <f>D147*100/SUM($D$147:$D$148)</f>
        <v>59.798165137614681</v>
      </c>
      <c r="M147" s="99"/>
      <c r="N147" s="99">
        <f>F147*100/SUM($F$147:$F$148)</f>
        <v>66.374622356495465</v>
      </c>
      <c r="O147" s="99"/>
      <c r="P147" s="99">
        <f>H147*100/SUM($H$147:$H$148)</f>
        <v>68.278529980657638</v>
      </c>
      <c r="Q147" s="56"/>
    </row>
    <row r="148" spans="1:17" s="57" customFormat="1">
      <c r="A148" s="146" t="s">
        <v>118</v>
      </c>
      <c r="B148" s="39">
        <f>SUM(D148,F148,H148)</f>
        <v>4124</v>
      </c>
      <c r="C148" s="40"/>
      <c r="D148" s="39">
        <v>2191</v>
      </c>
      <c r="E148" s="39"/>
      <c r="F148" s="39">
        <v>1113</v>
      </c>
      <c r="G148" s="39" t="s">
        <v>199</v>
      </c>
      <c r="H148" s="39">
        <v>820</v>
      </c>
      <c r="I148" s="40"/>
      <c r="J148" s="99">
        <f>B148*100/SUM($B$147:$B$148)</f>
        <v>36.35081533715293</v>
      </c>
      <c r="K148" s="99"/>
      <c r="L148" s="99">
        <f>D148*100/SUM($D$147:$D$148)</f>
        <v>40.201834862385319</v>
      </c>
      <c r="M148" s="99"/>
      <c r="N148" s="99">
        <f>F148*100/SUM($F$147:$F$148)</f>
        <v>33.625377643504528</v>
      </c>
      <c r="O148" s="99"/>
      <c r="P148" s="99">
        <f>H148*100/SUM($H$147:$H$148)</f>
        <v>31.721470019342359</v>
      </c>
      <c r="Q148" s="56"/>
    </row>
    <row r="149" spans="1:17" s="57" customFormat="1">
      <c r="A149" s="116" t="s">
        <v>3</v>
      </c>
      <c r="B149" s="39">
        <f>SUM(D149,F149,H149)</f>
        <v>1225</v>
      </c>
      <c r="C149" s="40" t="s">
        <v>199</v>
      </c>
      <c r="D149" s="39">
        <v>991</v>
      </c>
      <c r="E149" s="39" t="s">
        <v>199</v>
      </c>
      <c r="F149" s="39">
        <v>197</v>
      </c>
      <c r="G149" s="39" t="s">
        <v>199</v>
      </c>
      <c r="H149" s="39">
        <v>37</v>
      </c>
      <c r="I149" s="40" t="s">
        <v>199</v>
      </c>
      <c r="J149" s="42" t="s">
        <v>198</v>
      </c>
      <c r="K149" s="42"/>
      <c r="L149" s="42" t="s">
        <v>198</v>
      </c>
      <c r="M149" s="42"/>
      <c r="N149" s="42" t="s">
        <v>198</v>
      </c>
      <c r="O149" s="42"/>
      <c r="P149" s="42" t="s">
        <v>198</v>
      </c>
      <c r="Q149" s="56"/>
    </row>
    <row r="150" spans="1:17" ht="6.6" customHeight="1" thickBot="1">
      <c r="A150" s="192"/>
      <c r="B150" s="193"/>
      <c r="C150" s="194"/>
      <c r="D150" s="193"/>
      <c r="E150" s="194"/>
      <c r="F150" s="193"/>
      <c r="G150" s="194"/>
      <c r="H150" s="193"/>
      <c r="I150" s="194"/>
      <c r="J150" s="185"/>
      <c r="K150" s="185"/>
      <c r="L150" s="185"/>
      <c r="M150" s="185"/>
      <c r="N150" s="185"/>
      <c r="O150" s="179"/>
      <c r="P150" s="185"/>
      <c r="Q150" s="179"/>
    </row>
    <row r="151" spans="1:17" s="4" customFormat="1" ht="6.6" customHeight="1">
      <c r="A151" s="10"/>
      <c r="B151" s="180"/>
      <c r="C151" s="181"/>
      <c r="D151" s="181"/>
      <c r="E151" s="181"/>
      <c r="F151" s="181"/>
      <c r="G151" s="181"/>
      <c r="H151" s="181"/>
      <c r="I151" s="181"/>
    </row>
    <row r="152" spans="1:17" s="71" customFormat="1">
      <c r="A152" s="70" t="s">
        <v>75</v>
      </c>
      <c r="B152" s="145"/>
      <c r="C152" s="77"/>
      <c r="D152" s="145"/>
      <c r="E152" s="77"/>
      <c r="F152" s="145"/>
      <c r="G152" s="77"/>
      <c r="H152" s="145"/>
      <c r="I152" s="77"/>
    </row>
    <row r="153" spans="1:17" s="71" customFormat="1">
      <c r="A153" s="70" t="s">
        <v>158</v>
      </c>
      <c r="B153" s="145"/>
      <c r="C153" s="77"/>
      <c r="D153" s="145"/>
      <c r="E153" s="77"/>
      <c r="F153" s="145"/>
      <c r="G153" s="77"/>
      <c r="H153" s="145"/>
      <c r="I153" s="77"/>
    </row>
    <row r="154" spans="1:17" s="71" customFormat="1">
      <c r="A154" s="79" t="s">
        <v>108</v>
      </c>
      <c r="B154" s="145"/>
      <c r="C154" s="77"/>
      <c r="D154" s="145"/>
      <c r="E154" s="77"/>
      <c r="F154" s="145"/>
      <c r="G154" s="77"/>
      <c r="H154" s="145"/>
      <c r="I154" s="77"/>
    </row>
    <row r="155" spans="1:17" s="71" customFormat="1" ht="22.5" customHeight="1">
      <c r="A155" s="296" t="s">
        <v>195</v>
      </c>
      <c r="B155" s="296"/>
      <c r="C155" s="296"/>
      <c r="D155" s="296"/>
      <c r="E155" s="296"/>
      <c r="F155" s="296"/>
      <c r="G155" s="296"/>
      <c r="H155" s="296"/>
      <c r="I155" s="296"/>
      <c r="J155" s="296"/>
      <c r="K155" s="296"/>
      <c r="L155" s="296"/>
      <c r="M155" s="296"/>
      <c r="N155" s="296"/>
      <c r="O155" s="296"/>
      <c r="P155" s="296"/>
      <c r="Q155" s="296"/>
    </row>
    <row r="156" spans="1:17" s="71" customFormat="1">
      <c r="A156" s="5" t="s">
        <v>175</v>
      </c>
      <c r="B156" s="76"/>
      <c r="C156" s="126"/>
      <c r="D156" s="76"/>
      <c r="E156" s="126"/>
      <c r="F156" s="76"/>
      <c r="G156" s="126"/>
      <c r="H156" s="154"/>
      <c r="I156" s="126"/>
    </row>
    <row r="157" spans="1:17" s="4" customFormat="1">
      <c r="A157" s="3" t="s">
        <v>179</v>
      </c>
      <c r="B157" s="22"/>
      <c r="C157" s="23"/>
      <c r="D157" s="24"/>
      <c r="E157" s="23"/>
      <c r="G157" s="25"/>
      <c r="H157" s="155"/>
      <c r="I157" s="25"/>
      <c r="J157" s="23"/>
      <c r="L157" s="22"/>
      <c r="M157" s="21"/>
      <c r="N157" s="24"/>
      <c r="O157" s="21"/>
    </row>
    <row r="158" spans="1:17" s="4" customFormat="1">
      <c r="A158" s="3" t="s">
        <v>176</v>
      </c>
      <c r="B158" s="22"/>
      <c r="C158" s="23"/>
      <c r="D158" s="24"/>
      <c r="E158" s="23"/>
      <c r="G158" s="25"/>
      <c r="I158" s="25"/>
      <c r="J158" s="23"/>
      <c r="L158" s="22"/>
      <c r="M158" s="21"/>
      <c r="N158" s="24"/>
      <c r="O158" s="21"/>
    </row>
    <row r="159" spans="1:17" s="71" customFormat="1">
      <c r="A159" s="70" t="s">
        <v>177</v>
      </c>
      <c r="B159" s="76"/>
      <c r="C159" s="126"/>
      <c r="D159" s="76"/>
      <c r="E159" s="126"/>
      <c r="F159" s="76"/>
      <c r="G159" s="126"/>
      <c r="H159" s="76"/>
      <c r="I159" s="126"/>
    </row>
    <row r="160" spans="1:17" s="71" customFormat="1" ht="22.5" customHeight="1">
      <c r="A160" s="295" t="s">
        <v>168</v>
      </c>
      <c r="B160" s="295"/>
      <c r="C160" s="295"/>
      <c r="D160" s="295"/>
      <c r="E160" s="295"/>
      <c r="F160" s="295"/>
      <c r="G160" s="295"/>
      <c r="H160" s="295"/>
      <c r="I160" s="295"/>
      <c r="J160" s="295"/>
      <c r="K160" s="295"/>
      <c r="L160" s="295"/>
      <c r="M160" s="295"/>
      <c r="N160" s="295"/>
      <c r="O160" s="295"/>
      <c r="P160" s="295"/>
      <c r="Q160" s="295"/>
    </row>
    <row r="161" spans="1:17" s="71" customFormat="1" ht="10.199999999999999">
      <c r="A161" s="198" t="s">
        <v>67</v>
      </c>
      <c r="C161" s="77"/>
      <c r="E161" s="77"/>
      <c r="G161" s="77"/>
      <c r="H161" s="143"/>
      <c r="I161" s="77"/>
    </row>
    <row r="162" spans="1:17" s="71" customFormat="1" ht="10.199999999999999">
      <c r="A162" s="199" t="s">
        <v>92</v>
      </c>
      <c r="B162" s="73"/>
      <c r="C162" s="74"/>
      <c r="D162" s="73"/>
      <c r="E162" s="74"/>
      <c r="F162" s="73"/>
      <c r="G162" s="74"/>
      <c r="H162" s="144"/>
      <c r="I162" s="74"/>
      <c r="J162" s="73"/>
      <c r="K162" s="73"/>
      <c r="L162" s="73"/>
      <c r="M162" s="73"/>
      <c r="N162" s="73"/>
      <c r="O162" s="73"/>
      <c r="P162" s="73"/>
    </row>
    <row r="163" spans="1:17" s="71" customFormat="1" ht="10.199999999999999">
      <c r="A163" s="4" t="s">
        <v>202</v>
      </c>
      <c r="B163" s="75"/>
      <c r="C163" s="77"/>
      <c r="E163" s="77"/>
      <c r="G163" s="77"/>
      <c r="H163" s="143"/>
      <c r="I163" s="77"/>
      <c r="Q163" s="127"/>
    </row>
  </sheetData>
  <mergeCells count="16">
    <mergeCell ref="A160:Q160"/>
    <mergeCell ref="A1:Q1"/>
    <mergeCell ref="A4:A10"/>
    <mergeCell ref="D10:E10"/>
    <mergeCell ref="F10:G10"/>
    <mergeCell ref="H10:I10"/>
    <mergeCell ref="B4:I4"/>
    <mergeCell ref="J4:Q4"/>
    <mergeCell ref="L10:M10"/>
    <mergeCell ref="A155:Q155"/>
    <mergeCell ref="B7:C10"/>
    <mergeCell ref="D7:I7"/>
    <mergeCell ref="J7:K10"/>
    <mergeCell ref="L7:Q7"/>
    <mergeCell ref="N10:O10"/>
    <mergeCell ref="P10:Q10"/>
  </mergeCells>
  <printOptions horizontalCentered="1"/>
  <pageMargins left="0.78740157480314965" right="0.78740157480314965" top="0.78740157480314965" bottom="0.78740157480314965" header="0.39370078740157483" footer="0.39370078740157483"/>
  <pageSetup scale="68" orientation="portrait" r:id="rId1"/>
  <headerFooter alignWithMargins="0">
    <oddFooter>&amp;R&amp;P de &amp;N</oddFooter>
  </headerFooter>
  <rowBreaks count="1" manualBreakCount="1"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17</vt:i4>
      </vt:variant>
    </vt:vector>
  </HeadingPairs>
  <TitlesOfParts>
    <vt:vector size="30" baseType="lpstr"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6.11</vt:lpstr>
      <vt:lpstr>6.12</vt:lpstr>
      <vt:lpstr>6.13</vt:lpstr>
      <vt:lpstr>'6.1'!Print_Area</vt:lpstr>
      <vt:lpstr>'6.10'!Print_Area</vt:lpstr>
      <vt:lpstr>'6.11'!Print_Area</vt:lpstr>
      <vt:lpstr>'6.12'!Print_Area</vt:lpstr>
      <vt:lpstr>'6.13'!Print_Area</vt:lpstr>
      <vt:lpstr>'6.2'!Print_Area</vt:lpstr>
      <vt:lpstr>'6.3'!Print_Area</vt:lpstr>
      <vt:lpstr>'6.4'!Print_Area</vt:lpstr>
      <vt:lpstr>'6.5'!Print_Area</vt:lpstr>
      <vt:lpstr>'6.6'!Print_Area</vt:lpstr>
      <vt:lpstr>'6.7'!Print_Area</vt:lpstr>
      <vt:lpstr>'6.8'!Print_Area</vt:lpstr>
      <vt:lpstr>'6.9'!Print_Area</vt:lpstr>
      <vt:lpstr>'6.1'!Print_Titles</vt:lpstr>
      <vt:lpstr>'6.13'!Print_Titles</vt:lpstr>
      <vt:lpstr>'6.5'!Print_Titles</vt:lpstr>
      <vt:lpstr>'6.9'!Print_Titles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Slvestre</dc:creator>
  <cp:lastModifiedBy>Luz Adriana Tovar Martínez </cp:lastModifiedBy>
  <cp:lastPrinted>2012-10-26T01:35:37Z</cp:lastPrinted>
  <dcterms:created xsi:type="dcterms:W3CDTF">2006-10-10T00:17:58Z</dcterms:created>
  <dcterms:modified xsi:type="dcterms:W3CDTF">2019-03-07T17:56:01Z</dcterms:modified>
</cp:coreProperties>
</file>