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3040" windowHeight="9276" tabRatio="832"/>
  </bookViews>
  <sheets>
    <sheet name="7.1" sheetId="103" r:id="rId1"/>
    <sheet name="7.2" sheetId="104" r:id="rId2"/>
    <sheet name="7.3" sheetId="105" r:id="rId3"/>
    <sheet name="7.4" sheetId="106" r:id="rId4"/>
    <sheet name="7.5" sheetId="82" r:id="rId5"/>
    <sheet name="7.6" sheetId="83" r:id="rId6"/>
    <sheet name="7.7" sheetId="84" r:id="rId7"/>
    <sheet name="7.8" sheetId="85" r:id="rId8"/>
    <sheet name="7.9" sheetId="89" r:id="rId9"/>
    <sheet name="7.10" sheetId="90" r:id="rId10"/>
    <sheet name="7.11" sheetId="91" r:id="rId11"/>
    <sheet name="7.12" sheetId="92" r:id="rId12"/>
    <sheet name="7.13" sheetId="107" r:id="rId13"/>
    <sheet name="7.14" sheetId="108" r:id="rId14"/>
    <sheet name="7.15" sheetId="109" r:id="rId15"/>
  </sheets>
  <definedNames>
    <definedName name="_xlnm._FilterDatabase" localSheetId="0" hidden="1">'7.1'!#REF!</definedName>
    <definedName name="_xlnm._FilterDatabase" localSheetId="9" hidden="1">'7.10'!#REF!</definedName>
    <definedName name="_xlnm._FilterDatabase" localSheetId="10" hidden="1">'7.11'!#REF!</definedName>
    <definedName name="_xlnm._FilterDatabase" localSheetId="11" hidden="1">'7.12'!#REF!</definedName>
    <definedName name="_xlnm._FilterDatabase" localSheetId="12" hidden="1">'7.13'!#REF!</definedName>
    <definedName name="_xlnm._FilterDatabase" localSheetId="13" hidden="1">'7.14'!#REF!</definedName>
    <definedName name="_xlnm._FilterDatabase" localSheetId="14" hidden="1">'7.15'!#REF!</definedName>
    <definedName name="_xlnm._FilterDatabase" localSheetId="1" hidden="1">'7.2'!#REF!</definedName>
    <definedName name="_xlnm._FilterDatabase" localSheetId="2" hidden="1">'7.3'!#REF!</definedName>
    <definedName name="_xlnm._FilterDatabase" localSheetId="3" hidden="1">'7.4'!#REF!</definedName>
    <definedName name="_xlnm._FilterDatabase" localSheetId="4" hidden="1">'7.5'!#REF!</definedName>
    <definedName name="_xlnm._FilterDatabase" localSheetId="5" hidden="1">'7.6'!#REF!</definedName>
    <definedName name="_xlnm._FilterDatabase" localSheetId="6" hidden="1">'7.7'!#REF!</definedName>
    <definedName name="_xlnm._FilterDatabase" localSheetId="7" hidden="1">'7.8'!#REF!</definedName>
    <definedName name="_xlnm._FilterDatabase" localSheetId="8" hidden="1">'7.9'!#REF!</definedName>
    <definedName name="_xlnm.Print_Area" localSheetId="0">'7.1'!$A$1:$R$48</definedName>
    <definedName name="_xlnm.Print_Area" localSheetId="9">'7.10'!$A$1:$R$70</definedName>
    <definedName name="_xlnm.Print_Area" localSheetId="10">'7.11'!$A$1:$R$111</definedName>
    <definedName name="_xlnm.Print_Area" localSheetId="11">'7.12'!$A$1:$R$75</definedName>
    <definedName name="_xlnm.Print_Area" localSheetId="12">'7.13'!$A$1:$R$139</definedName>
    <definedName name="_xlnm.Print_Area" localSheetId="13">'7.14'!$A$1:$R$124</definedName>
    <definedName name="_xlnm.Print_Area" localSheetId="14">'7.15'!$A$1:$R$113</definedName>
    <definedName name="_xlnm.Print_Area" localSheetId="1">'7.2'!$A$1:$R$70</definedName>
    <definedName name="_xlnm.Print_Area" localSheetId="2">'7.3'!$A$1:$R$110</definedName>
    <definedName name="_xlnm.Print_Area" localSheetId="3">'7.4'!$A$1:$R$77</definedName>
    <definedName name="_xlnm.Print_Area" localSheetId="4">'7.5'!$A$1:$R$47</definedName>
    <definedName name="_xlnm.Print_Area" localSheetId="5">'7.6'!$A$1:$R$70</definedName>
    <definedName name="_xlnm.Print_Area" localSheetId="6">'7.7'!$A$1:$R$111</definedName>
    <definedName name="_xlnm.Print_Area" localSheetId="7">'7.8'!$A$1:$R$69</definedName>
    <definedName name="_xlnm.Print_Area" localSheetId="8">'7.9'!$A$1:$R$47</definedName>
    <definedName name="_xlnm.Print_Titles" localSheetId="0">'7.1'!$1:$22</definedName>
    <definedName name="_xlnm.Print_Titles" localSheetId="10">'7.11'!$1:$12</definedName>
    <definedName name="_xlnm.Print_Titles" localSheetId="11">'7.12'!$1:$2</definedName>
    <definedName name="_xlnm.Print_Titles" localSheetId="12">'7.13'!$1:$11</definedName>
    <definedName name="_xlnm.Print_Titles" localSheetId="13">'7.14'!$1:$11</definedName>
    <definedName name="_xlnm.Print_Titles" localSheetId="14">'7.15'!$1:$11</definedName>
    <definedName name="_xlnm.Print_Titles" localSheetId="2">'7.3'!$1:$12</definedName>
    <definedName name="_xlnm.Print_Titles" localSheetId="3">'7.4'!$1:$2</definedName>
    <definedName name="_xlnm.Print_Titles" localSheetId="4">'7.5'!$1:$27</definedName>
    <definedName name="_xlnm.Print_Titles" localSheetId="6">'7.7'!$1:$12</definedName>
    <definedName name="_xlnm.Print_Titles" localSheetId="7">'7.8'!$1:$2</definedName>
    <definedName name="_xlnm.Print_Titles" localSheetId="8">'7.9'!$1:$19</definedName>
  </definedNames>
  <calcPr calcId="145621"/>
</workbook>
</file>

<file path=xl/calcChain.xml><?xml version="1.0" encoding="utf-8"?>
<calcChain xmlns="http://schemas.openxmlformats.org/spreadsheetml/2006/main">
  <c r="B40" i="91" l="1"/>
  <c r="B16" i="107" l="1"/>
  <c r="D62" i="107"/>
  <c r="D60" i="107" s="1"/>
  <c r="F62" i="107"/>
  <c r="H62" i="107"/>
  <c r="B40" i="85"/>
  <c r="B39" i="85"/>
  <c r="B37" i="105" l="1"/>
  <c r="B32" i="105"/>
  <c r="B33" i="105"/>
  <c r="B34" i="105"/>
  <c r="B35" i="105"/>
  <c r="B36" i="105"/>
  <c r="B40" i="105"/>
  <c r="B41" i="105"/>
  <c r="B42" i="105"/>
  <c r="B43" i="105"/>
  <c r="B44" i="105"/>
  <c r="B45" i="105"/>
  <c r="B46" i="105"/>
  <c r="B47" i="105"/>
  <c r="B48" i="105"/>
  <c r="B49" i="105"/>
  <c r="B50" i="105"/>
  <c r="Q104" i="109" l="1"/>
  <c r="O104" i="109"/>
  <c r="M104" i="109"/>
  <c r="Q96" i="109"/>
  <c r="O96" i="109"/>
  <c r="M96" i="109"/>
  <c r="Q92" i="109"/>
  <c r="O92" i="109"/>
  <c r="M92" i="109"/>
  <c r="M88" i="109"/>
  <c r="O88" i="109"/>
  <c r="Q88" i="109"/>
  <c r="Q87" i="109"/>
  <c r="O87" i="109"/>
  <c r="M87" i="109"/>
  <c r="Q82" i="109"/>
  <c r="Q83" i="109"/>
  <c r="Q78" i="109"/>
  <c r="O81" i="109"/>
  <c r="O83" i="109"/>
  <c r="O78" i="109"/>
  <c r="M83" i="109"/>
  <c r="M78" i="109"/>
  <c r="K83" i="109"/>
  <c r="K78" i="109"/>
  <c r="Q75" i="109"/>
  <c r="Q74" i="109"/>
  <c r="Q73" i="109"/>
  <c r="Q72" i="109"/>
  <c r="Q71" i="109"/>
  <c r="O75" i="109"/>
  <c r="O74" i="109"/>
  <c r="O73" i="109"/>
  <c r="O71" i="109"/>
  <c r="M74" i="109"/>
  <c r="M75" i="109"/>
  <c r="M72" i="109"/>
  <c r="M71" i="109"/>
  <c r="Q68" i="109"/>
  <c r="Q67" i="109"/>
  <c r="O68" i="109"/>
  <c r="O67" i="109"/>
  <c r="M68" i="109"/>
  <c r="M67" i="109"/>
  <c r="M47" i="109"/>
  <c r="M48" i="109"/>
  <c r="M49" i="109"/>
  <c r="O46" i="109"/>
  <c r="O47" i="109"/>
  <c r="O48" i="109"/>
  <c r="O49" i="109"/>
  <c r="Q49" i="109"/>
  <c r="Q48" i="109"/>
  <c r="Q46" i="109"/>
  <c r="Q44" i="109"/>
  <c r="Q40" i="109"/>
  <c r="Q39" i="109"/>
  <c r="Q37" i="109"/>
  <c r="Q36" i="109"/>
  <c r="Q35" i="109"/>
  <c r="O40" i="109"/>
  <c r="O39" i="109"/>
  <c r="O38" i="109"/>
  <c r="O37" i="109"/>
  <c r="O36" i="109"/>
  <c r="O35" i="109"/>
  <c r="M39" i="109"/>
  <c r="M40" i="109"/>
  <c r="M36" i="109"/>
  <c r="M35" i="109"/>
  <c r="M31" i="109"/>
  <c r="M30" i="109"/>
  <c r="M29" i="109"/>
  <c r="M28" i="109"/>
  <c r="O28" i="109"/>
  <c r="O30" i="109"/>
  <c r="O29" i="109"/>
  <c r="Q29" i="109"/>
  <c r="Q30" i="109"/>
  <c r="Q31" i="109"/>
  <c r="O31" i="109"/>
  <c r="Q27" i="109"/>
  <c r="O27" i="109"/>
  <c r="M27" i="109"/>
  <c r="M24" i="109"/>
  <c r="O24" i="109"/>
  <c r="Q24" i="109"/>
  <c r="Q23" i="109"/>
  <c r="O23" i="109"/>
  <c r="M23" i="109"/>
  <c r="Q17" i="109"/>
  <c r="Q16" i="109"/>
  <c r="O17" i="109"/>
  <c r="O16" i="109"/>
  <c r="M17" i="109"/>
  <c r="M16" i="109"/>
  <c r="M108" i="108"/>
  <c r="O108" i="108"/>
  <c r="Q108" i="108"/>
  <c r="Q103" i="108"/>
  <c r="O103" i="108"/>
  <c r="M103" i="108"/>
  <c r="Q99" i="108"/>
  <c r="Q91" i="108"/>
  <c r="O99" i="108"/>
  <c r="O91" i="108"/>
  <c r="M99" i="108"/>
  <c r="M91" i="108"/>
  <c r="Q86" i="108"/>
  <c r="Q84" i="108"/>
  <c r="Q82" i="108"/>
  <c r="O82" i="108"/>
  <c r="O83" i="108"/>
  <c r="M87" i="108"/>
  <c r="O87" i="108"/>
  <c r="Q87" i="108"/>
  <c r="Q76" i="108"/>
  <c r="O76" i="108"/>
  <c r="M76" i="108"/>
  <c r="Q73" i="108"/>
  <c r="Q72" i="108"/>
  <c r="O73" i="108"/>
  <c r="O72" i="108"/>
  <c r="M73" i="108"/>
  <c r="M72" i="108"/>
  <c r="O58" i="108"/>
  <c r="O57" i="108"/>
  <c r="O56" i="108"/>
  <c r="O55" i="108"/>
  <c r="O54" i="108"/>
  <c r="M59" i="108"/>
  <c r="M58" i="108"/>
  <c r="M57" i="108"/>
  <c r="M56" i="108"/>
  <c r="M55" i="108"/>
  <c r="M54" i="108"/>
  <c r="K59" i="108"/>
  <c r="K58" i="108"/>
  <c r="K57" i="108"/>
  <c r="K53" i="108" s="1"/>
  <c r="K56" i="108"/>
  <c r="K55" i="108"/>
  <c r="O59" i="108"/>
  <c r="Q59" i="108"/>
  <c r="Q54" i="108"/>
  <c r="K54" i="108"/>
  <c r="M50" i="108"/>
  <c r="O50" i="108"/>
  <c r="Q50" i="108"/>
  <c r="Q42" i="108"/>
  <c r="O42" i="108"/>
  <c r="M42" i="108"/>
  <c r="Q34" i="108"/>
  <c r="Q36" i="108"/>
  <c r="Q38" i="108"/>
  <c r="Q27" i="108"/>
  <c r="O38" i="108"/>
  <c r="O27" i="108"/>
  <c r="M38" i="108"/>
  <c r="M27" i="108"/>
  <c r="Q24" i="108"/>
  <c r="Q23" i="108"/>
  <c r="O24" i="108"/>
  <c r="O23" i="108"/>
  <c r="M24" i="108"/>
  <c r="M23" i="108"/>
  <c r="K24" i="108"/>
  <c r="K23" i="108"/>
  <c r="Q17" i="108"/>
  <c r="Q16" i="108"/>
  <c r="O17" i="108"/>
  <c r="O16" i="108"/>
  <c r="M17" i="108"/>
  <c r="M16" i="108"/>
  <c r="Q126" i="107"/>
  <c r="Q125" i="107"/>
  <c r="O126" i="107"/>
  <c r="O125" i="107"/>
  <c r="M126" i="107"/>
  <c r="M125" i="107"/>
  <c r="Q121" i="107"/>
  <c r="Q120" i="107"/>
  <c r="O121" i="107"/>
  <c r="O120" i="107"/>
  <c r="M121" i="107"/>
  <c r="M120" i="107"/>
  <c r="Q111" i="107"/>
  <c r="Q110" i="107"/>
  <c r="O111" i="107"/>
  <c r="O110" i="107"/>
  <c r="M111" i="107"/>
  <c r="M110" i="107"/>
  <c r="Q104" i="107"/>
  <c r="O104" i="107"/>
  <c r="M104" i="107"/>
  <c r="M101" i="107"/>
  <c r="O101" i="107"/>
  <c r="Q101" i="107"/>
  <c r="Q100" i="107"/>
  <c r="O100" i="107"/>
  <c r="M100" i="107"/>
  <c r="M97" i="107"/>
  <c r="O97" i="107"/>
  <c r="Q97" i="107"/>
  <c r="Q92" i="107"/>
  <c r="O92" i="107"/>
  <c r="M92" i="107"/>
  <c r="Q88" i="107"/>
  <c r="Q87" i="107"/>
  <c r="Q86" i="107" s="1"/>
  <c r="O88" i="107"/>
  <c r="O87" i="107"/>
  <c r="M88" i="107"/>
  <c r="M87" i="107"/>
  <c r="M86" i="107"/>
  <c r="M84" i="107"/>
  <c r="O84" i="107"/>
  <c r="Q84" i="107"/>
  <c r="Q80" i="107"/>
  <c r="O80" i="107"/>
  <c r="M80" i="107"/>
  <c r="Q74" i="107"/>
  <c r="Q73" i="107"/>
  <c r="O74" i="107"/>
  <c r="O73" i="107"/>
  <c r="M74" i="107"/>
  <c r="M73" i="107"/>
  <c r="M69" i="107"/>
  <c r="O69" i="107"/>
  <c r="Q69" i="107"/>
  <c r="Q68" i="107"/>
  <c r="O68" i="107"/>
  <c r="M68" i="107"/>
  <c r="K68" i="107"/>
  <c r="Q57" i="107"/>
  <c r="Q56" i="107"/>
  <c r="O57" i="107"/>
  <c r="O56" i="107"/>
  <c r="M57" i="107"/>
  <c r="M56" i="107"/>
  <c r="M52" i="107"/>
  <c r="M49" i="107"/>
  <c r="Q45" i="107"/>
  <c r="Q44" i="107"/>
  <c r="O45" i="107"/>
  <c r="O44" i="107"/>
  <c r="M45" i="107"/>
  <c r="M44" i="107"/>
  <c r="M31" i="107"/>
  <c r="O31" i="107"/>
  <c r="Q31" i="107"/>
  <c r="Q30" i="107"/>
  <c r="O30" i="107"/>
  <c r="M30" i="107"/>
  <c r="Q22" i="107"/>
  <c r="O22" i="107"/>
  <c r="M22" i="107"/>
  <c r="Q17" i="107"/>
  <c r="Q16" i="107"/>
  <c r="O17" i="107"/>
  <c r="O16" i="107"/>
  <c r="M17" i="107"/>
  <c r="M16" i="107"/>
  <c r="M67" i="92"/>
  <c r="O67" i="92"/>
  <c r="Q67" i="92"/>
  <c r="Q63" i="92"/>
  <c r="O63" i="92"/>
  <c r="M63" i="92"/>
  <c r="O58" i="92"/>
  <c r="M58" i="92"/>
  <c r="Q58" i="92"/>
  <c r="Q52" i="92"/>
  <c r="O52" i="92"/>
  <c r="M52" i="92"/>
  <c r="Q48" i="92"/>
  <c r="M48" i="92"/>
  <c r="Q41" i="92"/>
  <c r="O41" i="92"/>
  <c r="M41" i="92"/>
  <c r="M35" i="92"/>
  <c r="O35" i="92"/>
  <c r="Q35" i="92"/>
  <c r="Q34" i="92"/>
  <c r="O34" i="92"/>
  <c r="M34" i="92"/>
  <c r="K34" i="92"/>
  <c r="M31" i="92"/>
  <c r="O31" i="92"/>
  <c r="Q31" i="92"/>
  <c r="Q28" i="92"/>
  <c r="O28" i="92"/>
  <c r="M28" i="92"/>
  <c r="M24" i="92"/>
  <c r="O24" i="92"/>
  <c r="Q24" i="92"/>
  <c r="Q16" i="92"/>
  <c r="O16" i="92"/>
  <c r="M16" i="92"/>
  <c r="K94" i="91"/>
  <c r="M94" i="91"/>
  <c r="O94" i="91"/>
  <c r="Q94" i="91"/>
  <c r="Q89" i="91"/>
  <c r="O89" i="91"/>
  <c r="M89" i="91"/>
  <c r="K89" i="91"/>
  <c r="Q85" i="91"/>
  <c r="Q84" i="91"/>
  <c r="Q80" i="91"/>
  <c r="Q79" i="91"/>
  <c r="O80" i="91"/>
  <c r="O79" i="91"/>
  <c r="M80" i="91"/>
  <c r="M79" i="91"/>
  <c r="Q75" i="91"/>
  <c r="Q74" i="91"/>
  <c r="O74" i="91"/>
  <c r="O75" i="91"/>
  <c r="K70" i="91"/>
  <c r="M70" i="91"/>
  <c r="O70" i="91"/>
  <c r="Q70" i="91"/>
  <c r="Q63" i="91"/>
  <c r="O63" i="91"/>
  <c r="M63" i="91"/>
  <c r="K63" i="91"/>
  <c r="Q59" i="91"/>
  <c r="Q55" i="91"/>
  <c r="O59" i="91"/>
  <c r="O55" i="91"/>
  <c r="M59" i="91"/>
  <c r="M55" i="91"/>
  <c r="Q51" i="91"/>
  <c r="Q40" i="91"/>
  <c r="O51" i="91"/>
  <c r="O40" i="91"/>
  <c r="M51" i="91"/>
  <c r="M40" i="91"/>
  <c r="M28" i="91"/>
  <c r="O28" i="91"/>
  <c r="Q28" i="91"/>
  <c r="Q27" i="91"/>
  <c r="O27" i="91"/>
  <c r="M27" i="91"/>
  <c r="O20" i="91"/>
  <c r="Q20" i="91"/>
  <c r="Q23" i="91"/>
  <c r="Q16" i="91"/>
  <c r="O23" i="91"/>
  <c r="O16" i="91"/>
  <c r="M23" i="91"/>
  <c r="M16" i="91"/>
  <c r="M59" i="90"/>
  <c r="O59" i="90"/>
  <c r="Q59" i="90"/>
  <c r="Q56" i="90"/>
  <c r="O56" i="90"/>
  <c r="M56" i="90"/>
  <c r="Q53" i="90"/>
  <c r="Q52" i="90"/>
  <c r="O53" i="90"/>
  <c r="O52" i="90"/>
  <c r="M53" i="90"/>
  <c r="M52" i="90"/>
  <c r="K52" i="90"/>
  <c r="Q48" i="90"/>
  <c r="Q43" i="90"/>
  <c r="O48" i="90"/>
  <c r="O43" i="90"/>
  <c r="M48" i="90"/>
  <c r="M43" i="90"/>
  <c r="Q39" i="90"/>
  <c r="Q38" i="90"/>
  <c r="Q37" i="90" s="1"/>
  <c r="O39" i="90"/>
  <c r="O38" i="90"/>
  <c r="M38" i="90"/>
  <c r="M39" i="90"/>
  <c r="M35" i="90"/>
  <c r="O35" i="90"/>
  <c r="Q35" i="90"/>
  <c r="Q34" i="90"/>
  <c r="O34" i="90"/>
  <c r="M34" i="90"/>
  <c r="Q30" i="90"/>
  <c r="Q29" i="90"/>
  <c r="O29" i="90"/>
  <c r="M29" i="90"/>
  <c r="K29" i="90"/>
  <c r="B25" i="90"/>
  <c r="B24" i="90"/>
  <c r="O20" i="90"/>
  <c r="M20" i="90"/>
  <c r="Q17" i="90"/>
  <c r="Q16" i="90"/>
  <c r="O16" i="90"/>
  <c r="M16" i="90"/>
  <c r="M32" i="89"/>
  <c r="O32" i="89"/>
  <c r="Q32" i="89"/>
  <c r="Q31" i="89"/>
  <c r="O31" i="89"/>
  <c r="Q57" i="85"/>
  <c r="M61" i="85"/>
  <c r="M57" i="85" s="1"/>
  <c r="M60" i="85"/>
  <c r="M58" i="85"/>
  <c r="M59" i="85"/>
  <c r="Q49" i="85"/>
  <c r="M49" i="85"/>
  <c r="M45" i="85"/>
  <c r="Q45" i="85"/>
  <c r="Q40" i="85"/>
  <c r="M40" i="85"/>
  <c r="Q33" i="85"/>
  <c r="Q32" i="85"/>
  <c r="O32" i="85"/>
  <c r="M32" i="85"/>
  <c r="M29" i="85"/>
  <c r="O29" i="85"/>
  <c r="Q29" i="85"/>
  <c r="Q28" i="85"/>
  <c r="O28" i="85"/>
  <c r="M28" i="85"/>
  <c r="M24" i="85"/>
  <c r="O24" i="85"/>
  <c r="Q24" i="85"/>
  <c r="Q16" i="85"/>
  <c r="O16" i="85"/>
  <c r="M16" i="85"/>
  <c r="K101" i="84"/>
  <c r="M101" i="84"/>
  <c r="O101" i="84"/>
  <c r="Q101" i="84"/>
  <c r="Q98" i="84"/>
  <c r="O98" i="84"/>
  <c r="M98" i="84"/>
  <c r="K98" i="84"/>
  <c r="Q84" i="84"/>
  <c r="O84" i="84"/>
  <c r="M84" i="84"/>
  <c r="Q79" i="84"/>
  <c r="O79" i="84"/>
  <c r="M79" i="84"/>
  <c r="Q74" i="84"/>
  <c r="Q75" i="84"/>
  <c r="O75" i="84"/>
  <c r="M75" i="84"/>
  <c r="K75" i="84"/>
  <c r="M59" i="84"/>
  <c r="O59" i="84"/>
  <c r="Q58" i="84"/>
  <c r="Q55" i="84"/>
  <c r="O55" i="84"/>
  <c r="M55" i="84"/>
  <c r="M51" i="84"/>
  <c r="O51" i="84"/>
  <c r="Q51" i="84"/>
  <c r="Q40" i="84"/>
  <c r="O40" i="84"/>
  <c r="M40" i="84"/>
  <c r="Q28" i="84"/>
  <c r="O28" i="84"/>
  <c r="M28" i="84"/>
  <c r="K28" i="84"/>
  <c r="Q23" i="84"/>
  <c r="O23" i="84"/>
  <c r="M23" i="84"/>
  <c r="Q16" i="84"/>
  <c r="O16" i="84"/>
  <c r="M16" i="84"/>
  <c r="Q24" i="83"/>
  <c r="Q16" i="83"/>
  <c r="O17" i="83"/>
  <c r="O16" i="83"/>
  <c r="M17" i="83"/>
  <c r="M16" i="83"/>
  <c r="O16" i="82"/>
  <c r="M16" i="82"/>
  <c r="M58" i="83"/>
  <c r="Q58" i="83"/>
  <c r="Q57" i="83"/>
  <c r="Q56" i="83"/>
  <c r="O58" i="83"/>
  <c r="O56" i="83"/>
  <c r="M56" i="83"/>
  <c r="K56" i="83"/>
  <c r="M48" i="83"/>
  <c r="K48" i="83"/>
  <c r="H48" i="83"/>
  <c r="F48" i="83"/>
  <c r="D48" i="83" s="1"/>
  <c r="Q47" i="83"/>
  <c r="Q42" i="83"/>
  <c r="O47" i="83"/>
  <c r="O42" i="83"/>
  <c r="M47" i="83"/>
  <c r="M42" i="83"/>
  <c r="Q32" i="83"/>
  <c r="Q33" i="83"/>
  <c r="M33" i="83"/>
  <c r="M32" i="83"/>
  <c r="K28" i="83"/>
  <c r="Q28" i="83"/>
  <c r="Q27" i="83"/>
  <c r="O28" i="83"/>
  <c r="O27" i="83"/>
  <c r="M28" i="83"/>
  <c r="M27" i="83"/>
  <c r="Q23" i="83"/>
  <c r="Q20" i="83"/>
  <c r="O24" i="83"/>
  <c r="O20" i="83"/>
  <c r="M20" i="83"/>
  <c r="M21" i="83"/>
  <c r="M22" i="83"/>
  <c r="M23" i="83"/>
  <c r="K22" i="83"/>
  <c r="K23" i="83"/>
  <c r="Q32" i="82"/>
  <c r="Q31" i="82"/>
  <c r="O32" i="82"/>
  <c r="O31" i="82"/>
  <c r="M32" i="82"/>
  <c r="M31" i="82"/>
  <c r="Q19" i="82"/>
  <c r="Q16" i="82"/>
  <c r="O19" i="82"/>
  <c r="M19" i="82"/>
  <c r="Q68" i="106"/>
  <c r="Q69" i="106"/>
  <c r="Q70" i="106"/>
  <c r="Q66" i="106"/>
  <c r="Q67" i="106"/>
  <c r="Q65" i="106"/>
  <c r="O69" i="106"/>
  <c r="O70" i="106"/>
  <c r="O66" i="106"/>
  <c r="O67" i="106"/>
  <c r="O68" i="106"/>
  <c r="O65" i="106"/>
  <c r="M70" i="106"/>
  <c r="M66" i="106"/>
  <c r="M67" i="106"/>
  <c r="M68" i="106"/>
  <c r="M69" i="106"/>
  <c r="M65" i="106"/>
  <c r="Q61" i="106"/>
  <c r="Q55" i="106"/>
  <c r="O61" i="106"/>
  <c r="O55" i="106"/>
  <c r="M61" i="106"/>
  <c r="M60" i="106"/>
  <c r="M55" i="106"/>
  <c r="Q51" i="106"/>
  <c r="Q44" i="106"/>
  <c r="O44" i="106"/>
  <c r="M51" i="106"/>
  <c r="M44" i="106"/>
  <c r="Q37" i="106"/>
  <c r="O37" i="106"/>
  <c r="M37" i="106"/>
  <c r="Q28" i="106"/>
  <c r="O28" i="106"/>
  <c r="M28" i="106"/>
  <c r="Q16" i="106"/>
  <c r="O16" i="106"/>
  <c r="M16" i="106"/>
  <c r="Q94" i="105"/>
  <c r="Q89" i="105"/>
  <c r="O94" i="105"/>
  <c r="O89" i="105"/>
  <c r="M94" i="105"/>
  <c r="M89" i="105"/>
  <c r="Q84" i="105"/>
  <c r="O84" i="105"/>
  <c r="M84" i="105"/>
  <c r="Q79" i="105"/>
  <c r="O79" i="105"/>
  <c r="M79" i="105"/>
  <c r="Q74" i="105"/>
  <c r="O74" i="105"/>
  <c r="M74" i="105"/>
  <c r="K74" i="105"/>
  <c r="Q55" i="105"/>
  <c r="O55" i="105"/>
  <c r="M55" i="105"/>
  <c r="K55" i="105"/>
  <c r="Q51" i="105"/>
  <c r="Q40" i="105"/>
  <c r="O40" i="105"/>
  <c r="M40" i="105"/>
  <c r="O28" i="105"/>
  <c r="Q27" i="105"/>
  <c r="O27" i="105"/>
  <c r="M27" i="105"/>
  <c r="Q16" i="105"/>
  <c r="O16" i="105"/>
  <c r="M16" i="105"/>
  <c r="Q57" i="104"/>
  <c r="O57" i="104"/>
  <c r="M57" i="104"/>
  <c r="Q53" i="104"/>
  <c r="Q52" i="104"/>
  <c r="O53" i="104"/>
  <c r="O52" i="104"/>
  <c r="M52" i="104"/>
  <c r="Q46" i="104"/>
  <c r="O46" i="104"/>
  <c r="M46" i="104"/>
  <c r="Q43" i="104"/>
  <c r="O43" i="104"/>
  <c r="M43" i="104"/>
  <c r="O39" i="104"/>
  <c r="Q39" i="104"/>
  <c r="Q38" i="104"/>
  <c r="O38" i="104"/>
  <c r="M38" i="104"/>
  <c r="K38" i="104"/>
  <c r="Q33" i="104"/>
  <c r="O33" i="104"/>
  <c r="M33" i="104"/>
  <c r="Q28" i="104"/>
  <c r="O28" i="104"/>
  <c r="Q29" i="104"/>
  <c r="O29" i="104"/>
  <c r="M29" i="104"/>
  <c r="M28" i="104"/>
  <c r="M24" i="104"/>
  <c r="M20" i="104"/>
  <c r="Q23" i="104"/>
  <c r="Q24" i="104"/>
  <c r="Q20" i="104"/>
  <c r="O20" i="104"/>
  <c r="O22" i="104"/>
  <c r="M22" i="104"/>
  <c r="Q17" i="104"/>
  <c r="Q16" i="104"/>
  <c r="O17" i="104"/>
  <c r="O16" i="104"/>
  <c r="M17" i="104"/>
  <c r="M16" i="104"/>
  <c r="Q33" i="103"/>
  <c r="Q32" i="103"/>
  <c r="O33" i="103"/>
  <c r="O32" i="103"/>
  <c r="M33" i="103"/>
  <c r="M32" i="103"/>
  <c r="Q24" i="103"/>
  <c r="Q25" i="103"/>
  <c r="O24" i="103"/>
  <c r="O22" i="103"/>
  <c r="M26" i="103"/>
  <c r="M22" i="103"/>
  <c r="D107" i="109" l="1"/>
  <c r="B32" i="109"/>
  <c r="B31" i="109"/>
  <c r="B30" i="109"/>
  <c r="B29" i="109"/>
  <c r="B28" i="109"/>
  <c r="B27" i="109"/>
  <c r="K27" i="109" s="1"/>
  <c r="K31" i="109" l="1"/>
  <c r="K29" i="109"/>
  <c r="K28" i="109"/>
  <c r="K30" i="109"/>
  <c r="B117" i="107"/>
  <c r="B116" i="107"/>
  <c r="B114" i="107"/>
  <c r="H115" i="107"/>
  <c r="F115" i="107"/>
  <c r="D115" i="107"/>
  <c r="H113" i="107"/>
  <c r="D113" i="107"/>
  <c r="B111" i="107"/>
  <c r="B110" i="107"/>
  <c r="K110" i="107" s="1"/>
  <c r="B57" i="107"/>
  <c r="K57" i="107" s="1"/>
  <c r="B56" i="107"/>
  <c r="H43" i="107"/>
  <c r="F43" i="107"/>
  <c r="D43" i="107"/>
  <c r="B45" i="107"/>
  <c r="B44" i="107"/>
  <c r="B35" i="107"/>
  <c r="B36" i="107"/>
  <c r="B37" i="107"/>
  <c r="B38" i="107"/>
  <c r="B40" i="107"/>
  <c r="B30" i="107"/>
  <c r="D21" i="107"/>
  <c r="B27" i="107"/>
  <c r="B17" i="107"/>
  <c r="K16" i="107"/>
  <c r="D19" i="107"/>
  <c r="D15" i="107"/>
  <c r="D13" i="107" s="1"/>
  <c r="Q66" i="92"/>
  <c r="Q62" i="92"/>
  <c r="O62" i="92"/>
  <c r="M62" i="92"/>
  <c r="O48" i="92"/>
  <c r="D15" i="92"/>
  <c r="F15" i="92"/>
  <c r="H15" i="92"/>
  <c r="F63" i="91"/>
  <c r="Q41" i="91"/>
  <c r="O48" i="91"/>
  <c r="O41" i="91"/>
  <c r="H39" i="91"/>
  <c r="F39" i="91"/>
  <c r="D39" i="91"/>
  <c r="M51" i="90"/>
  <c r="B53" i="90"/>
  <c r="B52" i="90"/>
  <c r="B51" i="90"/>
  <c r="H51" i="90"/>
  <c r="D51" i="90"/>
  <c r="F51" i="90"/>
  <c r="Q45" i="90"/>
  <c r="Q47" i="90"/>
  <c r="O46" i="90"/>
  <c r="O44" i="90"/>
  <c r="M44" i="90"/>
  <c r="B39" i="90"/>
  <c r="B38" i="90"/>
  <c r="Q33" i="90"/>
  <c r="D33" i="90"/>
  <c r="F33" i="90"/>
  <c r="H33" i="90"/>
  <c r="B33" i="90" s="1"/>
  <c r="B35" i="90"/>
  <c r="B34" i="90"/>
  <c r="H19" i="90"/>
  <c r="F19" i="90"/>
  <c r="D19" i="90"/>
  <c r="B19" i="90" s="1"/>
  <c r="H28" i="90"/>
  <c r="F28" i="90"/>
  <c r="B28" i="90" s="1"/>
  <c r="D28" i="90"/>
  <c r="B31" i="90"/>
  <c r="B36" i="89"/>
  <c r="B58" i="85"/>
  <c r="B59" i="85"/>
  <c r="D57" i="85"/>
  <c r="H57" i="85"/>
  <c r="B55" i="85"/>
  <c r="B54" i="85"/>
  <c r="B53" i="85"/>
  <c r="H38" i="85"/>
  <c r="D38" i="85"/>
  <c r="M115" i="107" l="1"/>
  <c r="M114" i="107"/>
  <c r="M113" i="107" s="1"/>
  <c r="M117" i="107"/>
  <c r="M116" i="107"/>
  <c r="B115" i="107"/>
  <c r="F113" i="107"/>
  <c r="Q115" i="107"/>
  <c r="Q117" i="107"/>
  <c r="Q116" i="107"/>
  <c r="Q114" i="107"/>
  <c r="K56" i="107"/>
  <c r="K17" i="107"/>
  <c r="K53" i="90"/>
  <c r="K51" i="90" s="1"/>
  <c r="K34" i="90"/>
  <c r="Q51" i="90"/>
  <c r="O51" i="90"/>
  <c r="D36" i="85"/>
  <c r="F38" i="85"/>
  <c r="B38" i="85" s="1"/>
  <c r="F36" i="85"/>
  <c r="H36" i="85"/>
  <c r="D48" i="85"/>
  <c r="F48" i="85"/>
  <c r="H48" i="85"/>
  <c r="O117" i="107" l="1"/>
  <c r="O116" i="107"/>
  <c r="O114" i="107"/>
  <c r="B113" i="107"/>
  <c r="K115" i="107"/>
  <c r="O115" i="107"/>
  <c r="B36" i="85"/>
  <c r="Q59" i="84"/>
  <c r="Q57" i="84"/>
  <c r="Q56" i="84"/>
  <c r="O58" i="84"/>
  <c r="O57" i="84"/>
  <c r="O56" i="84"/>
  <c r="O54" i="84" s="1"/>
  <c r="M58" i="84"/>
  <c r="M57" i="84"/>
  <c r="M56" i="84"/>
  <c r="M54" i="84" s="1"/>
  <c r="B59" i="84"/>
  <c r="B36" i="84"/>
  <c r="B32" i="84"/>
  <c r="O59" i="83"/>
  <c r="B60" i="83"/>
  <c r="B53" i="83"/>
  <c r="B24" i="83"/>
  <c r="B48" i="83"/>
  <c r="H55" i="83"/>
  <c r="F55" i="83"/>
  <c r="D55" i="83"/>
  <c r="D15" i="83"/>
  <c r="B17" i="83"/>
  <c r="B16" i="83"/>
  <c r="K16" i="83" s="1"/>
  <c r="K114" i="107" l="1"/>
  <c r="K116" i="107"/>
  <c r="K117" i="107"/>
  <c r="B55" i="83"/>
  <c r="D37" i="82"/>
  <c r="F37" i="82"/>
  <c r="O39" i="82" l="1"/>
  <c r="O38" i="82"/>
  <c r="O36" i="82"/>
  <c r="M38" i="82"/>
  <c r="M36" i="82"/>
  <c r="M39" i="82"/>
  <c r="B37" i="82"/>
  <c r="K37" i="82" s="1"/>
  <c r="B36" i="82"/>
  <c r="K36" i="82" s="1"/>
  <c r="H37" i="82"/>
  <c r="B66" i="106"/>
  <c r="K66" i="106" s="1"/>
  <c r="B67" i="106"/>
  <c r="B68" i="106"/>
  <c r="B69" i="106"/>
  <c r="B70" i="106"/>
  <c r="B71" i="106"/>
  <c r="B65" i="106"/>
  <c r="B62" i="106"/>
  <c r="Q39" i="82" l="1"/>
  <c r="Q38" i="82"/>
  <c r="Q37" i="82"/>
  <c r="Q36" i="82"/>
  <c r="K65" i="106"/>
  <c r="B59" i="105"/>
  <c r="B61" i="104" l="1"/>
  <c r="B25" i="104" l="1"/>
  <c r="B24" i="104"/>
  <c r="B23" i="104"/>
  <c r="B22" i="104"/>
  <c r="B21" i="104"/>
  <c r="B20" i="104"/>
  <c r="K20" i="104" s="1"/>
  <c r="H19" i="104"/>
  <c r="F19" i="104"/>
  <c r="D19" i="104"/>
  <c r="B19" i="104" s="1"/>
  <c r="B30" i="104"/>
  <c r="B40" i="103"/>
  <c r="B39" i="103"/>
  <c r="F38" i="103"/>
  <c r="H38" i="103"/>
  <c r="D38" i="103"/>
  <c r="B27" i="103"/>
  <c r="B26" i="103"/>
  <c r="B25" i="103"/>
  <c r="B24" i="103"/>
  <c r="B23" i="103"/>
  <c r="B22" i="103"/>
  <c r="D21" i="103"/>
  <c r="B21" i="103" s="1"/>
  <c r="F21" i="103"/>
  <c r="H21" i="103"/>
  <c r="K22" i="104" l="1"/>
  <c r="K23" i="104"/>
  <c r="K24" i="104"/>
  <c r="M37" i="103"/>
  <c r="M40" i="103"/>
  <c r="B38" i="103"/>
  <c r="Q40" i="103"/>
  <c r="Q39" i="103"/>
  <c r="Q38" i="103"/>
  <c r="Q37" i="103"/>
  <c r="Q36" i="103" s="1"/>
  <c r="O40" i="103"/>
  <c r="O39" i="103"/>
  <c r="O37" i="103"/>
  <c r="K22" i="103"/>
  <c r="K26" i="103"/>
  <c r="H40" i="104"/>
  <c r="F40" i="104" s="1"/>
  <c r="D40" i="104" s="1"/>
  <c r="D37" i="104" s="1"/>
  <c r="M38" i="103"/>
  <c r="M39" i="103"/>
  <c r="D31" i="103" l="1"/>
  <c r="B32" i="103"/>
  <c r="B33" i="103"/>
  <c r="K33" i="103" s="1"/>
  <c r="B34" i="103"/>
  <c r="Q26" i="103"/>
  <c r="K32" i="103" l="1"/>
  <c r="H29" i="103"/>
  <c r="F29" i="103"/>
  <c r="D29" i="103"/>
  <c r="H77" i="109" l="1"/>
  <c r="F77" i="109"/>
  <c r="D77" i="109"/>
  <c r="B84" i="109"/>
  <c r="D64" i="109"/>
  <c r="B17" i="109"/>
  <c r="B50" i="109" l="1"/>
  <c r="H43" i="109"/>
  <c r="F43" i="109"/>
  <c r="D43" i="109"/>
  <c r="H86" i="107"/>
  <c r="F86" i="107"/>
  <c r="D86" i="107"/>
  <c r="B89" i="107"/>
  <c r="H55" i="107"/>
  <c r="F55" i="107"/>
  <c r="D55" i="107"/>
  <c r="B58" i="107"/>
  <c r="H48" i="107"/>
  <c r="F48" i="107"/>
  <c r="D48" i="107"/>
  <c r="B53" i="107"/>
  <c r="B46" i="107"/>
  <c r="H34" i="107"/>
  <c r="F34" i="107"/>
  <c r="D34" i="107"/>
  <c r="B41" i="107"/>
  <c r="H29" i="107"/>
  <c r="F29" i="107"/>
  <c r="D29" i="107"/>
  <c r="B32" i="107"/>
  <c r="D98" i="91"/>
  <c r="F78" i="91"/>
  <c r="H78" i="91"/>
  <c r="D78" i="91"/>
  <c r="H63" i="91"/>
  <c r="D63" i="91"/>
  <c r="D62" i="91" s="1"/>
  <c r="H42" i="90"/>
  <c r="F42" i="90"/>
  <c r="D42" i="90"/>
  <c r="B49" i="90"/>
  <c r="H37" i="90"/>
  <c r="F37" i="90"/>
  <c r="D37" i="90"/>
  <c r="B37" i="90" s="1"/>
  <c r="B40" i="90"/>
  <c r="Q54" i="85"/>
  <c r="Q50" i="85"/>
  <c r="Q51" i="85"/>
  <c r="Q52" i="85"/>
  <c r="Q53" i="85"/>
  <c r="M50" i="85"/>
  <c r="M51" i="85"/>
  <c r="M52" i="85"/>
  <c r="M53" i="85"/>
  <c r="M54" i="85"/>
  <c r="Q42" i="85"/>
  <c r="M42" i="85"/>
  <c r="B50" i="85"/>
  <c r="B42" i="85"/>
  <c r="M62" i="107" l="1"/>
  <c r="M63" i="107"/>
  <c r="M64" i="107"/>
  <c r="B55" i="107"/>
  <c r="M98" i="91"/>
  <c r="M101" i="91"/>
  <c r="Q48" i="85"/>
  <c r="M48" i="85"/>
  <c r="D98" i="84"/>
  <c r="F63" i="84"/>
  <c r="H63" i="84"/>
  <c r="D63" i="84"/>
  <c r="H50" i="83"/>
  <c r="F50" i="83"/>
  <c r="D50" i="83"/>
  <c r="H41" i="83"/>
  <c r="F41" i="83"/>
  <c r="D41" i="83"/>
  <c r="H36" i="83"/>
  <c r="F36" i="83"/>
  <c r="D36" i="83"/>
  <c r="B39" i="83"/>
  <c r="B34" i="83"/>
  <c r="H31" i="83"/>
  <c r="F31" i="83"/>
  <c r="D31" i="83"/>
  <c r="H26" i="83"/>
  <c r="F26" i="83"/>
  <c r="D26" i="83"/>
  <c r="B29" i="83"/>
  <c r="D35" i="82"/>
  <c r="H63" i="105"/>
  <c r="Q64" i="105" s="1"/>
  <c r="F63" i="105"/>
  <c r="O64" i="105" s="1"/>
  <c r="D63" i="105"/>
  <c r="O64" i="84" l="1"/>
  <c r="O70" i="84"/>
  <c r="M70" i="84"/>
  <c r="M64" i="84"/>
  <c r="Q70" i="84"/>
  <c r="Q64" i="84"/>
  <c r="B41" i="83"/>
  <c r="D62" i="105"/>
  <c r="M64" i="105"/>
  <c r="B63" i="105"/>
  <c r="B35" i="104"/>
  <c r="H51" i="104"/>
  <c r="D51" i="104"/>
  <c r="D56" i="104"/>
  <c r="B54" i="104"/>
  <c r="F51" i="104"/>
  <c r="D42" i="104"/>
  <c r="H42" i="104"/>
  <c r="F42" i="104"/>
  <c r="B49" i="104"/>
  <c r="B40" i="104"/>
  <c r="F37" i="104"/>
  <c r="H37" i="104"/>
  <c r="D32" i="104"/>
  <c r="H32" i="104"/>
  <c r="F32" i="104"/>
  <c r="H27" i="104"/>
  <c r="F27" i="104"/>
  <c r="D27" i="104"/>
  <c r="B29" i="104"/>
  <c r="B37" i="104" l="1"/>
  <c r="B27" i="104"/>
  <c r="D98" i="105"/>
  <c r="M98" i="105" s="1"/>
  <c r="B32" i="91" l="1"/>
  <c r="B92" i="109"/>
  <c r="B58" i="108"/>
  <c r="B57" i="108"/>
  <c r="H37" i="89" l="1"/>
  <c r="F37" i="89"/>
  <c r="D37" i="89"/>
  <c r="F62" i="84"/>
  <c r="D62" i="84"/>
  <c r="M36" i="89" l="1"/>
  <c r="M35" i="89" s="1"/>
  <c r="M39" i="89"/>
  <c r="M38" i="89"/>
  <c r="B37" i="89"/>
  <c r="K36" i="89" s="1"/>
  <c r="D35" i="89"/>
  <c r="M37" i="89"/>
  <c r="H35" i="89"/>
  <c r="Q39" i="89"/>
  <c r="Q36" i="89"/>
  <c r="Q35" i="89" s="1"/>
  <c r="Q38" i="89"/>
  <c r="Q37" i="89"/>
  <c r="F35" i="89"/>
  <c r="O38" i="89"/>
  <c r="O39" i="89"/>
  <c r="O36" i="89"/>
  <c r="O37" i="89"/>
  <c r="B35" i="89"/>
  <c r="Q44" i="84"/>
  <c r="O44" i="84"/>
  <c r="M44" i="84"/>
  <c r="O35" i="89" l="1"/>
  <c r="Q55" i="108"/>
  <c r="Q56" i="108"/>
  <c r="Q57" i="108"/>
  <c r="Q58" i="108"/>
  <c r="Q104" i="108"/>
  <c r="Q105" i="108"/>
  <c r="Q106" i="108"/>
  <c r="Q107" i="108"/>
  <c r="O104" i="108"/>
  <c r="O105" i="108"/>
  <c r="O106" i="108"/>
  <c r="O107" i="108"/>
  <c r="M104" i="108"/>
  <c r="M105" i="108"/>
  <c r="M106" i="108"/>
  <c r="M107" i="108"/>
  <c r="Q92" i="108"/>
  <c r="Q93" i="108"/>
  <c r="Q94" i="108"/>
  <c r="Q95" i="108"/>
  <c r="Q96" i="108"/>
  <c r="Q97" i="108"/>
  <c r="Q98" i="108"/>
  <c r="O92" i="108"/>
  <c r="O93" i="108"/>
  <c r="O94" i="108"/>
  <c r="O95" i="108"/>
  <c r="O96" i="108"/>
  <c r="O97" i="108"/>
  <c r="O98" i="108"/>
  <c r="M92" i="108"/>
  <c r="M93" i="108"/>
  <c r="M94" i="108"/>
  <c r="M95" i="108"/>
  <c r="M96" i="108"/>
  <c r="M97" i="108"/>
  <c r="M98" i="108"/>
  <c r="Q77" i="108"/>
  <c r="Q78" i="108"/>
  <c r="Q79" i="108"/>
  <c r="Q80" i="108"/>
  <c r="Q81" i="108"/>
  <c r="Q83" i="108"/>
  <c r="Q85" i="108"/>
  <c r="O77" i="108"/>
  <c r="O78" i="108"/>
  <c r="O79" i="108"/>
  <c r="O80" i="108"/>
  <c r="O81" i="108"/>
  <c r="O84" i="108"/>
  <c r="O85" i="108"/>
  <c r="O86" i="108"/>
  <c r="M77" i="108"/>
  <c r="M78" i="108"/>
  <c r="M79" i="108"/>
  <c r="M80" i="108"/>
  <c r="M81" i="108"/>
  <c r="M82" i="108"/>
  <c r="M83" i="108"/>
  <c r="M84" i="108"/>
  <c r="M85" i="108"/>
  <c r="M86" i="108"/>
  <c r="B80" i="108"/>
  <c r="B106" i="108"/>
  <c r="D77" i="107"/>
  <c r="F79" i="107"/>
  <c r="H79" i="107"/>
  <c r="D79" i="107"/>
  <c r="H98" i="91"/>
  <c r="Q98" i="91" l="1"/>
  <c r="Q101" i="91"/>
  <c r="H21" i="89"/>
  <c r="F21" i="89"/>
  <c r="D21" i="89"/>
  <c r="O33" i="85"/>
  <c r="M33" i="85"/>
  <c r="Q41" i="85"/>
  <c r="Q43" i="85"/>
  <c r="Q44" i="85"/>
  <c r="M41" i="85"/>
  <c r="M43" i="85"/>
  <c r="M44" i="85"/>
  <c r="B41" i="85"/>
  <c r="B43" i="85"/>
  <c r="Q19" i="85"/>
  <c r="Q20" i="85"/>
  <c r="O19" i="85"/>
  <c r="O20" i="85"/>
  <c r="M19" i="85"/>
  <c r="M20" i="85"/>
  <c r="B19" i="85"/>
  <c r="B20" i="85"/>
  <c r="D27" i="85"/>
  <c r="D83" i="84"/>
  <c r="F98" i="84"/>
  <c r="B44" i="84"/>
  <c r="M26" i="89" l="1"/>
  <c r="M22" i="89"/>
  <c r="Q26" i="89"/>
  <c r="Q22" i="89"/>
  <c r="O22" i="89"/>
  <c r="O26" i="89"/>
  <c r="F15" i="83"/>
  <c r="H15" i="83"/>
  <c r="H21" i="82"/>
  <c r="F21" i="82"/>
  <c r="D21" i="82"/>
  <c r="O26" i="82" l="1"/>
  <c r="O22" i="82"/>
  <c r="Q22" i="82"/>
  <c r="Q26" i="82"/>
  <c r="M22" i="82"/>
  <c r="M26" i="82"/>
  <c r="Q23" i="103"/>
  <c r="Q22" i="103"/>
  <c r="O23" i="103"/>
  <c r="O25" i="103"/>
  <c r="O26" i="103"/>
  <c r="M23" i="103"/>
  <c r="M24" i="103"/>
  <c r="M25" i="103"/>
  <c r="F31" i="103"/>
  <c r="B18" i="109" l="1"/>
  <c r="B107" i="109" s="1"/>
  <c r="B16" i="109"/>
  <c r="B17" i="82"/>
  <c r="B18" i="82"/>
  <c r="B19" i="82"/>
  <c r="B16" i="82"/>
  <c r="K16" i="82" s="1"/>
  <c r="B38" i="106"/>
  <c r="B39" i="106"/>
  <c r="B37" i="106"/>
  <c r="K37" i="106" s="1"/>
  <c r="B33" i="106"/>
  <c r="K16" i="109" l="1"/>
  <c r="K17" i="109"/>
  <c r="K19" i="82"/>
  <c r="B15" i="82"/>
  <c r="B13" i="82" s="1"/>
  <c r="M31" i="89"/>
  <c r="M30" i="89" s="1"/>
  <c r="O30" i="90"/>
  <c r="M30" i="90"/>
  <c r="Q38" i="106"/>
  <c r="O38" i="106"/>
  <c r="M38" i="106"/>
  <c r="K38" i="106"/>
  <c r="Q59" i="83" l="1"/>
  <c r="O57" i="83"/>
  <c r="M57" i="83"/>
  <c r="M59" i="83"/>
  <c r="Q43" i="83"/>
  <c r="Q44" i="83"/>
  <c r="Q45" i="83"/>
  <c r="Q46" i="83"/>
  <c r="O43" i="83"/>
  <c r="O44" i="83"/>
  <c r="O45" i="83"/>
  <c r="O46" i="83"/>
  <c r="M43" i="83"/>
  <c r="M44" i="83"/>
  <c r="M45" i="83"/>
  <c r="M46" i="83"/>
  <c r="Q21" i="83"/>
  <c r="Q22" i="83"/>
  <c r="O21" i="83"/>
  <c r="O22" i="83"/>
  <c r="O23" i="83"/>
  <c r="M24" i="83"/>
  <c r="Q56" i="106"/>
  <c r="Q57" i="106"/>
  <c r="Q58" i="106"/>
  <c r="Q59" i="106"/>
  <c r="Q60" i="106"/>
  <c r="O56" i="106"/>
  <c r="O57" i="106"/>
  <c r="O58" i="106"/>
  <c r="O59" i="106"/>
  <c r="O60" i="106"/>
  <c r="M56" i="106"/>
  <c r="M57" i="106"/>
  <c r="M58" i="106"/>
  <c r="M59" i="106"/>
  <c r="Q45" i="106"/>
  <c r="Q46" i="106"/>
  <c r="Q47" i="106"/>
  <c r="Q48" i="106"/>
  <c r="Q49" i="106"/>
  <c r="Q50" i="106"/>
  <c r="O45" i="106"/>
  <c r="O46" i="106"/>
  <c r="O47" i="106"/>
  <c r="O48" i="106"/>
  <c r="O49" i="106"/>
  <c r="O50" i="106"/>
  <c r="O51" i="106"/>
  <c r="M45" i="106"/>
  <c r="M46" i="106"/>
  <c r="M47" i="106"/>
  <c r="M48" i="106"/>
  <c r="M49" i="106"/>
  <c r="M50" i="106"/>
  <c r="Q29" i="106"/>
  <c r="Q30" i="106"/>
  <c r="Q31" i="106"/>
  <c r="Q32" i="106"/>
  <c r="Q33" i="106"/>
  <c r="O29" i="106"/>
  <c r="O30" i="106"/>
  <c r="O31" i="106"/>
  <c r="O32" i="106"/>
  <c r="O33" i="106"/>
  <c r="M29" i="106"/>
  <c r="M30" i="106"/>
  <c r="M31" i="106"/>
  <c r="M32" i="106"/>
  <c r="M33" i="106"/>
  <c r="Q17" i="106"/>
  <c r="Q18" i="106"/>
  <c r="Q19" i="106"/>
  <c r="Q20" i="106"/>
  <c r="Q21" i="106"/>
  <c r="Q22" i="106"/>
  <c r="Q23" i="106"/>
  <c r="Q24" i="106"/>
  <c r="O17" i="106"/>
  <c r="O18" i="106"/>
  <c r="O19" i="106"/>
  <c r="O20" i="106"/>
  <c r="O21" i="106"/>
  <c r="O22" i="106"/>
  <c r="O23" i="106"/>
  <c r="O24" i="106"/>
  <c r="M17" i="106"/>
  <c r="M18" i="106"/>
  <c r="M19" i="106"/>
  <c r="M20" i="106"/>
  <c r="M21" i="106"/>
  <c r="M22" i="106"/>
  <c r="M23" i="106"/>
  <c r="M24" i="106"/>
  <c r="Q58" i="104"/>
  <c r="Q59" i="104"/>
  <c r="Q60" i="104"/>
  <c r="O58" i="104"/>
  <c r="O59" i="104"/>
  <c r="O60" i="104"/>
  <c r="M58" i="104"/>
  <c r="M59" i="104"/>
  <c r="M60" i="104"/>
  <c r="Q44" i="104"/>
  <c r="Q45" i="104"/>
  <c r="Q47" i="104"/>
  <c r="Q48" i="104"/>
  <c r="O44" i="104"/>
  <c r="O45" i="104"/>
  <c r="O47" i="104"/>
  <c r="O48" i="104"/>
  <c r="M44" i="104"/>
  <c r="M45" i="104"/>
  <c r="M47" i="104"/>
  <c r="M48" i="104"/>
  <c r="Q21" i="104"/>
  <c r="Q22" i="104"/>
  <c r="O21" i="104"/>
  <c r="O23" i="104"/>
  <c r="O24" i="104"/>
  <c r="M21" i="104"/>
  <c r="M23" i="104"/>
  <c r="Q57" i="90"/>
  <c r="Q58" i="90"/>
  <c r="O57" i="90"/>
  <c r="O58" i="90"/>
  <c r="M57" i="90"/>
  <c r="M58" i="90"/>
  <c r="Q44" i="90"/>
  <c r="Q46" i="90"/>
  <c r="O45" i="90"/>
  <c r="O47" i="90"/>
  <c r="M45" i="90"/>
  <c r="M46" i="90"/>
  <c r="M47" i="90"/>
  <c r="Q21" i="90"/>
  <c r="Q22" i="90"/>
  <c r="Q23" i="90"/>
  <c r="Q24" i="90"/>
  <c r="Q20" i="90"/>
  <c r="O21" i="90"/>
  <c r="O22" i="90"/>
  <c r="O23" i="90"/>
  <c r="O24" i="90"/>
  <c r="M21" i="90"/>
  <c r="M22" i="90"/>
  <c r="M23" i="90"/>
  <c r="M24" i="90"/>
  <c r="Q90" i="84"/>
  <c r="Q91" i="84"/>
  <c r="Q92" i="84"/>
  <c r="Q93" i="84"/>
  <c r="Q94" i="84"/>
  <c r="Q89" i="84"/>
  <c r="O90" i="84"/>
  <c r="O91" i="84"/>
  <c r="O92" i="84"/>
  <c r="O93" i="84"/>
  <c r="O94" i="84"/>
  <c r="O89" i="84"/>
  <c r="M90" i="84"/>
  <c r="M91" i="84"/>
  <c r="M92" i="84"/>
  <c r="M93" i="84"/>
  <c r="M94" i="84"/>
  <c r="M89" i="84"/>
  <c r="Q41" i="84"/>
  <c r="Q42" i="84"/>
  <c r="Q43" i="84"/>
  <c r="Q45" i="84"/>
  <c r="Q46" i="84"/>
  <c r="Q47" i="84"/>
  <c r="Q48" i="84"/>
  <c r="Q49" i="84"/>
  <c r="Q50" i="84"/>
  <c r="O41" i="84"/>
  <c r="O42" i="84"/>
  <c r="O43" i="84"/>
  <c r="O45" i="84"/>
  <c r="O46" i="84"/>
  <c r="O47" i="84"/>
  <c r="O48" i="84"/>
  <c r="O49" i="84"/>
  <c r="O50" i="84"/>
  <c r="M41" i="84"/>
  <c r="M42" i="84"/>
  <c r="M43" i="84"/>
  <c r="M45" i="84"/>
  <c r="M46" i="84"/>
  <c r="M47" i="84"/>
  <c r="M48" i="84"/>
  <c r="M49" i="84"/>
  <c r="M50" i="84"/>
  <c r="Q27" i="84"/>
  <c r="O27" i="84"/>
  <c r="M27" i="84"/>
  <c r="Q17" i="84"/>
  <c r="Q18" i="84"/>
  <c r="Q19" i="84"/>
  <c r="Q20" i="84"/>
  <c r="Q21" i="84"/>
  <c r="Q22" i="84"/>
  <c r="O17" i="84"/>
  <c r="O18" i="84"/>
  <c r="O19" i="84"/>
  <c r="O20" i="84"/>
  <c r="O21" i="84"/>
  <c r="O22" i="84"/>
  <c r="M17" i="84"/>
  <c r="M18" i="84"/>
  <c r="M19" i="84"/>
  <c r="M20" i="84"/>
  <c r="M21" i="84"/>
  <c r="M22" i="84"/>
  <c r="Q17" i="85"/>
  <c r="Q18" i="85"/>
  <c r="Q21" i="85"/>
  <c r="Q22" i="85"/>
  <c r="Q23" i="85"/>
  <c r="O17" i="85"/>
  <c r="O18" i="85"/>
  <c r="O21" i="85"/>
  <c r="O22" i="85"/>
  <c r="O23" i="85"/>
  <c r="M17" i="85"/>
  <c r="M18" i="85"/>
  <c r="M21" i="85"/>
  <c r="M22" i="85"/>
  <c r="M23" i="85"/>
  <c r="Q97" i="109"/>
  <c r="Q98" i="109"/>
  <c r="Q99" i="109"/>
  <c r="Q100" i="109"/>
  <c r="Q101" i="109"/>
  <c r="Q102" i="109"/>
  <c r="Q103" i="109"/>
  <c r="O97" i="109"/>
  <c r="O98" i="109"/>
  <c r="O99" i="109"/>
  <c r="O100" i="109"/>
  <c r="O101" i="109"/>
  <c r="O102" i="109"/>
  <c r="O103" i="109"/>
  <c r="M97" i="109"/>
  <c r="M98" i="109"/>
  <c r="M99" i="109"/>
  <c r="M100" i="109"/>
  <c r="M101" i="109"/>
  <c r="M102" i="109"/>
  <c r="M103" i="109"/>
  <c r="Q89" i="109"/>
  <c r="Q90" i="109"/>
  <c r="Q91" i="109"/>
  <c r="O89" i="109"/>
  <c r="O90" i="109"/>
  <c r="O91" i="109"/>
  <c r="M89" i="109"/>
  <c r="M90" i="109"/>
  <c r="M91" i="109"/>
  <c r="Q79" i="109"/>
  <c r="Q80" i="109"/>
  <c r="Q81" i="109"/>
  <c r="O79" i="109"/>
  <c r="O80" i="109"/>
  <c r="O82" i="109"/>
  <c r="M79" i="109"/>
  <c r="M80" i="109"/>
  <c r="M81" i="109"/>
  <c r="M82" i="109"/>
  <c r="O72" i="109"/>
  <c r="M73" i="109"/>
  <c r="Q45" i="109"/>
  <c r="Q47" i="109"/>
  <c r="O45" i="109"/>
  <c r="O44" i="109"/>
  <c r="M45" i="109"/>
  <c r="M46" i="109"/>
  <c r="M44" i="109"/>
  <c r="Q38" i="109"/>
  <c r="M37" i="109"/>
  <c r="M38" i="109"/>
  <c r="Q28" i="109"/>
  <c r="O95" i="109" l="1"/>
  <c r="Q43" i="108"/>
  <c r="Q44" i="108"/>
  <c r="Q45" i="108"/>
  <c r="Q46" i="108"/>
  <c r="Q47" i="108"/>
  <c r="Q48" i="108"/>
  <c r="Q49" i="108"/>
  <c r="O43" i="108"/>
  <c r="O44" i="108"/>
  <c r="O45" i="108"/>
  <c r="O46" i="108"/>
  <c r="O47" i="108"/>
  <c r="O48" i="108"/>
  <c r="O49" i="108"/>
  <c r="M43" i="108"/>
  <c r="M44" i="108"/>
  <c r="M45" i="108"/>
  <c r="M46" i="108"/>
  <c r="M47" i="108"/>
  <c r="M48" i="108"/>
  <c r="M49" i="108"/>
  <c r="Q28" i="108"/>
  <c r="Q29" i="108"/>
  <c r="Q30" i="108"/>
  <c r="Q31" i="108"/>
  <c r="Q32" i="108"/>
  <c r="Q33" i="108"/>
  <c r="Q35" i="108"/>
  <c r="Q37" i="108"/>
  <c r="O28" i="108"/>
  <c r="O29" i="108"/>
  <c r="O30" i="108"/>
  <c r="O31" i="108"/>
  <c r="O32" i="108"/>
  <c r="O33" i="108"/>
  <c r="O34" i="108"/>
  <c r="O35" i="108"/>
  <c r="O36" i="108"/>
  <c r="O37" i="108"/>
  <c r="M28" i="108"/>
  <c r="M29" i="108"/>
  <c r="M30" i="108"/>
  <c r="M31" i="108"/>
  <c r="M32" i="108"/>
  <c r="M33" i="108"/>
  <c r="M34" i="108"/>
  <c r="M35" i="108"/>
  <c r="M36" i="108"/>
  <c r="M37" i="108"/>
  <c r="Q105" i="107"/>
  <c r="Q106" i="107"/>
  <c r="Q107" i="107"/>
  <c r="O105" i="107"/>
  <c r="O106" i="107"/>
  <c r="O107" i="107"/>
  <c r="M105" i="107"/>
  <c r="M106" i="107"/>
  <c r="M107" i="107"/>
  <c r="Q93" i="107"/>
  <c r="Q94" i="107"/>
  <c r="Q95" i="107"/>
  <c r="Q96" i="107"/>
  <c r="O93" i="107"/>
  <c r="O94" i="107"/>
  <c r="O95" i="107"/>
  <c r="O96" i="107"/>
  <c r="M93" i="107"/>
  <c r="M94" i="107"/>
  <c r="M95" i="107"/>
  <c r="M96" i="107"/>
  <c r="Q81" i="107"/>
  <c r="Q82" i="107"/>
  <c r="Q83" i="107"/>
  <c r="O81" i="107"/>
  <c r="O82" i="107"/>
  <c r="O83" i="107"/>
  <c r="M81" i="107"/>
  <c r="M82" i="107"/>
  <c r="M83" i="107"/>
  <c r="Q50" i="107"/>
  <c r="Q51" i="107"/>
  <c r="Q52" i="107"/>
  <c r="Q49" i="107"/>
  <c r="O50" i="107"/>
  <c r="O51" i="107"/>
  <c r="O52" i="107"/>
  <c r="O49" i="107"/>
  <c r="M50" i="107"/>
  <c r="M51" i="107"/>
  <c r="Q36" i="107"/>
  <c r="Q37" i="107"/>
  <c r="Q38" i="107"/>
  <c r="Q39" i="107"/>
  <c r="Q40" i="107"/>
  <c r="Q35" i="107"/>
  <c r="O36" i="107"/>
  <c r="O37" i="107"/>
  <c r="O38" i="107"/>
  <c r="O39" i="107"/>
  <c r="O40" i="107"/>
  <c r="O35" i="107"/>
  <c r="M36" i="107"/>
  <c r="M37" i="107"/>
  <c r="M38" i="107"/>
  <c r="M39" i="107"/>
  <c r="M40" i="107"/>
  <c r="M35" i="107"/>
  <c r="Q23" i="107"/>
  <c r="Q24" i="107"/>
  <c r="Q25" i="107"/>
  <c r="Q26" i="107"/>
  <c r="O23" i="107"/>
  <c r="O24" i="107"/>
  <c r="O25" i="107"/>
  <c r="O26" i="107"/>
  <c r="M23" i="107"/>
  <c r="M24" i="107"/>
  <c r="M25" i="107"/>
  <c r="M26" i="107"/>
  <c r="Q53" i="92"/>
  <c r="Q54" i="92"/>
  <c r="Q55" i="92"/>
  <c r="Q56" i="92"/>
  <c r="Q57" i="92"/>
  <c r="O53" i="92"/>
  <c r="O54" i="92"/>
  <c r="O55" i="92"/>
  <c r="O56" i="92"/>
  <c r="O57" i="92"/>
  <c r="M53" i="92"/>
  <c r="M54" i="92"/>
  <c r="M55" i="92"/>
  <c r="M56" i="92"/>
  <c r="M57" i="92"/>
  <c r="Q42" i="92"/>
  <c r="Q43" i="92"/>
  <c r="Q44" i="92"/>
  <c r="Q45" i="92"/>
  <c r="Q46" i="92"/>
  <c r="Q47" i="92"/>
  <c r="O42" i="92"/>
  <c r="O43" i="92"/>
  <c r="O44" i="92"/>
  <c r="O45" i="92"/>
  <c r="O46" i="92"/>
  <c r="O47" i="92"/>
  <c r="M42" i="92"/>
  <c r="M43" i="92"/>
  <c r="M44" i="92"/>
  <c r="M45" i="92"/>
  <c r="M46" i="92"/>
  <c r="M47" i="92"/>
  <c r="Q90" i="91"/>
  <c r="Q91" i="91"/>
  <c r="Q92" i="91"/>
  <c r="Q93" i="91"/>
  <c r="O90" i="91"/>
  <c r="O91" i="91"/>
  <c r="O92" i="91"/>
  <c r="O93" i="91"/>
  <c r="M90" i="91"/>
  <c r="M91" i="91"/>
  <c r="M92" i="91"/>
  <c r="M93" i="91"/>
  <c r="Q56" i="91"/>
  <c r="Q57" i="91"/>
  <c r="Q58" i="91"/>
  <c r="O56" i="91"/>
  <c r="O57" i="91"/>
  <c r="O58" i="91"/>
  <c r="M56" i="91"/>
  <c r="M57" i="91"/>
  <c r="M58" i="91"/>
  <c r="Q42" i="91"/>
  <c r="Q43" i="91"/>
  <c r="Q44" i="91"/>
  <c r="Q45" i="91"/>
  <c r="Q46" i="91"/>
  <c r="Q47" i="91"/>
  <c r="Q48" i="91"/>
  <c r="Q49" i="91"/>
  <c r="Q50" i="91"/>
  <c r="O42" i="91"/>
  <c r="O43" i="91"/>
  <c r="O44" i="91"/>
  <c r="O45" i="91"/>
  <c r="O46" i="91"/>
  <c r="O47" i="91"/>
  <c r="O49" i="91"/>
  <c r="O50" i="91"/>
  <c r="M41" i="91"/>
  <c r="M42" i="91"/>
  <c r="M43" i="91"/>
  <c r="M44" i="91"/>
  <c r="M45" i="91"/>
  <c r="M46" i="91"/>
  <c r="M47" i="91"/>
  <c r="M48" i="91"/>
  <c r="M49" i="91"/>
  <c r="M50" i="91"/>
  <c r="Q17" i="91"/>
  <c r="Q18" i="91"/>
  <c r="Q19" i="91"/>
  <c r="Q21" i="91"/>
  <c r="Q22" i="91"/>
  <c r="O17" i="91"/>
  <c r="O18" i="91"/>
  <c r="O19" i="91"/>
  <c r="O21" i="91"/>
  <c r="O22" i="91"/>
  <c r="M17" i="91"/>
  <c r="M18" i="91"/>
  <c r="M19" i="91"/>
  <c r="M20" i="91"/>
  <c r="M21" i="91"/>
  <c r="M22" i="91"/>
  <c r="B64" i="84"/>
  <c r="H62" i="84"/>
  <c r="Q90" i="105"/>
  <c r="Q91" i="105"/>
  <c r="Q92" i="105"/>
  <c r="Q93" i="105"/>
  <c r="O90" i="105"/>
  <c r="O91" i="105"/>
  <c r="O92" i="105"/>
  <c r="O93" i="105"/>
  <c r="M90" i="105"/>
  <c r="M91" i="105"/>
  <c r="M92" i="105"/>
  <c r="M93" i="105"/>
  <c r="Q56" i="105"/>
  <c r="Q57" i="105"/>
  <c r="Q58" i="105"/>
  <c r="Q59" i="105"/>
  <c r="O56" i="105"/>
  <c r="O57" i="105"/>
  <c r="O58" i="105"/>
  <c r="O59" i="105"/>
  <c r="M56" i="105"/>
  <c r="M57" i="105"/>
  <c r="M58" i="105"/>
  <c r="M59" i="105"/>
  <c r="Q41" i="105"/>
  <c r="Q42" i="105"/>
  <c r="Q43" i="105"/>
  <c r="Q44" i="105"/>
  <c r="Q45" i="105"/>
  <c r="Q46" i="105"/>
  <c r="Q47" i="105"/>
  <c r="Q48" i="105"/>
  <c r="Q49" i="105"/>
  <c r="Q50" i="105"/>
  <c r="O41" i="105"/>
  <c r="O42" i="105"/>
  <c r="O43" i="105"/>
  <c r="O44" i="105"/>
  <c r="O45" i="105"/>
  <c r="O46" i="105"/>
  <c r="O47" i="105"/>
  <c r="O48" i="105"/>
  <c r="O49" i="105"/>
  <c r="O50" i="105"/>
  <c r="O51" i="105"/>
  <c r="M41" i="105"/>
  <c r="M42" i="105"/>
  <c r="M43" i="105"/>
  <c r="M44" i="105"/>
  <c r="M45" i="105"/>
  <c r="M46" i="105"/>
  <c r="M47" i="105"/>
  <c r="M48" i="105"/>
  <c r="M49" i="105"/>
  <c r="M50" i="105"/>
  <c r="M51" i="105"/>
  <c r="Q28" i="105"/>
  <c r="M28" i="105"/>
  <c r="Q17" i="105"/>
  <c r="Q18" i="105"/>
  <c r="Q19" i="105"/>
  <c r="Q20" i="105"/>
  <c r="Q21" i="105"/>
  <c r="Q22" i="105"/>
  <c r="Q23" i="105"/>
  <c r="O17" i="105"/>
  <c r="O18" i="105"/>
  <c r="O19" i="105"/>
  <c r="O20" i="105"/>
  <c r="O21" i="105"/>
  <c r="O22" i="105"/>
  <c r="O23" i="105"/>
  <c r="M17" i="105"/>
  <c r="M18" i="105"/>
  <c r="M19" i="105"/>
  <c r="M20" i="105"/>
  <c r="M21" i="105"/>
  <c r="M22" i="105"/>
  <c r="M23" i="105"/>
  <c r="B25" i="106" l="1"/>
  <c r="B16" i="106"/>
  <c r="B17" i="106"/>
  <c r="B18" i="106"/>
  <c r="B19" i="106"/>
  <c r="B20" i="106"/>
  <c r="B21" i="106"/>
  <c r="B22" i="106"/>
  <c r="B23" i="106"/>
  <c r="B24" i="106"/>
  <c r="K16" i="106" l="1"/>
  <c r="K23" i="106"/>
  <c r="K24" i="106"/>
  <c r="K20" i="106"/>
  <c r="K19" i="106"/>
  <c r="K22" i="106"/>
  <c r="K18" i="106"/>
  <c r="K21" i="106"/>
  <c r="K17" i="106"/>
  <c r="B15" i="106"/>
  <c r="Q64" i="92"/>
  <c r="Q65" i="92"/>
  <c r="O64" i="92"/>
  <c r="O65" i="92"/>
  <c r="O66" i="92"/>
  <c r="M64" i="92"/>
  <c r="M65" i="92"/>
  <c r="M66" i="92"/>
  <c r="B62" i="92"/>
  <c r="H61" i="92"/>
  <c r="F61" i="92"/>
  <c r="D61" i="92"/>
  <c r="D26" i="91"/>
  <c r="D55" i="90"/>
  <c r="Q59" i="85"/>
  <c r="Q60" i="85"/>
  <c r="Q61" i="85"/>
  <c r="O61" i="92" l="1"/>
  <c r="Q61" i="92"/>
  <c r="B61" i="92"/>
  <c r="M61" i="92"/>
  <c r="Q64" i="106"/>
  <c r="O64" i="106"/>
  <c r="D64" i="106"/>
  <c r="F64" i="106"/>
  <c r="H64" i="106"/>
  <c r="H107" i="109"/>
  <c r="F107" i="109"/>
  <c r="H22" i="109"/>
  <c r="H77" i="107"/>
  <c r="F77" i="107"/>
  <c r="B64" i="106" l="1"/>
  <c r="Q17" i="92"/>
  <c r="Q18" i="92"/>
  <c r="Q19" i="92"/>
  <c r="Q20" i="92"/>
  <c r="Q21" i="92"/>
  <c r="Q22" i="92"/>
  <c r="Q23" i="92"/>
  <c r="O17" i="92"/>
  <c r="O18" i="92"/>
  <c r="O19" i="92"/>
  <c r="O20" i="92"/>
  <c r="O21" i="92"/>
  <c r="O22" i="92"/>
  <c r="O23" i="92"/>
  <c r="M17" i="92"/>
  <c r="M18" i="92"/>
  <c r="M19" i="92"/>
  <c r="M20" i="92"/>
  <c r="M21" i="92"/>
  <c r="M22" i="92"/>
  <c r="M23" i="92"/>
  <c r="B105" i="109" l="1"/>
  <c r="F95" i="109"/>
  <c r="D95" i="109"/>
  <c r="B101" i="109"/>
  <c r="F52" i="109"/>
  <c r="D15" i="109"/>
  <c r="O61" i="109" l="1"/>
  <c r="O53" i="109"/>
  <c r="M95" i="109"/>
  <c r="D15" i="108"/>
  <c r="D118" i="108"/>
  <c r="F15" i="108"/>
  <c r="F51" i="92"/>
  <c r="H21" i="107"/>
  <c r="F124" i="107"/>
  <c r="D124" i="107"/>
  <c r="H91" i="107"/>
  <c r="F91" i="107"/>
  <c r="D91" i="107"/>
  <c r="B65" i="107"/>
  <c r="F103" i="107"/>
  <c r="D103" i="107"/>
  <c r="D99" i="107"/>
  <c r="H103" i="107" l="1"/>
  <c r="D54" i="91"/>
  <c r="D15" i="91"/>
  <c r="H31" i="85"/>
  <c r="D15" i="85"/>
  <c r="B62" i="85"/>
  <c r="B61" i="85"/>
  <c r="B57" i="85" l="1"/>
  <c r="B48" i="107"/>
  <c r="B79" i="107"/>
  <c r="B46" i="85" l="1"/>
  <c r="D97" i="84"/>
  <c r="B59" i="106" l="1"/>
  <c r="D43" i="106"/>
  <c r="D41" i="106" s="1"/>
  <c r="F36" i="103" l="1"/>
  <c r="B41" i="103"/>
  <c r="D36" i="103"/>
  <c r="B52" i="85"/>
  <c r="B22" i="92"/>
  <c r="B21" i="92"/>
  <c r="H118" i="108" l="1"/>
  <c r="F118" i="108"/>
  <c r="B118" i="108" l="1"/>
  <c r="D63" i="108"/>
  <c r="M66" i="108" l="1"/>
  <c r="M65" i="108"/>
  <c r="M63" i="108"/>
  <c r="M64" i="108"/>
  <c r="B17" i="108"/>
  <c r="B18" i="108"/>
  <c r="B16" i="108"/>
  <c r="K16" i="108" s="1"/>
  <c r="H15" i="108"/>
  <c r="B15" i="108" s="1"/>
  <c r="K17" i="108" l="1"/>
  <c r="D19" i="83"/>
  <c r="D26" i="108"/>
  <c r="D13" i="108"/>
  <c r="H15" i="103" l="1"/>
  <c r="Q19" i="103" l="1"/>
  <c r="Q16" i="103"/>
  <c r="B48" i="92"/>
  <c r="B76" i="84"/>
  <c r="H73" i="84"/>
  <c r="F73" i="84"/>
  <c r="D73" i="84"/>
  <c r="H35" i="82"/>
  <c r="F35" i="82"/>
  <c r="B51" i="106"/>
  <c r="H54" i="106"/>
  <c r="F54" i="106"/>
  <c r="D54" i="106"/>
  <c r="B58" i="106"/>
  <c r="H36" i="103"/>
  <c r="B36" i="103" s="1"/>
  <c r="F60" i="107" l="1"/>
  <c r="H60" i="107"/>
  <c r="Q62" i="107" s="1"/>
  <c r="B35" i="82"/>
  <c r="B86" i="107"/>
  <c r="Q40" i="92"/>
  <c r="M40" i="92"/>
  <c r="O43" i="106"/>
  <c r="O40" i="92"/>
  <c r="M43" i="106"/>
  <c r="Q43" i="106"/>
  <c r="B104" i="109"/>
  <c r="B103" i="109"/>
  <c r="B102" i="109"/>
  <c r="B100" i="109"/>
  <c r="B99" i="109"/>
  <c r="B98" i="109"/>
  <c r="B97" i="109"/>
  <c r="B96" i="109"/>
  <c r="B93" i="109"/>
  <c r="B91" i="109"/>
  <c r="B90" i="109"/>
  <c r="B89" i="109"/>
  <c r="B88" i="109"/>
  <c r="K88" i="109" s="1"/>
  <c r="B87" i="109"/>
  <c r="B83" i="109"/>
  <c r="B82" i="109"/>
  <c r="B81" i="109"/>
  <c r="B80" i="109"/>
  <c r="B79" i="109"/>
  <c r="B78" i="109"/>
  <c r="B75" i="109"/>
  <c r="K75" i="109" s="1"/>
  <c r="B74" i="109"/>
  <c r="B73" i="109"/>
  <c r="B72" i="109"/>
  <c r="B71" i="109"/>
  <c r="K71" i="109" s="1"/>
  <c r="B68" i="109"/>
  <c r="K68" i="109" s="1"/>
  <c r="B67" i="109"/>
  <c r="K67" i="109" s="1"/>
  <c r="B62" i="109"/>
  <c r="B61" i="109"/>
  <c r="B60" i="109"/>
  <c r="B59" i="109"/>
  <c r="B58" i="109"/>
  <c r="B57" i="109"/>
  <c r="B56" i="109"/>
  <c r="B55" i="109"/>
  <c r="B54" i="109"/>
  <c r="B53" i="109"/>
  <c r="B49" i="109"/>
  <c r="B48" i="109"/>
  <c r="B47" i="109"/>
  <c r="B46" i="109"/>
  <c r="B45" i="109"/>
  <c r="B44" i="109"/>
  <c r="K44" i="109" s="1"/>
  <c r="B41" i="109"/>
  <c r="B40" i="109"/>
  <c r="K40" i="109" s="1"/>
  <c r="B39" i="109"/>
  <c r="B38" i="109"/>
  <c r="B37" i="109"/>
  <c r="B36" i="109"/>
  <c r="B35" i="109"/>
  <c r="B24" i="109"/>
  <c r="B23" i="109"/>
  <c r="K23" i="109" s="1"/>
  <c r="H95" i="109"/>
  <c r="H86" i="109"/>
  <c r="F86" i="109"/>
  <c r="D86" i="109"/>
  <c r="H66" i="109"/>
  <c r="H64" i="109"/>
  <c r="F66" i="109"/>
  <c r="F64" i="109"/>
  <c r="D66" i="109"/>
  <c r="H52" i="109"/>
  <c r="O60" i="109"/>
  <c r="D52" i="109"/>
  <c r="H34" i="109"/>
  <c r="F34" i="109"/>
  <c r="D34" i="109"/>
  <c r="H70" i="109"/>
  <c r="F70" i="109"/>
  <c r="D70" i="109"/>
  <c r="H26" i="109"/>
  <c r="F26" i="109"/>
  <c r="D26" i="109"/>
  <c r="H20" i="109"/>
  <c r="F22" i="109"/>
  <c r="F20" i="109"/>
  <c r="D20" i="109"/>
  <c r="D22" i="109"/>
  <c r="H15" i="109"/>
  <c r="H13" i="109" s="1"/>
  <c r="F15" i="109"/>
  <c r="K87" i="109" l="1"/>
  <c r="K92" i="109"/>
  <c r="K74" i="109"/>
  <c r="K73" i="109"/>
  <c r="Q58" i="109"/>
  <c r="Q54" i="109"/>
  <c r="Q61" i="109"/>
  <c r="Q53" i="109"/>
  <c r="M57" i="109"/>
  <c r="M53" i="109"/>
  <c r="M59" i="109"/>
  <c r="M61" i="109"/>
  <c r="K48" i="109"/>
  <c r="K45" i="109"/>
  <c r="K49" i="109"/>
  <c r="K46" i="109"/>
  <c r="K47" i="109"/>
  <c r="K35" i="109"/>
  <c r="O64" i="107"/>
  <c r="O63" i="107"/>
  <c r="Q64" i="107"/>
  <c r="Q63" i="107"/>
  <c r="O62" i="107"/>
  <c r="K91" i="109"/>
  <c r="K38" i="109"/>
  <c r="K89" i="109"/>
  <c r="K90" i="109"/>
  <c r="K81" i="109"/>
  <c r="K79" i="109"/>
  <c r="K82" i="109"/>
  <c r="K80" i="109"/>
  <c r="K72" i="109"/>
  <c r="K37" i="109"/>
  <c r="K39" i="109"/>
  <c r="K36" i="109"/>
  <c r="B22" i="109"/>
  <c r="F13" i="109"/>
  <c r="B15" i="109"/>
  <c r="B95" i="109"/>
  <c r="K101" i="109" s="1"/>
  <c r="Q15" i="109"/>
  <c r="Q60" i="109"/>
  <c r="Q77" i="109"/>
  <c r="Q34" i="109"/>
  <c r="Q22" i="109"/>
  <c r="O22" i="109"/>
  <c r="M54" i="109"/>
  <c r="O34" i="109"/>
  <c r="K24" i="109"/>
  <c r="M70" i="109"/>
  <c r="M56" i="109"/>
  <c r="O15" i="109"/>
  <c r="M22" i="109"/>
  <c r="M60" i="109"/>
  <c r="Q56" i="109"/>
  <c r="O59" i="109"/>
  <c r="O43" i="109"/>
  <c r="M15" i="109"/>
  <c r="M86" i="109"/>
  <c r="B43" i="109"/>
  <c r="Q86" i="109"/>
  <c r="Q43" i="109"/>
  <c r="M66" i="109"/>
  <c r="O77" i="109"/>
  <c r="O58" i="109"/>
  <c r="Q57" i="109"/>
  <c r="O70" i="109"/>
  <c r="M77" i="109"/>
  <c r="M43" i="109"/>
  <c r="M34" i="109"/>
  <c r="Q70" i="109"/>
  <c r="O54" i="109"/>
  <c r="B70" i="109"/>
  <c r="B86" i="109"/>
  <c r="Q66" i="109"/>
  <c r="B26" i="109"/>
  <c r="M26" i="109"/>
  <c r="O66" i="109"/>
  <c r="B64" i="109"/>
  <c r="Q64" i="109" s="1"/>
  <c r="M58" i="109"/>
  <c r="O55" i="109"/>
  <c r="B34" i="109"/>
  <c r="B66" i="109"/>
  <c r="Q26" i="109"/>
  <c r="B77" i="109"/>
  <c r="D13" i="109"/>
  <c r="O86" i="109"/>
  <c r="O26" i="109"/>
  <c r="B52" i="109"/>
  <c r="K61" i="109" s="1"/>
  <c r="O57" i="109"/>
  <c r="Q55" i="109"/>
  <c r="Q59" i="109"/>
  <c r="O56" i="109"/>
  <c r="M55" i="109"/>
  <c r="H71" i="108"/>
  <c r="H69" i="108"/>
  <c r="F71" i="108"/>
  <c r="F69" i="108"/>
  <c r="D69" i="108"/>
  <c r="D71" i="108"/>
  <c r="B116" i="108"/>
  <c r="B115" i="108"/>
  <c r="B114" i="108"/>
  <c r="B113" i="108"/>
  <c r="B109" i="108"/>
  <c r="B108" i="108"/>
  <c r="B107" i="108"/>
  <c r="B105" i="108"/>
  <c r="B104" i="108"/>
  <c r="B103" i="108"/>
  <c r="B100" i="108"/>
  <c r="B99" i="108"/>
  <c r="B98" i="108"/>
  <c r="B97" i="108"/>
  <c r="B96" i="108"/>
  <c r="B95" i="108"/>
  <c r="B94" i="108"/>
  <c r="B93" i="108"/>
  <c r="B92" i="108"/>
  <c r="B91" i="108"/>
  <c r="K91" i="108" s="1"/>
  <c r="B88" i="108"/>
  <c r="B87" i="108"/>
  <c r="B86" i="108"/>
  <c r="B85" i="108"/>
  <c r="B84" i="108"/>
  <c r="B83" i="108"/>
  <c r="B82" i="108"/>
  <c r="B81" i="108"/>
  <c r="B79" i="108"/>
  <c r="B78" i="108"/>
  <c r="B77" i="108"/>
  <c r="B76" i="108"/>
  <c r="B73" i="108"/>
  <c r="K73" i="108" s="1"/>
  <c r="B72" i="108"/>
  <c r="B67" i="108"/>
  <c r="B66" i="108"/>
  <c r="B65" i="108"/>
  <c r="B64" i="108"/>
  <c r="B60" i="108"/>
  <c r="B59" i="108"/>
  <c r="B56" i="108"/>
  <c r="B55" i="108"/>
  <c r="B54" i="108"/>
  <c r="B51" i="108"/>
  <c r="B50" i="108"/>
  <c r="B49" i="108"/>
  <c r="B48" i="108"/>
  <c r="B47" i="108"/>
  <c r="B46" i="108"/>
  <c r="B45" i="108"/>
  <c r="B44" i="108"/>
  <c r="B43" i="108"/>
  <c r="B42" i="108"/>
  <c r="K42" i="108" s="1"/>
  <c r="B39" i="108"/>
  <c r="B38" i="108"/>
  <c r="B37" i="108"/>
  <c r="B36" i="108"/>
  <c r="B35" i="108"/>
  <c r="B34" i="108"/>
  <c r="B33" i="108"/>
  <c r="B32" i="108"/>
  <c r="B31" i="108"/>
  <c r="B30" i="108"/>
  <c r="B29" i="108"/>
  <c r="B28" i="108"/>
  <c r="B27" i="108"/>
  <c r="B24" i="108"/>
  <c r="B23" i="108"/>
  <c r="H112" i="108"/>
  <c r="F112" i="108"/>
  <c r="D112" i="108"/>
  <c r="D62" i="108"/>
  <c r="H63" i="108"/>
  <c r="F63" i="108"/>
  <c r="H22" i="108"/>
  <c r="F22" i="108"/>
  <c r="D22" i="108"/>
  <c r="H20" i="108"/>
  <c r="F20" i="108"/>
  <c r="D20" i="108"/>
  <c r="H13" i="108"/>
  <c r="F13" i="108"/>
  <c r="H102" i="108"/>
  <c r="F102" i="108"/>
  <c r="D102" i="108"/>
  <c r="H90" i="108"/>
  <c r="F90" i="108"/>
  <c r="D90" i="108"/>
  <c r="H75" i="108"/>
  <c r="F75" i="108"/>
  <c r="D75" i="108"/>
  <c r="H53" i="108"/>
  <c r="F53" i="108"/>
  <c r="D53" i="108"/>
  <c r="H41" i="108"/>
  <c r="F41" i="108"/>
  <c r="D41" i="108"/>
  <c r="H26" i="108"/>
  <c r="F26" i="108"/>
  <c r="B127" i="107"/>
  <c r="B126" i="107"/>
  <c r="K126" i="107" s="1"/>
  <c r="B125" i="107"/>
  <c r="B122" i="107"/>
  <c r="B121" i="107"/>
  <c r="B120" i="107"/>
  <c r="K120" i="107" s="1"/>
  <c r="B107" i="107"/>
  <c r="B106" i="107"/>
  <c r="B105" i="107"/>
  <c r="B104" i="107"/>
  <c r="B101" i="107"/>
  <c r="K101" i="107" s="1"/>
  <c r="B100" i="107"/>
  <c r="B97" i="107"/>
  <c r="B96" i="107"/>
  <c r="B95" i="107"/>
  <c r="B94" i="107"/>
  <c r="B93" i="107"/>
  <c r="B92" i="107"/>
  <c r="K92" i="107" s="1"/>
  <c r="B88" i="107"/>
  <c r="K88" i="107" s="1"/>
  <c r="B87" i="107"/>
  <c r="B84" i="107"/>
  <c r="B83" i="107"/>
  <c r="B82" i="107"/>
  <c r="B81" i="107"/>
  <c r="B80" i="107"/>
  <c r="B75" i="107"/>
  <c r="B74" i="107"/>
  <c r="K74" i="107" s="1"/>
  <c r="B73" i="107"/>
  <c r="K73" i="107" s="1"/>
  <c r="B70" i="107"/>
  <c r="B69" i="107"/>
  <c r="B68" i="107"/>
  <c r="B64" i="107"/>
  <c r="B63" i="107"/>
  <c r="B61" i="107"/>
  <c r="B52" i="107"/>
  <c r="B51" i="107"/>
  <c r="B50" i="107"/>
  <c r="B49" i="107"/>
  <c r="B39" i="107"/>
  <c r="B31" i="107"/>
  <c r="B26" i="107"/>
  <c r="B25" i="107"/>
  <c r="B24" i="107"/>
  <c r="B23" i="107"/>
  <c r="B22" i="107"/>
  <c r="K22" i="107" s="1"/>
  <c r="B77" i="107"/>
  <c r="H124" i="107"/>
  <c r="B124" i="107" s="1"/>
  <c r="H119" i="107"/>
  <c r="F119" i="107"/>
  <c r="D119" i="107"/>
  <c r="H109" i="107"/>
  <c r="F109" i="107"/>
  <c r="D109" i="107"/>
  <c r="B109" i="107" s="1"/>
  <c r="H99" i="107"/>
  <c r="F99" i="107"/>
  <c r="H72" i="107"/>
  <c r="F72" i="107"/>
  <c r="D72" i="107"/>
  <c r="H67" i="107"/>
  <c r="F67" i="107"/>
  <c r="D67" i="107"/>
  <c r="B62" i="107"/>
  <c r="H19" i="107"/>
  <c r="F21" i="107"/>
  <c r="F19" i="107"/>
  <c r="H15" i="107"/>
  <c r="H13" i="107" s="1"/>
  <c r="F15" i="107"/>
  <c r="F13" i="107" s="1"/>
  <c r="K27" i="108" l="1"/>
  <c r="K96" i="109"/>
  <c r="K53" i="109"/>
  <c r="F111" i="108"/>
  <c r="O114" i="108"/>
  <c r="O113" i="108"/>
  <c r="O112" i="108"/>
  <c r="O115" i="108"/>
  <c r="H111" i="108"/>
  <c r="Q113" i="108"/>
  <c r="Q112" i="108"/>
  <c r="Q114" i="108"/>
  <c r="Q115" i="108"/>
  <c r="D111" i="108"/>
  <c r="B111" i="108" s="1"/>
  <c r="M113" i="108"/>
  <c r="M115" i="108"/>
  <c r="M112" i="108"/>
  <c r="M114" i="108"/>
  <c r="K103" i="108"/>
  <c r="K108" i="108"/>
  <c r="K99" i="108"/>
  <c r="K92" i="108"/>
  <c r="K93" i="108"/>
  <c r="K87" i="108"/>
  <c r="K76" i="108"/>
  <c r="K77" i="108"/>
  <c r="K72" i="108"/>
  <c r="H62" i="108"/>
  <c r="Q66" i="108"/>
  <c r="Q65" i="108"/>
  <c r="Q64" i="108"/>
  <c r="Q63" i="108"/>
  <c r="F62" i="108"/>
  <c r="O66" i="108"/>
  <c r="O64" i="108"/>
  <c r="O65" i="108"/>
  <c r="O63" i="108"/>
  <c r="K38" i="108"/>
  <c r="K125" i="107"/>
  <c r="K121" i="107"/>
  <c r="K104" i="107"/>
  <c r="K100" i="107"/>
  <c r="K97" i="107"/>
  <c r="K87" i="107"/>
  <c r="K86" i="107" s="1"/>
  <c r="K80" i="107"/>
  <c r="K84" i="107"/>
  <c r="K31" i="107"/>
  <c r="K30" i="107"/>
  <c r="B20" i="109"/>
  <c r="M20" i="109" s="1"/>
  <c r="K83" i="108"/>
  <c r="K106" i="108"/>
  <c r="K107" i="108"/>
  <c r="K104" i="108"/>
  <c r="K105" i="108"/>
  <c r="K82" i="108"/>
  <c r="K86" i="108"/>
  <c r="K78" i="108"/>
  <c r="K79" i="108"/>
  <c r="K84" i="108"/>
  <c r="K80" i="108"/>
  <c r="K81" i="108"/>
  <c r="K85" i="108"/>
  <c r="K99" i="109"/>
  <c r="K97" i="109"/>
  <c r="K45" i="108"/>
  <c r="K28" i="108"/>
  <c r="K35" i="107"/>
  <c r="K24" i="107"/>
  <c r="K51" i="107"/>
  <c r="K83" i="107"/>
  <c r="K96" i="107"/>
  <c r="K36" i="107"/>
  <c r="K102" i="109"/>
  <c r="K104" i="109"/>
  <c r="K103" i="109"/>
  <c r="K100" i="109"/>
  <c r="K98" i="109"/>
  <c r="K43" i="108"/>
  <c r="K47" i="108"/>
  <c r="K44" i="108"/>
  <c r="K48" i="108"/>
  <c r="K49" i="108"/>
  <c r="K46" i="108"/>
  <c r="K50" i="108"/>
  <c r="K29" i="108"/>
  <c r="K33" i="108"/>
  <c r="K37" i="108"/>
  <c r="K30" i="108"/>
  <c r="K34" i="108"/>
  <c r="K31" i="108"/>
  <c r="K35" i="108"/>
  <c r="K32" i="108"/>
  <c r="K36" i="108"/>
  <c r="K106" i="107"/>
  <c r="K107" i="107"/>
  <c r="K105" i="107"/>
  <c r="K94" i="107"/>
  <c r="K95" i="107"/>
  <c r="K93" i="107"/>
  <c r="K81" i="107"/>
  <c r="K82" i="107"/>
  <c r="K49" i="107"/>
  <c r="K50" i="107"/>
  <c r="K52" i="107"/>
  <c r="K40" i="107"/>
  <c r="K37" i="107"/>
  <c r="K38" i="107"/>
  <c r="K39" i="107"/>
  <c r="K23" i="107"/>
  <c r="K25" i="107"/>
  <c r="K26" i="107"/>
  <c r="B53" i="108"/>
  <c r="Q52" i="109"/>
  <c r="K43" i="109"/>
  <c r="K22" i="109"/>
  <c r="B22" i="108"/>
  <c r="B69" i="108"/>
  <c r="Q69" i="108" s="1"/>
  <c r="Q95" i="109"/>
  <c r="K77" i="109"/>
  <c r="K70" i="109"/>
  <c r="K57" i="109"/>
  <c r="Q20" i="109"/>
  <c r="K56" i="109"/>
  <c r="M52" i="109"/>
  <c r="K66" i="109"/>
  <c r="K26" i="109"/>
  <c r="M64" i="109"/>
  <c r="O64" i="109"/>
  <c r="K15" i="109"/>
  <c r="B62" i="108"/>
  <c r="B63" i="108"/>
  <c r="K63" i="108" s="1"/>
  <c r="B102" i="108"/>
  <c r="B41" i="108"/>
  <c r="B90" i="108"/>
  <c r="B75" i="108"/>
  <c r="B26" i="108"/>
  <c r="B71" i="108"/>
  <c r="B20" i="108"/>
  <c r="O20" i="108" s="1"/>
  <c r="B13" i="108"/>
  <c r="M13" i="108" s="1"/>
  <c r="B119" i="107"/>
  <c r="B19" i="107"/>
  <c r="O19" i="107" s="1"/>
  <c r="B99" i="107"/>
  <c r="B72" i="107"/>
  <c r="B103" i="107"/>
  <c r="B29" i="107"/>
  <c r="B21" i="107"/>
  <c r="K34" i="109"/>
  <c r="B112" i="108"/>
  <c r="K112" i="108" s="1"/>
  <c r="B43" i="107"/>
  <c r="B91" i="107"/>
  <c r="B34" i="107"/>
  <c r="B67" i="107"/>
  <c r="B15" i="107"/>
  <c r="B13" i="109"/>
  <c r="M13" i="109" s="1"/>
  <c r="K86" i="109"/>
  <c r="K59" i="109"/>
  <c r="K58" i="109"/>
  <c r="K55" i="109"/>
  <c r="K54" i="109"/>
  <c r="K60" i="109"/>
  <c r="O52" i="109"/>
  <c r="B60" i="107"/>
  <c r="K64" i="107" s="1"/>
  <c r="B13" i="107"/>
  <c r="K98" i="108"/>
  <c r="K97" i="108"/>
  <c r="K96" i="108"/>
  <c r="K95" i="108"/>
  <c r="K94" i="108"/>
  <c r="K113" i="108" l="1"/>
  <c r="K114" i="108"/>
  <c r="K115" i="108"/>
  <c r="K65" i="108"/>
  <c r="K66" i="108"/>
  <c r="K64" i="108"/>
  <c r="K63" i="107"/>
  <c r="K62" i="107"/>
  <c r="O69" i="108"/>
  <c r="Q13" i="108"/>
  <c r="O20" i="109"/>
  <c r="K20" i="109" s="1"/>
  <c r="M69" i="108"/>
  <c r="O102" i="108"/>
  <c r="O62" i="108"/>
  <c r="M102" i="108"/>
  <c r="K95" i="109"/>
  <c r="M20" i="108"/>
  <c r="Q20" i="108"/>
  <c r="O22" i="108"/>
  <c r="K71" i="108"/>
  <c r="O111" i="108"/>
  <c r="O90" i="108"/>
  <c r="K64" i="109"/>
  <c r="K111" i="108"/>
  <c r="Q111" i="108"/>
  <c r="M111" i="108"/>
  <c r="K102" i="108"/>
  <c r="Q53" i="108"/>
  <c r="K90" i="108"/>
  <c r="K41" i="108"/>
  <c r="O15" i="108"/>
  <c r="O13" i="108"/>
  <c r="O71" i="108"/>
  <c r="Q15" i="108"/>
  <c r="Q22" i="108"/>
  <c r="O53" i="108"/>
  <c r="M75" i="108"/>
  <c r="K75" i="108"/>
  <c r="K26" i="108"/>
  <c r="Q71" i="108"/>
  <c r="M71" i="108"/>
  <c r="K15" i="108"/>
  <c r="M15" i="108"/>
  <c r="M26" i="108"/>
  <c r="O26" i="108"/>
  <c r="O13" i="109"/>
  <c r="Q13" i="109"/>
  <c r="K52" i="109"/>
  <c r="K22" i="108"/>
  <c r="Q62" i="108"/>
  <c r="Q102" i="108"/>
  <c r="M53" i="108"/>
  <c r="Q41" i="108"/>
  <c r="O41" i="108"/>
  <c r="Q90" i="108"/>
  <c r="M90" i="108"/>
  <c r="O75" i="108"/>
  <c r="Q26" i="108"/>
  <c r="M62" i="108"/>
  <c r="M22" i="108"/>
  <c r="M41" i="108"/>
  <c r="Q75" i="108"/>
  <c r="K69" i="108" l="1"/>
  <c r="K13" i="108"/>
  <c r="K20" i="108"/>
  <c r="K62" i="108"/>
  <c r="K13" i="109"/>
  <c r="Q124" i="107"/>
  <c r="O124" i="107"/>
  <c r="M124" i="107"/>
  <c r="Q119" i="107"/>
  <c r="O119" i="107"/>
  <c r="K111" i="107"/>
  <c r="O109" i="107"/>
  <c r="M109" i="107"/>
  <c r="O99" i="107"/>
  <c r="O67" i="107"/>
  <c r="Q15" i="107"/>
  <c r="M15" i="107"/>
  <c r="K15" i="107"/>
  <c r="K69" i="107"/>
  <c r="K45" i="107"/>
  <c r="K44" i="107"/>
  <c r="M61" i="107"/>
  <c r="Q61" i="107"/>
  <c r="O61" i="107"/>
  <c r="Q19" i="107"/>
  <c r="K124" i="107" l="1"/>
  <c r="K119" i="107"/>
  <c r="K99" i="107"/>
  <c r="M99" i="107"/>
  <c r="O15" i="107"/>
  <c r="K113" i="107"/>
  <c r="K109" i="107"/>
  <c r="O21" i="107"/>
  <c r="Q21" i="107"/>
  <c r="O103" i="107"/>
  <c r="M67" i="107"/>
  <c r="Q109" i="107"/>
  <c r="M119" i="107"/>
  <c r="O113" i="107"/>
  <c r="K103" i="107"/>
  <c r="Q99" i="107"/>
  <c r="O43" i="107"/>
  <c r="Q43" i="107"/>
  <c r="K29" i="107"/>
  <c r="M34" i="107"/>
  <c r="Q67" i="107"/>
  <c r="M29" i="107"/>
  <c r="Q72" i="107"/>
  <c r="K48" i="107"/>
  <c r="K55" i="107"/>
  <c r="K72" i="107"/>
  <c r="K43" i="107"/>
  <c r="K67" i="107"/>
  <c r="K79" i="107"/>
  <c r="Q113" i="107"/>
  <c r="O72" i="107"/>
  <c r="M72" i="107"/>
  <c r="O55" i="107"/>
  <c r="M55" i="107"/>
  <c r="O29" i="107"/>
  <c r="M43" i="107"/>
  <c r="Q91" i="107"/>
  <c r="O34" i="107"/>
  <c r="Q34" i="107"/>
  <c r="M91" i="107"/>
  <c r="M103" i="107"/>
  <c r="O86" i="107"/>
  <c r="Q103" i="107"/>
  <c r="Q48" i="107"/>
  <c r="M48" i="107"/>
  <c r="O91" i="107"/>
  <c r="Q79" i="107"/>
  <c r="O79" i="107"/>
  <c r="M21" i="107"/>
  <c r="Q13" i="107"/>
  <c r="Q77" i="107"/>
  <c r="O13" i="107"/>
  <c r="K21" i="107"/>
  <c r="K34" i="107"/>
  <c r="K61" i="107"/>
  <c r="K91" i="107"/>
  <c r="M13" i="107"/>
  <c r="M19" i="107"/>
  <c r="K19" i="107" s="1"/>
  <c r="Q29" i="107"/>
  <c r="O48" i="107"/>
  <c r="O60" i="107"/>
  <c r="Q60" i="107"/>
  <c r="M79" i="107"/>
  <c r="O77" i="107"/>
  <c r="Q55" i="107"/>
  <c r="M60" i="107"/>
  <c r="M77" i="107"/>
  <c r="K13" i="107" l="1"/>
  <c r="K77" i="107"/>
  <c r="M51" i="92"/>
  <c r="O51" i="92"/>
  <c r="Q51" i="92"/>
  <c r="K60" i="107"/>
  <c r="Q30" i="92"/>
  <c r="Q29" i="92"/>
  <c r="O30" i="92"/>
  <c r="O29" i="92"/>
  <c r="M30" i="92"/>
  <c r="M29" i="92"/>
  <c r="D40" i="92"/>
  <c r="F40" i="92"/>
  <c r="H51" i="92"/>
  <c r="H38" i="92"/>
  <c r="F38" i="92"/>
  <c r="D38" i="92"/>
  <c r="D51" i="92"/>
  <c r="H40" i="92"/>
  <c r="B68" i="92"/>
  <c r="B67" i="92"/>
  <c r="B66" i="92"/>
  <c r="B65" i="92"/>
  <c r="B64" i="92"/>
  <c r="B63" i="92"/>
  <c r="K63" i="92" s="1"/>
  <c r="B59" i="92"/>
  <c r="B58" i="92"/>
  <c r="B57" i="92"/>
  <c r="B56" i="92"/>
  <c r="B55" i="92"/>
  <c r="B54" i="92"/>
  <c r="B53" i="92"/>
  <c r="B52" i="92"/>
  <c r="B49" i="92"/>
  <c r="B47" i="92"/>
  <c r="B46" i="92"/>
  <c r="B45" i="92"/>
  <c r="B44" i="92"/>
  <c r="B43" i="92"/>
  <c r="B42" i="92"/>
  <c r="B41" i="92"/>
  <c r="B36" i="92"/>
  <c r="B35" i="92"/>
  <c r="B34" i="92"/>
  <c r="B31" i="92"/>
  <c r="B30" i="92"/>
  <c r="B29" i="92"/>
  <c r="B28" i="92"/>
  <c r="B25" i="92"/>
  <c r="B24" i="92"/>
  <c r="B23" i="92"/>
  <c r="B20" i="92"/>
  <c r="B19" i="92"/>
  <c r="B18" i="92"/>
  <c r="B17" i="92"/>
  <c r="B16" i="92"/>
  <c r="H33" i="92"/>
  <c r="F33" i="92"/>
  <c r="D33" i="92"/>
  <c r="H27" i="92"/>
  <c r="F27" i="92"/>
  <c r="D27" i="92"/>
  <c r="H13" i="92"/>
  <c r="F13" i="92"/>
  <c r="O85" i="91"/>
  <c r="M85" i="91"/>
  <c r="O84" i="91"/>
  <c r="M84" i="91"/>
  <c r="M75" i="91"/>
  <c r="M74" i="91"/>
  <c r="B102" i="91"/>
  <c r="B101" i="91"/>
  <c r="B100" i="91"/>
  <c r="B99" i="91"/>
  <c r="B95" i="91"/>
  <c r="B94" i="91"/>
  <c r="B93" i="91"/>
  <c r="B92" i="91"/>
  <c r="B91" i="91"/>
  <c r="B90" i="91"/>
  <c r="B89" i="91"/>
  <c r="B86" i="91"/>
  <c r="B85" i="91"/>
  <c r="B84" i="91"/>
  <c r="K84" i="91" s="1"/>
  <c r="B81" i="91"/>
  <c r="B80" i="91"/>
  <c r="B79" i="91"/>
  <c r="B76" i="91"/>
  <c r="B75" i="91"/>
  <c r="B74" i="91"/>
  <c r="K74" i="91" s="1"/>
  <c r="B71" i="91"/>
  <c r="B70" i="91"/>
  <c r="B69" i="91"/>
  <c r="B68" i="91"/>
  <c r="B67" i="91"/>
  <c r="B66" i="91"/>
  <c r="B65" i="91"/>
  <c r="B64" i="91"/>
  <c r="B60" i="91"/>
  <c r="B59" i="91"/>
  <c r="K59" i="91" s="1"/>
  <c r="B58" i="91"/>
  <c r="B57" i="91"/>
  <c r="B56" i="91"/>
  <c r="B55" i="91"/>
  <c r="K55" i="91" s="1"/>
  <c r="B52" i="91"/>
  <c r="B51" i="91"/>
  <c r="B50" i="91"/>
  <c r="B49" i="91"/>
  <c r="B48" i="91"/>
  <c r="B47" i="91"/>
  <c r="B46" i="91"/>
  <c r="B45" i="91"/>
  <c r="B44" i="91"/>
  <c r="B43" i="91"/>
  <c r="B42" i="91"/>
  <c r="B41" i="91"/>
  <c r="B37" i="91"/>
  <c r="B36" i="91"/>
  <c r="B35" i="91"/>
  <c r="B34" i="91"/>
  <c r="B33" i="91"/>
  <c r="B29" i="91"/>
  <c r="B28" i="91"/>
  <c r="B27" i="91"/>
  <c r="B24" i="91"/>
  <c r="B23" i="91"/>
  <c r="B22" i="91"/>
  <c r="B21" i="91"/>
  <c r="B20" i="91"/>
  <c r="B19" i="91"/>
  <c r="B18" i="91"/>
  <c r="B17" i="91"/>
  <c r="B16" i="91"/>
  <c r="F98" i="91"/>
  <c r="H88" i="91"/>
  <c r="F88" i="91"/>
  <c r="D88" i="91"/>
  <c r="D83" i="91"/>
  <c r="F83" i="91"/>
  <c r="H83" i="91"/>
  <c r="D73" i="91"/>
  <c r="F73" i="91"/>
  <c r="H73" i="91"/>
  <c r="F54" i="91"/>
  <c r="H54" i="91"/>
  <c r="H26" i="91"/>
  <c r="F26" i="91"/>
  <c r="F15" i="91"/>
  <c r="F13" i="91" s="1"/>
  <c r="H15" i="91"/>
  <c r="H13" i="91" s="1"/>
  <c r="O17" i="90"/>
  <c r="M17" i="90"/>
  <c r="B60" i="90"/>
  <c r="B59" i="90"/>
  <c r="B58" i="90"/>
  <c r="B57" i="90"/>
  <c r="B56" i="90"/>
  <c r="B48" i="90"/>
  <c r="B47" i="90"/>
  <c r="B46" i="90"/>
  <c r="B45" i="90"/>
  <c r="B44" i="90"/>
  <c r="B43" i="90"/>
  <c r="B30" i="90"/>
  <c r="B29" i="90"/>
  <c r="B23" i="90"/>
  <c r="B22" i="90"/>
  <c r="B21" i="90"/>
  <c r="B20" i="90"/>
  <c r="B17" i="90"/>
  <c r="B16" i="90"/>
  <c r="K16" i="90" s="1"/>
  <c r="H55" i="90"/>
  <c r="F55" i="90"/>
  <c r="D15" i="90"/>
  <c r="D13" i="90" s="1"/>
  <c r="F15" i="90"/>
  <c r="F13" i="90" s="1"/>
  <c r="H15" i="90"/>
  <c r="H13" i="90" s="1"/>
  <c r="B39" i="89"/>
  <c r="K39" i="89" s="1"/>
  <c r="B38" i="89"/>
  <c r="B33" i="89"/>
  <c r="B32" i="89"/>
  <c r="K32" i="89" s="1"/>
  <c r="B31" i="89"/>
  <c r="B26" i="89"/>
  <c r="B25" i="89"/>
  <c r="B24" i="89"/>
  <c r="B23" i="89"/>
  <c r="B22" i="89"/>
  <c r="B19" i="89"/>
  <c r="B18" i="89"/>
  <c r="B17" i="89"/>
  <c r="B16" i="89"/>
  <c r="H30" i="89"/>
  <c r="H28" i="89" s="1"/>
  <c r="F30" i="89"/>
  <c r="F28" i="89" s="1"/>
  <c r="D30" i="89"/>
  <c r="Q24" i="89"/>
  <c r="H15" i="89"/>
  <c r="F15" i="89"/>
  <c r="D15" i="89"/>
  <c r="B60" i="85"/>
  <c r="B51" i="85"/>
  <c r="B49" i="85"/>
  <c r="K49" i="85" s="1"/>
  <c r="B45" i="85"/>
  <c r="B44" i="85"/>
  <c r="B34" i="85"/>
  <c r="B33" i="85"/>
  <c r="B32" i="85"/>
  <c r="B29" i="85"/>
  <c r="B28" i="85"/>
  <c r="K28" i="85" s="1"/>
  <c r="B25" i="85"/>
  <c r="B24" i="85"/>
  <c r="B23" i="85"/>
  <c r="B22" i="85"/>
  <c r="B21" i="85"/>
  <c r="B18" i="85"/>
  <c r="B17" i="85"/>
  <c r="B16" i="85"/>
  <c r="D31" i="85"/>
  <c r="F31" i="85"/>
  <c r="H27" i="85"/>
  <c r="F27" i="85"/>
  <c r="F15" i="85"/>
  <c r="F13" i="85" s="1"/>
  <c r="H15" i="85"/>
  <c r="H13" i="85" s="1"/>
  <c r="Q85" i="84"/>
  <c r="O85" i="84"/>
  <c r="M85" i="84"/>
  <c r="Q80" i="84"/>
  <c r="O80" i="84"/>
  <c r="M80" i="84"/>
  <c r="O74" i="84"/>
  <c r="M74" i="84"/>
  <c r="M73" i="84" s="1"/>
  <c r="O26" i="84"/>
  <c r="M26" i="84"/>
  <c r="B102" i="84"/>
  <c r="B101" i="84"/>
  <c r="B100" i="84"/>
  <c r="B99" i="84"/>
  <c r="B95" i="84"/>
  <c r="B94" i="84"/>
  <c r="B93" i="84"/>
  <c r="B92" i="84"/>
  <c r="B91" i="84"/>
  <c r="B90" i="84"/>
  <c r="B89" i="84"/>
  <c r="B86" i="84"/>
  <c r="B85" i="84"/>
  <c r="B84" i="84"/>
  <c r="K84" i="84" s="1"/>
  <c r="B81" i="84"/>
  <c r="B80" i="84"/>
  <c r="B79" i="84"/>
  <c r="K79" i="84" s="1"/>
  <c r="B75" i="84"/>
  <c r="B74" i="84"/>
  <c r="B71" i="84"/>
  <c r="B70" i="84"/>
  <c r="B69" i="84"/>
  <c r="B68" i="84"/>
  <c r="B67" i="84"/>
  <c r="B66" i="84"/>
  <c r="B65" i="84"/>
  <c r="B60" i="84"/>
  <c r="B58" i="84"/>
  <c r="B57" i="84"/>
  <c r="K57" i="84" s="1"/>
  <c r="B56" i="84"/>
  <c r="B55" i="84"/>
  <c r="B52" i="84"/>
  <c r="B51" i="84"/>
  <c r="B50" i="84"/>
  <c r="B49" i="84"/>
  <c r="B48" i="84"/>
  <c r="B47" i="84"/>
  <c r="B46" i="84"/>
  <c r="B45" i="84"/>
  <c r="B43" i="84"/>
  <c r="B42" i="84"/>
  <c r="B41" i="84"/>
  <c r="B40" i="84"/>
  <c r="B37" i="84"/>
  <c r="B35" i="84"/>
  <c r="B34" i="84"/>
  <c r="B33" i="84"/>
  <c r="B29" i="84"/>
  <c r="B28" i="84"/>
  <c r="B27" i="84"/>
  <c r="B24" i="84"/>
  <c r="B23" i="84"/>
  <c r="B22" i="84"/>
  <c r="B21" i="84"/>
  <c r="B20" i="84"/>
  <c r="B19" i="84"/>
  <c r="B18" i="84"/>
  <c r="B17" i="84"/>
  <c r="B16" i="84"/>
  <c r="H98" i="84"/>
  <c r="D88" i="84"/>
  <c r="F88" i="84"/>
  <c r="H88" i="84"/>
  <c r="H83" i="84"/>
  <c r="F83" i="84"/>
  <c r="D78" i="84"/>
  <c r="F78" i="84"/>
  <c r="H78" i="84"/>
  <c r="D54" i="84"/>
  <c r="F54" i="84"/>
  <c r="H54" i="84"/>
  <c r="D39" i="84"/>
  <c r="F39" i="84"/>
  <c r="H39" i="84"/>
  <c r="D26" i="84"/>
  <c r="F26" i="84"/>
  <c r="H26" i="84"/>
  <c r="H15" i="84"/>
  <c r="H13" i="84" s="1"/>
  <c r="F15" i="84"/>
  <c r="F13" i="84" s="1"/>
  <c r="D15" i="84"/>
  <c r="D13" i="84" s="1"/>
  <c r="Q52" i="83"/>
  <c r="O52" i="83"/>
  <c r="M52" i="83"/>
  <c r="Q51" i="83"/>
  <c r="O51" i="83"/>
  <c r="M51" i="83"/>
  <c r="Q38" i="83"/>
  <c r="O38" i="83"/>
  <c r="M38" i="83"/>
  <c r="Q37" i="83"/>
  <c r="O37" i="83"/>
  <c r="M37" i="83"/>
  <c r="O33" i="83"/>
  <c r="O32" i="83"/>
  <c r="Q17" i="83"/>
  <c r="B59" i="83"/>
  <c r="B58" i="83"/>
  <c r="B57" i="83"/>
  <c r="B56" i="83"/>
  <c r="B52" i="83"/>
  <c r="B51" i="83"/>
  <c r="B47" i="83"/>
  <c r="B46" i="83"/>
  <c r="B45" i="83"/>
  <c r="B44" i="83"/>
  <c r="B43" i="83"/>
  <c r="B42" i="83"/>
  <c r="K67" i="92" l="1"/>
  <c r="K58" i="92"/>
  <c r="K52" i="92"/>
  <c r="K41" i="92"/>
  <c r="K48" i="92"/>
  <c r="K31" i="92"/>
  <c r="K28" i="92"/>
  <c r="K16" i="92"/>
  <c r="K21" i="92"/>
  <c r="K24" i="92"/>
  <c r="O98" i="91"/>
  <c r="O101" i="91"/>
  <c r="K85" i="91"/>
  <c r="K75" i="91"/>
  <c r="K40" i="91"/>
  <c r="K51" i="91"/>
  <c r="K27" i="91"/>
  <c r="K23" i="91"/>
  <c r="K16" i="91"/>
  <c r="K56" i="90"/>
  <c r="K59" i="90"/>
  <c r="K44" i="90"/>
  <c r="K45" i="90"/>
  <c r="K43" i="90"/>
  <c r="K47" i="90"/>
  <c r="K20" i="90"/>
  <c r="M17" i="89"/>
  <c r="M16" i="89"/>
  <c r="M19" i="89"/>
  <c r="O18" i="89"/>
  <c r="O17" i="89"/>
  <c r="O16" i="89"/>
  <c r="O19" i="89"/>
  <c r="H13" i="89"/>
  <c r="Q18" i="89"/>
  <c r="Q17" i="89"/>
  <c r="Q16" i="89"/>
  <c r="Q19" i="89"/>
  <c r="K29" i="85"/>
  <c r="K60" i="85"/>
  <c r="K58" i="85"/>
  <c r="K61" i="85"/>
  <c r="K45" i="85"/>
  <c r="K40" i="85"/>
  <c r="K32" i="85"/>
  <c r="K16" i="85"/>
  <c r="K89" i="84"/>
  <c r="K74" i="84"/>
  <c r="K56" i="84"/>
  <c r="K58" i="84"/>
  <c r="B54" i="84"/>
  <c r="K55" i="84"/>
  <c r="K54" i="84" s="1"/>
  <c r="K59" i="84"/>
  <c r="K51" i="84"/>
  <c r="K40" i="84"/>
  <c r="K23" i="84"/>
  <c r="K47" i="83"/>
  <c r="K45" i="83"/>
  <c r="K42" i="83"/>
  <c r="K24" i="85"/>
  <c r="K50" i="85"/>
  <c r="K54" i="85"/>
  <c r="K52" i="85"/>
  <c r="B40" i="92"/>
  <c r="K51" i="85"/>
  <c r="K53" i="85"/>
  <c r="K39" i="90"/>
  <c r="K42" i="85"/>
  <c r="K41" i="85"/>
  <c r="K33" i="85"/>
  <c r="K43" i="84"/>
  <c r="K44" i="85"/>
  <c r="K43" i="85"/>
  <c r="K44" i="84"/>
  <c r="B55" i="90"/>
  <c r="O37" i="90"/>
  <c r="O78" i="91"/>
  <c r="K64" i="92"/>
  <c r="B26" i="91"/>
  <c r="K46" i="90"/>
  <c r="K58" i="90"/>
  <c r="K30" i="90"/>
  <c r="K57" i="90"/>
  <c r="K21" i="90"/>
  <c r="K31" i="89"/>
  <c r="K30" i="89" s="1"/>
  <c r="K19" i="85"/>
  <c r="K20" i="85"/>
  <c r="K21" i="85"/>
  <c r="O78" i="84"/>
  <c r="K92" i="84"/>
  <c r="K49" i="84"/>
  <c r="K22" i="84"/>
  <c r="K57" i="83"/>
  <c r="K43" i="83"/>
  <c r="K62" i="92"/>
  <c r="K65" i="92"/>
  <c r="K66" i="92"/>
  <c r="K19" i="91"/>
  <c r="K20" i="91"/>
  <c r="K17" i="91"/>
  <c r="K21" i="91"/>
  <c r="K18" i="91"/>
  <c r="K22" i="91"/>
  <c r="K48" i="90"/>
  <c r="K22" i="90"/>
  <c r="K23" i="90"/>
  <c r="K24" i="90"/>
  <c r="K59" i="85"/>
  <c r="M36" i="85"/>
  <c r="K18" i="85"/>
  <c r="K22" i="85"/>
  <c r="K17" i="85"/>
  <c r="K23" i="85"/>
  <c r="K91" i="84"/>
  <c r="K93" i="84"/>
  <c r="K90" i="84"/>
  <c r="K94" i="84"/>
  <c r="K48" i="84"/>
  <c r="K45" i="84"/>
  <c r="K41" i="84"/>
  <c r="K46" i="84"/>
  <c r="K50" i="84"/>
  <c r="K42" i="84"/>
  <c r="K47" i="84"/>
  <c r="K17" i="84"/>
  <c r="K21" i="84"/>
  <c r="K18" i="84"/>
  <c r="K19" i="84"/>
  <c r="K16" i="84"/>
  <c r="K20" i="84"/>
  <c r="K58" i="83"/>
  <c r="K59" i="83"/>
  <c r="K46" i="83"/>
  <c r="K44" i="83"/>
  <c r="O33" i="92"/>
  <c r="K17" i="92"/>
  <c r="M26" i="91"/>
  <c r="M54" i="91"/>
  <c r="M83" i="91"/>
  <c r="K18" i="92"/>
  <c r="K19" i="92"/>
  <c r="K22" i="92"/>
  <c r="K20" i="92"/>
  <c r="B51" i="92"/>
  <c r="K23" i="92"/>
  <c r="O73" i="91"/>
  <c r="O83" i="91"/>
  <c r="O39" i="91"/>
  <c r="Q78" i="91"/>
  <c r="M15" i="92"/>
  <c r="M55" i="90"/>
  <c r="O83" i="84"/>
  <c r="M39" i="84"/>
  <c r="Q31" i="83"/>
  <c r="Q15" i="83"/>
  <c r="O26" i="83"/>
  <c r="O36" i="83"/>
  <c r="O50" i="83"/>
  <c r="O15" i="83"/>
  <c r="M50" i="83"/>
  <c r="M55" i="83"/>
  <c r="O55" i="83"/>
  <c r="Q55" i="83"/>
  <c r="K42" i="92"/>
  <c r="M31" i="85"/>
  <c r="O31" i="85"/>
  <c r="Q83" i="91"/>
  <c r="M78" i="91"/>
  <c r="Q73" i="91"/>
  <c r="Q54" i="91"/>
  <c r="Q26" i="91"/>
  <c r="M15" i="91"/>
  <c r="O19" i="90"/>
  <c r="K17" i="90"/>
  <c r="O54" i="91"/>
  <c r="M39" i="91"/>
  <c r="O15" i="91"/>
  <c r="O33" i="90"/>
  <c r="Q83" i="84"/>
  <c r="M78" i="84"/>
  <c r="Q73" i="84"/>
  <c r="Q54" i="84"/>
  <c r="Q26" i="84"/>
  <c r="B78" i="84"/>
  <c r="O73" i="84"/>
  <c r="Q39" i="84"/>
  <c r="M26" i="83"/>
  <c r="O31" i="83"/>
  <c r="M19" i="83"/>
  <c r="M15" i="83"/>
  <c r="K46" i="92"/>
  <c r="O19" i="83"/>
  <c r="Q26" i="83"/>
  <c r="M31" i="83"/>
  <c r="Q36" i="83"/>
  <c r="M41" i="83"/>
  <c r="Q50" i="83"/>
  <c r="O39" i="84"/>
  <c r="Q78" i="84"/>
  <c r="M83" i="84"/>
  <c r="O15" i="90"/>
  <c r="M37" i="90"/>
  <c r="M42" i="90"/>
  <c r="Q42" i="90"/>
  <c r="B78" i="91"/>
  <c r="D97" i="91"/>
  <c r="O26" i="91"/>
  <c r="M73" i="91"/>
  <c r="K43" i="92"/>
  <c r="K47" i="92"/>
  <c r="O41" i="83"/>
  <c r="B88" i="84"/>
  <c r="O88" i="84"/>
  <c r="Q15" i="85"/>
  <c r="Q30" i="89"/>
  <c r="M28" i="90"/>
  <c r="B83" i="91"/>
  <c r="Q15" i="91"/>
  <c r="M88" i="91"/>
  <c r="K44" i="92"/>
  <c r="Q41" i="83"/>
  <c r="K27" i="84"/>
  <c r="M88" i="84"/>
  <c r="M15" i="90"/>
  <c r="B73" i="91"/>
  <c r="B88" i="91"/>
  <c r="K79" i="91"/>
  <c r="Q39" i="91"/>
  <c r="K45" i="92"/>
  <c r="M27" i="92"/>
  <c r="Q33" i="92"/>
  <c r="B33" i="92"/>
  <c r="B38" i="92"/>
  <c r="O38" i="92" s="1"/>
  <c r="O27" i="92"/>
  <c r="Q15" i="92"/>
  <c r="O15" i="92"/>
  <c r="B15" i="92"/>
  <c r="B27" i="92"/>
  <c r="K30" i="92"/>
  <c r="K35" i="92"/>
  <c r="K54" i="92"/>
  <c r="Q27" i="92"/>
  <c r="K29" i="92"/>
  <c r="H97" i="91"/>
  <c r="O88" i="91"/>
  <c r="K90" i="91"/>
  <c r="K92" i="91"/>
  <c r="K93" i="91"/>
  <c r="K91" i="91"/>
  <c r="K80" i="91"/>
  <c r="H62" i="91"/>
  <c r="B54" i="91"/>
  <c r="K58" i="91"/>
  <c r="K56" i="91"/>
  <c r="K57" i="91"/>
  <c r="K42" i="91"/>
  <c r="B39" i="91"/>
  <c r="K46" i="91"/>
  <c r="K50" i="91"/>
  <c r="K43" i="91"/>
  <c r="K47" i="91"/>
  <c r="K44" i="91"/>
  <c r="K48" i="91"/>
  <c r="K41" i="91"/>
  <c r="K45" i="91"/>
  <c r="K49" i="91"/>
  <c r="K28" i="91"/>
  <c r="B15" i="91"/>
  <c r="Q55" i="90"/>
  <c r="O55" i="90"/>
  <c r="O42" i="90"/>
  <c r="K38" i="90"/>
  <c r="M33" i="90"/>
  <c r="M19" i="90"/>
  <c r="K38" i="89"/>
  <c r="K37" i="89"/>
  <c r="K35" i="89" s="1"/>
  <c r="O30" i="89"/>
  <c r="B30" i="89"/>
  <c r="D28" i="89"/>
  <c r="Q25" i="89"/>
  <c r="Q23" i="89"/>
  <c r="B15" i="89"/>
  <c r="K16" i="89" s="1"/>
  <c r="Q38" i="85"/>
  <c r="M38" i="85"/>
  <c r="M27" i="85"/>
  <c r="Q27" i="85"/>
  <c r="Q31" i="85"/>
  <c r="O15" i="85"/>
  <c r="O27" i="85"/>
  <c r="B31" i="85"/>
  <c r="B27" i="85"/>
  <c r="B15" i="85"/>
  <c r="M15" i="85"/>
  <c r="H97" i="84"/>
  <c r="Q88" i="84"/>
  <c r="B83" i="84"/>
  <c r="K85" i="84"/>
  <c r="K80" i="84"/>
  <c r="B73" i="84"/>
  <c r="B62" i="84"/>
  <c r="B63" i="84"/>
  <c r="B39" i="84"/>
  <c r="B26" i="84"/>
  <c r="Q15" i="84"/>
  <c r="M15" i="84"/>
  <c r="K52" i="83"/>
  <c r="K51" i="83"/>
  <c r="M36" i="83"/>
  <c r="Q19" i="83"/>
  <c r="K53" i="92"/>
  <c r="K56" i="92"/>
  <c r="K57" i="92"/>
  <c r="K55" i="92"/>
  <c r="D13" i="92"/>
  <c r="M33" i="92"/>
  <c r="F62" i="91"/>
  <c r="D13" i="91"/>
  <c r="B63" i="91"/>
  <c r="O62" i="91"/>
  <c r="O64" i="91"/>
  <c r="O65" i="91"/>
  <c r="O66" i="91"/>
  <c r="O67" i="91"/>
  <c r="O68" i="91"/>
  <c r="O69" i="91"/>
  <c r="M97" i="91"/>
  <c r="O97" i="91"/>
  <c r="Q97" i="91"/>
  <c r="Q62" i="91"/>
  <c r="Q64" i="91"/>
  <c r="Q65" i="91"/>
  <c r="Q66" i="91"/>
  <c r="Q67" i="91"/>
  <c r="Q68" i="91"/>
  <c r="Q69" i="91"/>
  <c r="M99" i="91"/>
  <c r="O99" i="91"/>
  <c r="Q100" i="91"/>
  <c r="Q99" i="91"/>
  <c r="F97" i="91"/>
  <c r="B98" i="91"/>
  <c r="K98" i="91" s="1"/>
  <c r="M100" i="91"/>
  <c r="O100" i="91"/>
  <c r="M62" i="91"/>
  <c r="M64" i="91"/>
  <c r="M65" i="91"/>
  <c r="M66" i="91"/>
  <c r="M67" i="91"/>
  <c r="M68" i="91"/>
  <c r="M69" i="91"/>
  <c r="K35" i="90"/>
  <c r="Q19" i="90"/>
  <c r="D13" i="89"/>
  <c r="B21" i="89"/>
  <c r="K22" i="89" s="1"/>
  <c r="F13" i="89"/>
  <c r="M18" i="89"/>
  <c r="M23" i="89"/>
  <c r="M24" i="89"/>
  <c r="M25" i="89"/>
  <c r="O23" i="89"/>
  <c r="O24" i="89"/>
  <c r="O25" i="89"/>
  <c r="D13" i="85"/>
  <c r="B98" i="84"/>
  <c r="M63" i="84"/>
  <c r="M65" i="84"/>
  <c r="M66" i="84"/>
  <c r="M67" i="84"/>
  <c r="M68" i="84"/>
  <c r="M69" i="84"/>
  <c r="M99" i="84"/>
  <c r="O97" i="84"/>
  <c r="Q97" i="84"/>
  <c r="F97" i="84"/>
  <c r="O63" i="84"/>
  <c r="O65" i="84"/>
  <c r="O66" i="84"/>
  <c r="O67" i="84"/>
  <c r="O68" i="84"/>
  <c r="O69" i="84"/>
  <c r="M100" i="84"/>
  <c r="O99" i="84"/>
  <c r="Q99" i="84"/>
  <c r="Q63" i="84"/>
  <c r="Q62" i="84" s="1"/>
  <c r="Q65" i="84"/>
  <c r="Q66" i="84"/>
  <c r="Q67" i="84"/>
  <c r="Q68" i="84"/>
  <c r="Q69" i="84"/>
  <c r="M97" i="84"/>
  <c r="O100" i="84"/>
  <c r="Q100" i="84"/>
  <c r="B13" i="84"/>
  <c r="O13" i="84" s="1"/>
  <c r="B15" i="84"/>
  <c r="O15" i="84"/>
  <c r="Q88" i="91"/>
  <c r="Q15" i="90"/>
  <c r="B42" i="90"/>
  <c r="Q28" i="90"/>
  <c r="O28" i="90"/>
  <c r="B15" i="90"/>
  <c r="B13" i="90" s="1"/>
  <c r="M13" i="90" s="1"/>
  <c r="B48" i="85"/>
  <c r="B50" i="83"/>
  <c r="B38" i="83"/>
  <c r="B37" i="83"/>
  <c r="B33" i="83"/>
  <c r="B32" i="83"/>
  <c r="K32" i="83" s="1"/>
  <c r="B28" i="83"/>
  <c r="B27" i="83"/>
  <c r="B23" i="83"/>
  <c r="B22" i="83"/>
  <c r="B21" i="83"/>
  <c r="B20" i="83"/>
  <c r="K20" i="83" s="1"/>
  <c r="H19" i="83"/>
  <c r="F19" i="83"/>
  <c r="H13" i="83"/>
  <c r="F13" i="83"/>
  <c r="O37" i="82"/>
  <c r="M37" i="82"/>
  <c r="O30" i="82"/>
  <c r="Q18" i="82"/>
  <c r="Q17" i="82"/>
  <c r="O18" i="82"/>
  <c r="O17" i="82"/>
  <c r="M18" i="82"/>
  <c r="M17" i="82"/>
  <c r="B39" i="82"/>
  <c r="K39" i="82" s="1"/>
  <c r="B38" i="82"/>
  <c r="K38" i="82" s="1"/>
  <c r="B33" i="82"/>
  <c r="B32" i="82"/>
  <c r="K32" i="82" s="1"/>
  <c r="B31" i="82"/>
  <c r="B26" i="82"/>
  <c r="B25" i="82"/>
  <c r="B24" i="82"/>
  <c r="B23" i="82"/>
  <c r="B22" i="82"/>
  <c r="H30" i="82"/>
  <c r="H28" i="82" s="1"/>
  <c r="F30" i="82"/>
  <c r="F28" i="82" s="1"/>
  <c r="D30" i="82"/>
  <c r="Q24" i="82"/>
  <c r="M23" i="82"/>
  <c r="H15" i="82"/>
  <c r="H13" i="82" s="1"/>
  <c r="F15" i="82"/>
  <c r="F13" i="82" s="1"/>
  <c r="D15" i="82"/>
  <c r="K99" i="91" l="1"/>
  <c r="K101" i="91"/>
  <c r="K19" i="89"/>
  <c r="K17" i="89"/>
  <c r="K57" i="85"/>
  <c r="K63" i="84"/>
  <c r="K64" i="84"/>
  <c r="K70" i="84"/>
  <c r="K62" i="84" s="1"/>
  <c r="K31" i="82"/>
  <c r="B62" i="91"/>
  <c r="Q36" i="85"/>
  <c r="K48" i="85"/>
  <c r="O36" i="85"/>
  <c r="K61" i="92"/>
  <c r="K15" i="85"/>
  <c r="K21" i="83"/>
  <c r="K24" i="83"/>
  <c r="K33" i="92"/>
  <c r="K37" i="90"/>
  <c r="K15" i="92"/>
  <c r="M30" i="82"/>
  <c r="K15" i="90"/>
  <c r="K38" i="85"/>
  <c r="K83" i="84"/>
  <c r="K40" i="92"/>
  <c r="K31" i="85"/>
  <c r="K83" i="91"/>
  <c r="K78" i="91"/>
  <c r="K73" i="91"/>
  <c r="K26" i="91"/>
  <c r="K33" i="90"/>
  <c r="K28" i="90"/>
  <c r="B28" i="89"/>
  <c r="O28" i="89" s="1"/>
  <c r="B97" i="91"/>
  <c r="K26" i="89"/>
  <c r="K26" i="84"/>
  <c r="K78" i="84"/>
  <c r="K73" i="84"/>
  <c r="K66" i="84"/>
  <c r="K69" i="84"/>
  <c r="M38" i="92"/>
  <c r="O15" i="82"/>
  <c r="K37" i="83"/>
  <c r="M21" i="89"/>
  <c r="K55" i="83"/>
  <c r="Q38" i="92"/>
  <c r="O62" i="84"/>
  <c r="K41" i="83"/>
  <c r="K51" i="92"/>
  <c r="K27" i="92"/>
  <c r="K100" i="91"/>
  <c r="K88" i="91"/>
  <c r="K54" i="91"/>
  <c r="K39" i="91"/>
  <c r="K15" i="91"/>
  <c r="K55" i="90"/>
  <c r="K42" i="90"/>
  <c r="Q21" i="89"/>
  <c r="O21" i="89"/>
  <c r="Q15" i="89"/>
  <c r="O15" i="89"/>
  <c r="M15" i="89"/>
  <c r="K18" i="89"/>
  <c r="K27" i="85"/>
  <c r="B97" i="84"/>
  <c r="K100" i="84"/>
  <c r="K97" i="84"/>
  <c r="K99" i="84"/>
  <c r="K88" i="84"/>
  <c r="K68" i="84"/>
  <c r="K65" i="84"/>
  <c r="K67" i="84"/>
  <c r="M62" i="84"/>
  <c r="K39" i="84"/>
  <c r="K15" i="84"/>
  <c r="M13" i="84"/>
  <c r="Q13" i="84"/>
  <c r="K50" i="83"/>
  <c r="K27" i="83"/>
  <c r="O35" i="82"/>
  <c r="Q35" i="82"/>
  <c r="M35" i="82"/>
  <c r="Q30" i="82"/>
  <c r="B30" i="82"/>
  <c r="O25" i="82"/>
  <c r="Q23" i="82"/>
  <c r="Q15" i="82"/>
  <c r="M15" i="82"/>
  <c r="K18" i="82"/>
  <c r="B13" i="92"/>
  <c r="M13" i="92" s="1"/>
  <c r="K62" i="91"/>
  <c r="K65" i="91"/>
  <c r="K68" i="91"/>
  <c r="K67" i="91"/>
  <c r="K66" i="91"/>
  <c r="K64" i="91"/>
  <c r="B13" i="91"/>
  <c r="M13" i="91" s="1"/>
  <c r="K97" i="91"/>
  <c r="K69" i="91"/>
  <c r="K24" i="89"/>
  <c r="B13" i="89"/>
  <c r="Q13" i="89" s="1"/>
  <c r="K25" i="89"/>
  <c r="K23" i="89"/>
  <c r="B13" i="85"/>
  <c r="K17" i="83"/>
  <c r="K38" i="83"/>
  <c r="B36" i="83"/>
  <c r="K33" i="83"/>
  <c r="B21" i="82"/>
  <c r="K24" i="82" s="1"/>
  <c r="M24" i="82"/>
  <c r="O23" i="82"/>
  <c r="Q25" i="82"/>
  <c r="D28" i="82"/>
  <c r="M25" i="82"/>
  <c r="O24" i="82"/>
  <c r="D13" i="82"/>
  <c r="K17" i="82"/>
  <c r="K19" i="90"/>
  <c r="O13" i="90"/>
  <c r="Q13" i="90"/>
  <c r="B15" i="83"/>
  <c r="B26" i="83"/>
  <c r="B31" i="83"/>
  <c r="B19" i="83"/>
  <c r="D13" i="83"/>
  <c r="B54" i="106"/>
  <c r="H43" i="106"/>
  <c r="H41" i="106" s="1"/>
  <c r="F43" i="106"/>
  <c r="F41" i="106" s="1"/>
  <c r="B61" i="106"/>
  <c r="B60" i="106"/>
  <c r="B57" i="106"/>
  <c r="B56" i="106"/>
  <c r="B55" i="106"/>
  <c r="B52" i="106"/>
  <c r="B50" i="106"/>
  <c r="B49" i="106"/>
  <c r="B48" i="106"/>
  <c r="B47" i="106"/>
  <c r="B46" i="106"/>
  <c r="B45" i="106"/>
  <c r="B44" i="106"/>
  <c r="B34" i="106"/>
  <c r="B32" i="106"/>
  <c r="B31" i="106"/>
  <c r="B30" i="106"/>
  <c r="B29" i="106"/>
  <c r="B28" i="106"/>
  <c r="H36" i="106"/>
  <c r="F36" i="106"/>
  <c r="D36" i="106"/>
  <c r="H27" i="106"/>
  <c r="F27" i="106"/>
  <c r="D27" i="106"/>
  <c r="H15" i="106"/>
  <c r="H13" i="106" s="1"/>
  <c r="F15" i="106"/>
  <c r="F13" i="106" s="1"/>
  <c r="D15" i="106"/>
  <c r="K36" i="85" l="1"/>
  <c r="K22" i="82"/>
  <c r="K23" i="82"/>
  <c r="K26" i="82"/>
  <c r="K55" i="106"/>
  <c r="K61" i="106"/>
  <c r="K44" i="106"/>
  <c r="K28" i="106"/>
  <c r="K15" i="83"/>
  <c r="M13" i="85"/>
  <c r="O13" i="85"/>
  <c r="K13" i="84"/>
  <c r="K67" i="106"/>
  <c r="K69" i="106"/>
  <c r="K60" i="106"/>
  <c r="K47" i="106"/>
  <c r="K46" i="106"/>
  <c r="K30" i="106"/>
  <c r="K70" i="106"/>
  <c r="K68" i="106"/>
  <c r="K57" i="106"/>
  <c r="K59" i="106"/>
  <c r="K58" i="106"/>
  <c r="K56" i="106"/>
  <c r="K50" i="106"/>
  <c r="K48" i="106"/>
  <c r="K51" i="106"/>
  <c r="K45" i="106"/>
  <c r="K49" i="106"/>
  <c r="B36" i="106"/>
  <c r="K29" i="106"/>
  <c r="K33" i="106"/>
  <c r="K31" i="106"/>
  <c r="K32" i="106"/>
  <c r="M64" i="106"/>
  <c r="Q28" i="89"/>
  <c r="K13" i="90"/>
  <c r="K35" i="82"/>
  <c r="K31" i="83"/>
  <c r="K38" i="92"/>
  <c r="M28" i="89"/>
  <c r="K30" i="82"/>
  <c r="M21" i="82"/>
  <c r="Q54" i="106"/>
  <c r="K36" i="83"/>
  <c r="K21" i="89"/>
  <c r="K15" i="89"/>
  <c r="K26" i="83"/>
  <c r="O21" i="82"/>
  <c r="Q21" i="82"/>
  <c r="K15" i="82"/>
  <c r="Q15" i="106"/>
  <c r="O36" i="106"/>
  <c r="O54" i="106"/>
  <c r="Q36" i="106"/>
  <c r="B27" i="106"/>
  <c r="M54" i="106"/>
  <c r="Q27" i="106"/>
  <c r="O27" i="106"/>
  <c r="M27" i="106"/>
  <c r="M15" i="106"/>
  <c r="O13" i="92"/>
  <c r="Q13" i="92"/>
  <c r="Q13" i="91"/>
  <c r="O13" i="91"/>
  <c r="O13" i="89"/>
  <c r="M13" i="89"/>
  <c r="Q13" i="85"/>
  <c r="K19" i="83"/>
  <c r="B13" i="83"/>
  <c r="M13" i="83" s="1"/>
  <c r="K25" i="82"/>
  <c r="B28" i="82"/>
  <c r="M28" i="82" s="1"/>
  <c r="M13" i="82"/>
  <c r="B41" i="106"/>
  <c r="M41" i="106" s="1"/>
  <c r="M36" i="106"/>
  <c r="D13" i="106"/>
  <c r="B13" i="106" s="1"/>
  <c r="B43" i="106"/>
  <c r="O15" i="106"/>
  <c r="Q85" i="105"/>
  <c r="O85" i="105"/>
  <c r="M85" i="105"/>
  <c r="Q80" i="105"/>
  <c r="O80" i="105"/>
  <c r="M80" i="105"/>
  <c r="Q75" i="105"/>
  <c r="O75" i="105"/>
  <c r="M75" i="105"/>
  <c r="B102" i="105"/>
  <c r="B101" i="105"/>
  <c r="B100" i="105"/>
  <c r="B99" i="105"/>
  <c r="B95" i="105"/>
  <c r="B94" i="105"/>
  <c r="B93" i="105"/>
  <c r="B92" i="105"/>
  <c r="B91" i="105"/>
  <c r="B90" i="105"/>
  <c r="B89" i="105"/>
  <c r="B86" i="105"/>
  <c r="B85" i="105"/>
  <c r="B84" i="105"/>
  <c r="B81" i="105"/>
  <c r="B80" i="105"/>
  <c r="B79" i="105"/>
  <c r="B76" i="105"/>
  <c r="B75" i="105"/>
  <c r="B74" i="105"/>
  <c r="B71" i="105"/>
  <c r="B70" i="105"/>
  <c r="K63" i="105" s="1"/>
  <c r="B69" i="105"/>
  <c r="B68" i="105"/>
  <c r="B67" i="105"/>
  <c r="B66" i="105"/>
  <c r="B65" i="105"/>
  <c r="B64" i="105"/>
  <c r="B60" i="105"/>
  <c r="B58" i="105"/>
  <c r="B57" i="105"/>
  <c r="B56" i="105"/>
  <c r="B55" i="105"/>
  <c r="B52" i="105"/>
  <c r="B51" i="105"/>
  <c r="B29" i="105"/>
  <c r="B28" i="105"/>
  <c r="B27" i="105"/>
  <c r="K27" i="105" s="1"/>
  <c r="B24" i="105"/>
  <c r="B23" i="105"/>
  <c r="B22" i="105"/>
  <c r="B21" i="105"/>
  <c r="B20" i="105"/>
  <c r="B19" i="105"/>
  <c r="B18" i="105"/>
  <c r="B17" i="105"/>
  <c r="B16" i="105"/>
  <c r="D97" i="105"/>
  <c r="H98" i="105"/>
  <c r="F98" i="105"/>
  <c r="H88" i="105"/>
  <c r="F88" i="105"/>
  <c r="D88" i="105"/>
  <c r="H83" i="105"/>
  <c r="F83" i="105"/>
  <c r="D83" i="105"/>
  <c r="H78" i="105"/>
  <c r="F78" i="105"/>
  <c r="D78" i="105"/>
  <c r="H73" i="105"/>
  <c r="F73" i="105"/>
  <c r="D73" i="105"/>
  <c r="O67" i="105"/>
  <c r="M68" i="105"/>
  <c r="H54" i="105"/>
  <c r="F54" i="105"/>
  <c r="D54" i="105"/>
  <c r="H39" i="105"/>
  <c r="F39" i="105"/>
  <c r="D39" i="105"/>
  <c r="B39" i="105" s="1"/>
  <c r="H26" i="105"/>
  <c r="F26" i="105"/>
  <c r="D26" i="105"/>
  <c r="H15" i="105"/>
  <c r="F15" i="105"/>
  <c r="F13" i="105" s="1"/>
  <c r="D15" i="105"/>
  <c r="D13" i="105" s="1"/>
  <c r="M53" i="104"/>
  <c r="M39" i="104"/>
  <c r="Q34" i="104"/>
  <c r="O34" i="104"/>
  <c r="M34" i="104"/>
  <c r="B60" i="104"/>
  <c r="B59" i="104"/>
  <c r="B58" i="104"/>
  <c r="B57" i="104"/>
  <c r="K57" i="104" s="1"/>
  <c r="B53" i="104"/>
  <c r="B52" i="104"/>
  <c r="B48" i="104"/>
  <c r="B47" i="104"/>
  <c r="B46" i="104"/>
  <c r="B45" i="104"/>
  <c r="B44" i="104"/>
  <c r="B43" i="104"/>
  <c r="K43" i="104" s="1"/>
  <c r="B39" i="104"/>
  <c r="B38" i="104"/>
  <c r="B34" i="104"/>
  <c r="B33" i="104"/>
  <c r="K33" i="104" s="1"/>
  <c r="B28" i="104"/>
  <c r="B17" i="104"/>
  <c r="K17" i="104" s="1"/>
  <c r="B16" i="104"/>
  <c r="K16" i="104" s="1"/>
  <c r="H56" i="104"/>
  <c r="F56" i="104"/>
  <c r="H15" i="104"/>
  <c r="H13" i="104" s="1"/>
  <c r="F15" i="104"/>
  <c r="F13" i="104" s="1"/>
  <c r="D15" i="104"/>
  <c r="O38" i="103"/>
  <c r="B37" i="103"/>
  <c r="H31" i="103"/>
  <c r="B19" i="103"/>
  <c r="B18" i="103"/>
  <c r="B17" i="103"/>
  <c r="B16" i="103"/>
  <c r="Q18" i="103"/>
  <c r="F15" i="103"/>
  <c r="D15" i="103"/>
  <c r="K28" i="89" l="1"/>
  <c r="Q101" i="105"/>
  <c r="Q98" i="105"/>
  <c r="O101" i="105"/>
  <c r="O98" i="105"/>
  <c r="K89" i="105"/>
  <c r="K94" i="105"/>
  <c r="K84" i="105"/>
  <c r="K79" i="105"/>
  <c r="K64" i="105"/>
  <c r="K40" i="105"/>
  <c r="K16" i="105"/>
  <c r="K52" i="104"/>
  <c r="K28" i="104"/>
  <c r="K29" i="104"/>
  <c r="K37" i="103"/>
  <c r="K40" i="103"/>
  <c r="K39" i="103"/>
  <c r="K38" i="103"/>
  <c r="O16" i="103"/>
  <c r="O18" i="103"/>
  <c r="O19" i="103"/>
  <c r="M18" i="103"/>
  <c r="M16" i="103"/>
  <c r="M19" i="103"/>
  <c r="M17" i="103"/>
  <c r="K16" i="103"/>
  <c r="Q51" i="104"/>
  <c r="M32" i="104"/>
  <c r="B29" i="103"/>
  <c r="M29" i="103" s="1"/>
  <c r="K24" i="103"/>
  <c r="K25" i="103"/>
  <c r="K23" i="103"/>
  <c r="K64" i="106"/>
  <c r="K57" i="105"/>
  <c r="K43" i="105"/>
  <c r="Q37" i="104"/>
  <c r="K60" i="104"/>
  <c r="K44" i="104"/>
  <c r="K48" i="104"/>
  <c r="K21" i="104"/>
  <c r="K75" i="105"/>
  <c r="K56" i="105"/>
  <c r="K58" i="105"/>
  <c r="K59" i="105"/>
  <c r="K42" i="105"/>
  <c r="K46" i="105"/>
  <c r="K50" i="105"/>
  <c r="K47" i="105"/>
  <c r="K44" i="105"/>
  <c r="K48" i="105"/>
  <c r="K41" i="105"/>
  <c r="K45" i="105"/>
  <c r="K49" i="105"/>
  <c r="K58" i="104"/>
  <c r="K59" i="104"/>
  <c r="K47" i="104"/>
  <c r="K45" i="104"/>
  <c r="K46" i="104"/>
  <c r="M73" i="105"/>
  <c r="Q78" i="105"/>
  <c r="Q27" i="104"/>
  <c r="O51" i="104"/>
  <c r="M78" i="105"/>
  <c r="M51" i="104"/>
  <c r="O31" i="103"/>
  <c r="M36" i="103"/>
  <c r="O78" i="105"/>
  <c r="K36" i="106"/>
  <c r="O41" i="106"/>
  <c r="K27" i="106"/>
  <c r="K15" i="106"/>
  <c r="K13" i="91"/>
  <c r="K13" i="89"/>
  <c r="K13" i="85"/>
  <c r="K13" i="92"/>
  <c r="Q41" i="106"/>
  <c r="Q83" i="105"/>
  <c r="B78" i="105"/>
  <c r="K80" i="105"/>
  <c r="O73" i="105"/>
  <c r="M26" i="105"/>
  <c r="M15" i="105"/>
  <c r="B51" i="104"/>
  <c r="O56" i="104"/>
  <c r="O36" i="103"/>
  <c r="B15" i="103"/>
  <c r="K19" i="103" s="1"/>
  <c r="M19" i="104"/>
  <c r="O37" i="104"/>
  <c r="B73" i="105"/>
  <c r="O26" i="105"/>
  <c r="Q73" i="105"/>
  <c r="O83" i="105"/>
  <c r="Q70" i="105"/>
  <c r="H62" i="105"/>
  <c r="B15" i="104"/>
  <c r="Q42" i="104"/>
  <c r="B26" i="105"/>
  <c r="B88" i="105"/>
  <c r="Q54" i="105"/>
  <c r="Q31" i="103"/>
  <c r="Q19" i="104"/>
  <c r="M42" i="104"/>
  <c r="M56" i="104"/>
  <c r="B54" i="105"/>
  <c r="B83" i="105"/>
  <c r="M83" i="105"/>
  <c r="K43" i="106"/>
  <c r="K21" i="82"/>
  <c r="K54" i="106"/>
  <c r="K90" i="105"/>
  <c r="K91" i="105"/>
  <c r="K92" i="105"/>
  <c r="K93" i="105"/>
  <c r="M88" i="105"/>
  <c r="K85" i="105"/>
  <c r="O54" i="105"/>
  <c r="O39" i="105"/>
  <c r="K51" i="105"/>
  <c r="M39" i="105"/>
  <c r="Q26" i="105"/>
  <c r="K28" i="105"/>
  <c r="K18" i="105"/>
  <c r="O15" i="105"/>
  <c r="B15" i="105"/>
  <c r="K19" i="105"/>
  <c r="K23" i="105"/>
  <c r="K20" i="105"/>
  <c r="K22" i="105"/>
  <c r="K53" i="104"/>
  <c r="O42" i="104"/>
  <c r="K39" i="104"/>
  <c r="M37" i="104"/>
  <c r="K34" i="104"/>
  <c r="Q32" i="104"/>
  <c r="O32" i="104"/>
  <c r="M27" i="104"/>
  <c r="O19" i="104"/>
  <c r="O15" i="104"/>
  <c r="M15" i="104"/>
  <c r="O13" i="83"/>
  <c r="Q13" i="83"/>
  <c r="O28" i="82"/>
  <c r="Q28" i="82"/>
  <c r="O13" i="82"/>
  <c r="Q13" i="82"/>
  <c r="M13" i="106"/>
  <c r="F97" i="105"/>
  <c r="M99" i="105"/>
  <c r="H97" i="105"/>
  <c r="B98" i="105"/>
  <c r="K98" i="105" s="1"/>
  <c r="Q88" i="105"/>
  <c r="M100" i="105"/>
  <c r="O99" i="105"/>
  <c r="Q99" i="105"/>
  <c r="O88" i="105"/>
  <c r="M101" i="105"/>
  <c r="O100" i="105"/>
  <c r="Q100" i="105"/>
  <c r="M65" i="105"/>
  <c r="M69" i="105"/>
  <c r="O68" i="105"/>
  <c r="Q63" i="105"/>
  <c r="Q67" i="105"/>
  <c r="F62" i="105"/>
  <c r="M66" i="105"/>
  <c r="M70" i="105"/>
  <c r="O65" i="105"/>
  <c r="O69" i="105"/>
  <c r="Q68" i="105"/>
  <c r="M63" i="105"/>
  <c r="M67" i="105"/>
  <c r="O66" i="105"/>
  <c r="O70" i="105"/>
  <c r="Q65" i="105"/>
  <c r="Q69" i="105"/>
  <c r="O63" i="105"/>
  <c r="Q66" i="105"/>
  <c r="M54" i="105"/>
  <c r="Q39" i="105"/>
  <c r="H13" i="105"/>
  <c r="K17" i="105"/>
  <c r="K21" i="105"/>
  <c r="Q15" i="105"/>
  <c r="Q56" i="104"/>
  <c r="B56" i="104"/>
  <c r="B42" i="104"/>
  <c r="O27" i="104"/>
  <c r="Q15" i="104"/>
  <c r="B31" i="103"/>
  <c r="M31" i="103"/>
  <c r="H13" i="103"/>
  <c r="D13" i="103"/>
  <c r="O17" i="103"/>
  <c r="Q17" i="103"/>
  <c r="F13" i="103"/>
  <c r="D13" i="104"/>
  <c r="B32" i="104" s="1"/>
  <c r="O62" i="105" l="1"/>
  <c r="K17" i="103"/>
  <c r="K18" i="103"/>
  <c r="Q62" i="105"/>
  <c r="K78" i="105"/>
  <c r="K21" i="103"/>
  <c r="K27" i="104"/>
  <c r="O29" i="103"/>
  <c r="K26" i="105"/>
  <c r="K41" i="106"/>
  <c r="K32" i="104"/>
  <c r="K83" i="105"/>
  <c r="K73" i="105"/>
  <c r="K67" i="105"/>
  <c r="K51" i="104"/>
  <c r="K37" i="104"/>
  <c r="K36" i="103"/>
  <c r="K15" i="104"/>
  <c r="B13" i="104"/>
  <c r="M13" i="104" s="1"/>
  <c r="M15" i="103"/>
  <c r="O15" i="103"/>
  <c r="K13" i="82"/>
  <c r="K15" i="105"/>
  <c r="K13" i="105" s="1"/>
  <c r="K13" i="83"/>
  <c r="K28" i="82"/>
  <c r="Q97" i="105"/>
  <c r="B97" i="105"/>
  <c r="O97" i="105"/>
  <c r="M97" i="105"/>
  <c r="K88" i="105"/>
  <c r="K66" i="105"/>
  <c r="K69" i="105"/>
  <c r="M62" i="105"/>
  <c r="K70" i="105"/>
  <c r="K62" i="105" s="1"/>
  <c r="K68" i="105"/>
  <c r="K54" i="105"/>
  <c r="K39" i="105"/>
  <c r="K56" i="104"/>
  <c r="K42" i="104"/>
  <c r="K19" i="104"/>
  <c r="Q13" i="106"/>
  <c r="O13" i="106"/>
  <c r="K101" i="105"/>
  <c r="K100" i="105"/>
  <c r="K99" i="105"/>
  <c r="B62" i="105"/>
  <c r="K65" i="105"/>
  <c r="B13" i="105"/>
  <c r="K31" i="103"/>
  <c r="K29" i="103" s="1"/>
  <c r="O21" i="103"/>
  <c r="Q21" i="103"/>
  <c r="M21" i="103"/>
  <c r="Q29" i="103"/>
  <c r="B13" i="103"/>
  <c r="O13" i="103" s="1"/>
  <c r="Q15" i="103"/>
  <c r="M13" i="103" l="1"/>
  <c r="K15" i="103"/>
  <c r="K13" i="103" s="1"/>
  <c r="K13" i="106"/>
  <c r="K97" i="105"/>
  <c r="M13" i="105"/>
  <c r="O13" i="105"/>
  <c r="Q13" i="105"/>
  <c r="O13" i="104"/>
  <c r="Q13" i="104"/>
  <c r="Q13" i="103"/>
  <c r="K13" i="104" l="1"/>
</calcChain>
</file>

<file path=xl/sharedStrings.xml><?xml version="1.0" encoding="utf-8"?>
<sst xmlns="http://schemas.openxmlformats.org/spreadsheetml/2006/main" count="2231" uniqueCount="244">
  <si>
    <t>Total</t>
  </si>
  <si>
    <t>15 a 19 años</t>
  </si>
  <si>
    <t>20 a 29 años</t>
  </si>
  <si>
    <t>30 a 39 años</t>
  </si>
  <si>
    <t>40 a 49 años</t>
  </si>
  <si>
    <t>No especificado</t>
  </si>
  <si>
    <t>Sin instrucción</t>
  </si>
  <si>
    <t>No trabajó</t>
  </si>
  <si>
    <t>Nunca ha trabajado</t>
  </si>
  <si>
    <t>Agropecuario</t>
  </si>
  <si>
    <t>Comercio</t>
  </si>
  <si>
    <t>Manufactura</t>
  </si>
  <si>
    <t>Construcción</t>
  </si>
  <si>
    <t>Transporte</t>
  </si>
  <si>
    <t>-- Sin registro.</t>
  </si>
  <si>
    <t>NC</t>
  </si>
  <si>
    <t>Sexo</t>
  </si>
  <si>
    <t>Grupos de edad</t>
  </si>
  <si>
    <t>Condición de alfabetismo</t>
  </si>
  <si>
    <t>Sabe leer y escribir</t>
  </si>
  <si>
    <t>No sabe leer y escribir</t>
  </si>
  <si>
    <t>Nivel de instrucción</t>
  </si>
  <si>
    <t>Situación conyugal</t>
  </si>
  <si>
    <t>Relación de parentesco en el hogar</t>
  </si>
  <si>
    <t>Guatemala</t>
  </si>
  <si>
    <t>De 1 a 500 dólares</t>
  </si>
  <si>
    <t>Tiempo que permaneció en Estados Unidos hasta ser detenido</t>
  </si>
  <si>
    <t>Hasta 15 días</t>
  </si>
  <si>
    <t>Más de 1 mes a 3 meses</t>
  </si>
  <si>
    <t>Más de 3 meses a 1 año</t>
  </si>
  <si>
    <t>Más de 1 año a 5 años</t>
  </si>
  <si>
    <t>Más de 5 años</t>
  </si>
  <si>
    <t>Texas</t>
  </si>
  <si>
    <t>California</t>
  </si>
  <si>
    <t>Arizona</t>
  </si>
  <si>
    <t>Nueva York</t>
  </si>
  <si>
    <t>Florida</t>
  </si>
  <si>
    <t>Estado de mayor tiempo de estancia en Estados Unidos</t>
  </si>
  <si>
    <t>Cruzando el río o la línea fronteriza</t>
  </si>
  <si>
    <t>Calle o carretera</t>
  </si>
  <si>
    <t>En los próximos 30 días</t>
  </si>
  <si>
    <t>50 años y más</t>
  </si>
  <si>
    <t>Más de 2,000 dólares</t>
  </si>
  <si>
    <t>Más de 15 días a 1 mes</t>
  </si>
  <si>
    <t>ABSOLUTOS</t>
  </si>
  <si>
    <t>PORCENTAJES</t>
  </si>
  <si>
    <t>Tijuana (B.C.)</t>
  </si>
  <si>
    <t>Nogales (Son.)</t>
  </si>
  <si>
    <t>Mexicali (B.C.)</t>
  </si>
  <si>
    <t>Agua Prieta (Son.)</t>
  </si>
  <si>
    <t>Ciudad Juárez (Chih.)</t>
  </si>
  <si>
    <t>Nuevo Laredo (Tamps.)</t>
  </si>
  <si>
    <t>Reynosa (Tamps.)</t>
  </si>
  <si>
    <t>Matamoros (Tamps.)</t>
  </si>
  <si>
    <t>Comerciantes</t>
  </si>
  <si>
    <t>Trabajadores en servicios domésticos</t>
  </si>
  <si>
    <t>Trabajadores agropecuarios</t>
  </si>
  <si>
    <t>Trabajadores industriales</t>
  </si>
  <si>
    <t>Trabajadores en la construcción</t>
  </si>
  <si>
    <t>Servicios domésticos</t>
  </si>
  <si>
    <t>Profesionistas, técnicos y personal administrativo</t>
  </si>
  <si>
    <t>Trabajadores en servicios diversos</t>
  </si>
  <si>
    <t>Condición laboral en Estados Unidos</t>
  </si>
  <si>
    <t>Algún día</t>
  </si>
  <si>
    <t>El Sásabe (Son.)</t>
  </si>
  <si>
    <t>Más de 500 a 1,000 dólares</t>
  </si>
  <si>
    <t>Más de 1,000 a 1,500 dólares</t>
  </si>
  <si>
    <t>Más de 1,500 a 2,000 dólares</t>
  </si>
  <si>
    <t>Casa</t>
  </si>
  <si>
    <t>Otro lugar</t>
  </si>
  <si>
    <t>* Datos expandidos de muestras menores a 30 observaciones o casos.</t>
  </si>
  <si>
    <t xml:space="preserve">No especificado </t>
  </si>
  <si>
    <t>Lugar donde lo detuvieron las autoridades migratorias estadounidenses</t>
  </si>
  <si>
    <t>Jefe(a)</t>
  </si>
  <si>
    <t>Esposo(a)</t>
  </si>
  <si>
    <t>Hijo(a)</t>
  </si>
  <si>
    <t>Reintentará cruzar</t>
  </si>
  <si>
    <t>No reintentará cruzar</t>
  </si>
  <si>
    <t>Honduras</t>
  </si>
  <si>
    <t>El Salvador</t>
  </si>
  <si>
    <r>
      <t>1</t>
    </r>
    <r>
      <rPr>
        <sz val="8"/>
        <rFont val="Arial"/>
        <family val="2"/>
      </rPr>
      <t xml:space="preserve"> Incluye a los casados o en unión libre.</t>
    </r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</si>
  <si>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</si>
  <si>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</si>
  <si>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HOMBRES</t>
  </si>
  <si>
    <t>MUJERES</t>
  </si>
  <si>
    <t>NO ESPECIFICADO</t>
  </si>
  <si>
    <t>Trimestre en el que fue entrevistado</t>
  </si>
  <si>
    <t xml:space="preserve">Julio-septiembre </t>
  </si>
  <si>
    <t xml:space="preserve">Octubre-diciembre </t>
  </si>
  <si>
    <t>País de residencia</t>
  </si>
  <si>
    <t>Estados Unidos</t>
  </si>
  <si>
    <t>POBLACIÓN RESIDENTE EN CENTROAMÉRICA</t>
  </si>
  <si>
    <t>Urbana</t>
  </si>
  <si>
    <t>No urbana</t>
  </si>
  <si>
    <t>Hombres</t>
  </si>
  <si>
    <t>Mujeres</t>
  </si>
  <si>
    <t>Ciudad guatemalteca de cruce a México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</si>
  <si>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</si>
  <si>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</si>
  <si>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</si>
  <si>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</si>
  <si>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</si>
  <si>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</si>
  <si>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</si>
  <si>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Entró a México vía aérea o por mar</t>
  </si>
  <si>
    <t>Condición de experiencia migratoria laboral previa en México</t>
  </si>
  <si>
    <t>Con experiencia migratoria previa</t>
  </si>
  <si>
    <t>Sin experiencia migratoria previa</t>
  </si>
  <si>
    <t>Ferrocarril</t>
  </si>
  <si>
    <t>Otro medio de transporte</t>
  </si>
  <si>
    <t>Ciudad mexicana de cruce a Estados Unidos</t>
  </si>
  <si>
    <t>Otras ciudades</t>
  </si>
  <si>
    <t>Tiempo que permaneció en la ciudad mexicana fronteriza con Estados Unidos</t>
  </si>
  <si>
    <t>Hasta 24 horas</t>
  </si>
  <si>
    <t>Más de 1 día a 1 semana</t>
  </si>
  <si>
    <t>Más de 1 semana a 1 mes</t>
  </si>
  <si>
    <t>Más de 1 mes a 1 año</t>
  </si>
  <si>
    <t>Más de 1 año</t>
  </si>
  <si>
    <t>Lugar donde pasó la noche antes de cruzar a Estados Unidos</t>
  </si>
  <si>
    <t>Sí pasó la noche en la ciudad fronteriza mexicana</t>
  </si>
  <si>
    <t>Hotel o casa de huéspedes</t>
  </si>
  <si>
    <t>Casa de migrante/otros albergues o casa de asistencia</t>
  </si>
  <si>
    <t>Casa de familiares o amigos</t>
  </si>
  <si>
    <t>No pasó ninguna noche en la ciudad</t>
  </si>
  <si>
    <t>Condición de documentos para cruzar a Estados Unidos</t>
  </si>
  <si>
    <t>Con documento migratorio</t>
  </si>
  <si>
    <t>Sin documento migratorio</t>
  </si>
  <si>
    <t>Trabajo</t>
  </si>
  <si>
    <t xml:space="preserve">Reintento de cruce a Estados Unidos </t>
  </si>
  <si>
    <t>Otro estado estadounidense</t>
  </si>
  <si>
    <t>POBLACION QUE TRABAJÓ EN ESTADOS UNIDOS</t>
  </si>
  <si>
    <t>Servicios diversos</t>
  </si>
  <si>
    <t>Ingreso recibido en dólares al mes trabajado en Estados Unidos</t>
  </si>
  <si>
    <t>Piedras Negras (Coah.)</t>
  </si>
  <si>
    <t>Naco (Son.)</t>
  </si>
  <si>
    <t>Virginia</t>
  </si>
  <si>
    <t>Georgia</t>
  </si>
  <si>
    <t>Características del lugar de residencia</t>
  </si>
  <si>
    <t>Características sociodemográficas</t>
  </si>
  <si>
    <t>Características de cruce por México</t>
  </si>
  <si>
    <t>Experiencia migratoria en Estados Unidos</t>
  </si>
  <si>
    <t>TRABAJÓ EN ESTADOS UNIDOS</t>
  </si>
  <si>
    <t>NO TRABAJÓ EN ESTADOS UNIDOS</t>
  </si>
  <si>
    <t>Sí ha trabajado</t>
  </si>
  <si>
    <t>Condición de hablante de lengua indígena</t>
  </si>
  <si>
    <t>Hablante</t>
  </si>
  <si>
    <t>No hablante</t>
  </si>
  <si>
    <t>No usó "pollero"</t>
  </si>
  <si>
    <t>Condición de hablante del idioma inglés</t>
  </si>
  <si>
    <t>Uso de "pollero" para cruzar a Estados Unidos</t>
  </si>
  <si>
    <t>Otro país</t>
  </si>
  <si>
    <r>
      <t xml:space="preserve">Centroamérica </t>
    </r>
    <r>
      <rPr>
        <vertAlign val="superscript"/>
        <sz val="9"/>
        <color theme="1"/>
        <rFont val="Arial"/>
        <family val="2"/>
      </rPr>
      <t>4</t>
    </r>
  </si>
  <si>
    <r>
      <t xml:space="preserve">Condición laboral en Centroamérica </t>
    </r>
    <r>
      <rPr>
        <b/>
        <vertAlign val="superscript"/>
        <sz val="9"/>
        <color theme="1"/>
        <rFont val="Arial"/>
        <family val="2"/>
      </rPr>
      <t>5</t>
    </r>
  </si>
  <si>
    <r>
      <t xml:space="preserve">Sí trabajó </t>
    </r>
    <r>
      <rPr>
        <vertAlign val="superscript"/>
        <sz val="9"/>
        <color theme="1"/>
        <rFont val="Arial"/>
        <family val="2"/>
      </rPr>
      <t>6</t>
    </r>
  </si>
  <si>
    <r>
      <t xml:space="preserve">No trabajó </t>
    </r>
    <r>
      <rPr>
        <vertAlign val="superscript"/>
        <sz val="9"/>
        <color theme="1"/>
        <rFont val="Arial"/>
        <family val="2"/>
      </rPr>
      <t>6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</si>
  <si>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Característica que sólo se obtiene para los que residen en el mismo país de nacimiento.</t>
    </r>
  </si>
  <si>
    <r>
      <t>4</t>
    </r>
    <r>
      <rPr>
        <sz val="8"/>
        <rFont val="Arial"/>
        <family val="2"/>
      </rPr>
      <t xml:space="preserve"> Se refiere a aquellos que residen en el mismo país de nacimiento.</t>
    </r>
  </si>
  <si>
    <r>
      <t>6</t>
    </r>
    <r>
      <rPr>
        <sz val="8"/>
        <rFont val="Arial"/>
        <family val="2"/>
      </rPr>
      <t xml:space="preserve"> Se refiere a la condición laboral en los 30 días anteriores al viaje a México.</t>
    </r>
  </si>
  <si>
    <t>Características seleccionadas</t>
  </si>
  <si>
    <t xml:space="preserve">Sector de actividad en Estados Unidos </t>
  </si>
  <si>
    <t>País de nacimiento</t>
  </si>
  <si>
    <t>POBLACIÓN TOTAL</t>
  </si>
  <si>
    <t xml:space="preserve">Enero-marzo </t>
  </si>
  <si>
    <t xml:space="preserve">Abril-junio </t>
  </si>
  <si>
    <r>
      <t xml:space="preserve">Sí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</si>
  <si>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</si>
  <si>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</si>
  <si>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</si>
  <si>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Primaria incompleta</t>
  </si>
  <si>
    <t>Primaria completa</t>
  </si>
  <si>
    <t>Secundaria incompleta</t>
  </si>
  <si>
    <t>Secundaria completa</t>
  </si>
  <si>
    <t>Más de secundaria completa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</si>
  <si>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</si>
  <si>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</si>
  <si>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</si>
  <si>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Trabajó</t>
  </si>
  <si>
    <t>Usó "pollero"</t>
  </si>
  <si>
    <t>USÓ "POLLERO"</t>
  </si>
  <si>
    <t>NO USÓ "POLLERO"</t>
  </si>
  <si>
    <t>Condición laboral en el lugar de residencia</t>
  </si>
  <si>
    <t>Tipo de localidad de residencia</t>
  </si>
  <si>
    <t>Lugar proporcionado por el "pollero"</t>
  </si>
  <si>
    <t xml:space="preserve">Autobús o camioneta </t>
  </si>
  <si>
    <t>Avión</t>
  </si>
  <si>
    <t>En la calle</t>
  </si>
  <si>
    <r>
      <t>2</t>
    </r>
    <r>
      <rPr>
        <sz val="8"/>
        <rFont val="Arial"/>
        <family val="2"/>
      </rPr>
      <t xml:space="preserve"> Incluye a los casados o en unión libre.</t>
    </r>
  </si>
  <si>
    <r>
      <t>3</t>
    </r>
    <r>
      <rPr>
        <sz val="8"/>
        <rFont val="Arial"/>
        <family val="2"/>
      </rPr>
      <t xml:space="preserve"> Incluye a solteros, separados, viudos y divorciados.</t>
    </r>
  </si>
  <si>
    <r>
      <t>4</t>
    </r>
    <r>
      <rPr>
        <sz val="8"/>
        <rFont val="Arial"/>
        <family val="2"/>
      </rPr>
      <t xml:space="preserve"> Incluye otro parentesco y sin relación de parentesco.</t>
    </r>
  </si>
  <si>
    <r>
      <t xml:space="preserve">Unido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</si>
  <si>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3</t>
    </r>
  </si>
  <si>
    <r>
      <t xml:space="preserve">Otro parentesco </t>
    </r>
    <r>
      <rPr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</si>
  <si>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condición laboral en los 30 días anteriores al viaje a México.</t>
    </r>
  </si>
  <si>
    <t xml:space="preserve">México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</si>
  <si>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 incluye a los que no especificaron su tiempo de estancia en Estados Unidos.</t>
    </r>
  </si>
  <si>
    <r>
      <t xml:space="preserve">Sí trabajó </t>
    </r>
    <r>
      <rPr>
        <vertAlign val="superscript"/>
        <sz val="9"/>
        <rFont val="Arial"/>
        <family val="2"/>
      </rPr>
      <t>2</t>
    </r>
  </si>
  <si>
    <r>
      <t xml:space="preserve">No trabajó </t>
    </r>
    <r>
      <rPr>
        <vertAlign val="superscript"/>
        <sz val="9"/>
        <rFont val="Arial"/>
        <family val="2"/>
      </rPr>
      <t>2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</si>
  <si>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</si>
  <si>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>Incluye a los que usaron México para llegar a Estados Unidos.</t>
    </r>
  </si>
  <si>
    <t>Jefe</t>
  </si>
  <si>
    <t>Esposo</t>
  </si>
  <si>
    <t>Hijo</t>
  </si>
  <si>
    <t>Jefa</t>
  </si>
  <si>
    <t>Esposa</t>
  </si>
  <si>
    <t>Hija</t>
  </si>
  <si>
    <t>Carolina del Norte</t>
  </si>
  <si>
    <t>Otro sector</t>
  </si>
  <si>
    <t xml:space="preserve"> </t>
  </si>
  <si>
    <t>Nada</t>
  </si>
  <si>
    <t>México u otro</t>
  </si>
  <si>
    <t>Desierto o montaña</t>
  </si>
  <si>
    <t>*</t>
  </si>
  <si>
    <t>Tráiler o camión de carga</t>
  </si>
  <si>
    <t>Automóvil o motocicleta</t>
  </si>
  <si>
    <r>
      <t xml:space="preserve">Medio de transporte para llegar a la frontera norte de México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</si>
  <si>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Condición de experiencia migratoria laboral previa en Estados Unidos </t>
    </r>
    <r>
      <rPr>
        <b/>
        <vertAlign val="superscript"/>
        <sz val="9"/>
        <color theme="1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</si>
  <si>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Incluye a los que usaron México para llegar a Estados Unidos.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</si>
  <si>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No incluye a los que no especificaron su tiempo de estancia en Estados Unidos.</t>
    </r>
  </si>
  <si>
    <r>
      <t>3</t>
    </r>
    <r>
      <rPr>
        <sz val="8"/>
        <rFont val="Arial"/>
        <family val="2"/>
      </rPr>
      <t>Incluye a los que usaron México para llegar a Estados Unidos.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</si>
  <si>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 a 2015. Los valores absolutos se refieren a la respuesta afirmativa a cada una de las opciones del indicador. El porcentaje se refiere a la proporción de los encuestados que responden afirmativamente respecto al flujo total. </t>
    </r>
  </si>
  <si>
    <r>
      <t xml:space="preserve">1 </t>
    </r>
    <r>
      <rPr>
        <sz val="8"/>
        <rFont val="Arial"/>
        <family val="2"/>
      </rPr>
      <t xml:space="preserve">Indicador no directamente comparable con años anteriores. Los valores absolutos se refieren a la respuesta afirmativa a cada una de las opciones del indicador. El porcentaje se refiere a la proporción de los encuestados que responden afirmativamente respecto al flujo total. </t>
    </r>
  </si>
  <si>
    <t xml:space="preserve">NO ESPECIFICADO </t>
  </si>
  <si>
    <t>7.1. Migrantes centroamericanos devueltos por las autoridades migratorias estadounidenses, 2017.
Características del lugar de residencia, según país de nacimiento, flujo total entrevistado</t>
  </si>
  <si>
    <t xml:space="preserve">Fuente: EMIF SUR 2017. </t>
  </si>
  <si>
    <t xml:space="preserve">Más de 1 año </t>
  </si>
  <si>
    <t xml:space="preserve">Más de 500 a 1,000 dólares </t>
  </si>
  <si>
    <t>Fuente: EMIF SUR 2017.</t>
  </si>
  <si>
    <t>7.2. Migrantes centroamericanos devueltos por las autoridades migratorias estadounidenses, 2017.
Características sociodemográficas, según país de nacimiento, flujo total entrevistado</t>
  </si>
  <si>
    <t>7.3. Migrantes centroamericanos devueltos por las autoridades migratorias estadounidenses, 2017.
Características de cruce por México, según país de nacimiento, flujo total entrevistado</t>
  </si>
  <si>
    <t>7.4. Migrantes centroamericanos devueltos por las autoridades migratorias estadounidenses, 2017.
Experiencia migratoria en Estados Unidos, según país de nacimiento, flujo total entrevistado</t>
  </si>
  <si>
    <r>
      <t xml:space="preserve">7.6. Migrantes centroamericanos devueltos por las autoridades migratorias estadounidenses, 2017.
Características sociodemográficas,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</si>
  <si>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7.5. Migrantes centroamericanos devueltos por las autoridades migratorias estadounidenses, 2017.
Características del lugar de residencia,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</si>
  <si>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7.7. Migrantes centroamericanos devueltos por las autoridades migratorias estadounidenses, 2017.
Características de cruce por México,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</si>
  <si>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7.8. Migrantes centroamericanos devueltos por las autoridades migratorias estadounidenses, 2017.
Experiencia migratoria en Estados Unidos, según país de nacimiento, flujo que permaneció en Estados Unidos hasta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</si>
  <si>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7.9. Migrantes centroamericanos devueltos por las autoridades migratorias estadounidenses, 2017.
Características del lugar de residencia,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</si>
  <si>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7.10. Migrantes centroamericanos devueltos por las autoridades migratorias estadounidenses, 2017.
Características sociodemográficas,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</si>
  <si>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7.11. Migrantes centroamericanos devueltos por las autoridades migratorias estadounidenses, 2017.
Características de cruce por México,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</si>
  <si>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r>
      <t xml:space="preserve">7.12. Migrantes centroamericanos devueltos por las autoridades migratorias estadounidenses, 2017.
Experiencia migratoria en Estados Unidos, según país de nacimiento, flujo que permaneció en Estados Unidos más de 1 mes </t>
    </r>
    <r>
      <rPr>
        <b/>
        <vertAlign val="superscript"/>
        <sz val="10"/>
        <color theme="1"/>
        <rFont val="Arial"/>
        <family val="2"/>
      </rPr>
      <t>1</t>
    </r>
  </si>
  <si>
    <t>7.13. Migrantes centroamericanos devueltos por las autoridades migratorias estadounidenses, 2017.
Características seleccionadas por sexo, según país de nacimiento, flujo total entrevistado</t>
  </si>
  <si>
    <t xml:space="preserve">      </t>
  </si>
  <si>
    <t>7.14. Migrantes centroamericanos devueltos por las autoridades migratorias estadounidenses, 2017.
Características seleccionadas por uso de "pollero" para cruzar a Estados Unidos, según país de nacimiento, flujo total entrevistado</t>
  </si>
  <si>
    <t>7.15. Migrantes centroamericanos devueltos por las autoridades migratorias estadounidenses, 2017.
Características seleccionadas por condición laboral en Estados Unidos en este viaje, según país de nacimiento, flujo total entrevistado</t>
  </si>
  <si>
    <t>Ocupación u oficio en Estados Unidos</t>
  </si>
  <si>
    <t>El Sásabe - Altar (Son.)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</si>
</sst>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0.0"/>
    <numFmt numFmtId="165" formatCode="#,##0.0"/>
    <numFmt numFmtId="166" formatCode="###0"/>
    <numFmt numFmtId="167" formatCode="_-* #,##0_-;\-* #,##0_-;_-* &quot;-- &quot;_-;_-@_-"/>
    <numFmt numFmtId="168" formatCode="_-* #,##0.0_-;\-* #,##0.0_-;_-* &quot;-- &quot;_-;_-@_-"/>
    <numFmt numFmtId="169" formatCode="_(* #,##0.00_);_(* \(#,##0.00\);_(* &quot;-&quot;??_);_(@_)"/>
    <numFmt numFmtId="170" formatCode="_-[$€-2]* #,##0.00_-;\-[$€-2]* #,##0.00_-;_-[$€-2]* &quot;-&quot;??_-"/>
    <numFmt numFmtId="171" formatCode="_-* #,##0.0_-;\-* #,##0.0_-;_-* &quot;-&quot;?_-;_-@_-"/>
    <numFmt numFmtId="172" formatCode="_-* #,##0.0_-;\-* #,##0.0_-;_-* &quot;-&quot;??_-;_-@_-"/>
    <numFmt numFmtId="173" formatCode="_-* #,##0.00_-;\-* #,##0.00_-;_-* &quot;-- &quot;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0"/>
      <name val="CG Omega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color theme="1"/>
      <name val="Arial"/>
      <family val="2"/>
    </font>
    <font>
      <u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sz val="10"/>
      <name val="Arial"/>
      <family val="2"/>
    </font>
    <font>
      <b/>
      <vertAlign val="superscript"/>
      <sz val="10"/>
      <color theme="1"/>
      <name val="Arial"/>
      <family val="2"/>
    </font>
    <font>
      <sz val="7"/>
      <color indexed="8"/>
      <name val="Arial"/>
      <family val="2"/>
    </font>
    <font>
      <sz val="10"/>
      <name val="Arial"/>
    </font>
    <font>
      <b/>
      <sz val="7"/>
      <color indexed="8"/>
      <name val="Arial Bold"/>
    </font>
    <font>
      <sz val="7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3">
    <xf numFmtId="0" fontId="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28" fillId="0" borderId="0"/>
    <xf numFmtId="169" fontId="14" fillId="0" borderId="0" applyFont="0" applyFill="0" applyBorder="0" applyAlignment="0" applyProtection="0"/>
    <xf numFmtId="0" fontId="14" fillId="0" borderId="0"/>
    <xf numFmtId="170" fontId="1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4" fillId="0" borderId="0"/>
    <xf numFmtId="0" fontId="26" fillId="0" borderId="0"/>
    <xf numFmtId="0" fontId="11" fillId="0" borderId="0"/>
    <xf numFmtId="0" fontId="26" fillId="0" borderId="0"/>
    <xf numFmtId="0" fontId="14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2" fillId="0" borderId="0"/>
    <xf numFmtId="0" fontId="6" fillId="0" borderId="0"/>
    <xf numFmtId="169" fontId="14" fillId="0" borderId="0" applyFont="0" applyFill="0" applyBorder="0" applyAlignment="0" applyProtection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169" fontId="14" fillId="0" borderId="0" applyFont="0" applyFill="0" applyBorder="0" applyAlignment="0" applyProtection="0"/>
    <xf numFmtId="0" fontId="6" fillId="0" borderId="0"/>
    <xf numFmtId="16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16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14" fillId="0" borderId="0"/>
    <xf numFmtId="0" fontId="45" fillId="0" borderId="0"/>
    <xf numFmtId="0" fontId="2" fillId="0" borderId="0"/>
    <xf numFmtId="0" fontId="1" fillId="0" borderId="0"/>
  </cellStyleXfs>
  <cellXfs count="731">
    <xf numFmtId="0" fontId="0" fillId="0" borderId="0" xfId="0"/>
    <xf numFmtId="0" fontId="14" fillId="0" borderId="0" xfId="0" applyFont="1"/>
    <xf numFmtId="0" fontId="17" fillId="0" borderId="0" xfId="5" applyFont="1" applyFill="1" applyBorder="1" applyAlignment="1">
      <alignment horizontal="center" vertical="center" wrapText="1"/>
    </xf>
    <xf numFmtId="0" fontId="17" fillId="0" borderId="1" xfId="0" applyFont="1" applyBorder="1"/>
    <xf numFmtId="0" fontId="21" fillId="0" borderId="0" xfId="0" applyFont="1"/>
    <xf numFmtId="0" fontId="23" fillId="0" borderId="0" xfId="0" applyFont="1"/>
    <xf numFmtId="165" fontId="16" fillId="0" borderId="0" xfId="0" applyNumberFormat="1" applyFont="1" applyFill="1" applyBorder="1"/>
    <xf numFmtId="165" fontId="17" fillId="0" borderId="0" xfId="0" applyNumberFormat="1" applyFont="1" applyFill="1" applyBorder="1"/>
    <xf numFmtId="0" fontId="17" fillId="0" borderId="0" xfId="0" applyFont="1" applyFill="1" applyBorder="1" applyAlignment="1">
      <alignment horizontal="left"/>
    </xf>
    <xf numFmtId="0" fontId="20" fillId="0" borderId="0" xfId="0" applyFont="1"/>
    <xf numFmtId="3" fontId="17" fillId="0" borderId="0" xfId="0" applyNumberFormat="1" applyFont="1" applyFill="1" applyBorder="1"/>
    <xf numFmtId="3" fontId="16" fillId="0" borderId="0" xfId="0" applyNumberFormat="1" applyFont="1" applyFill="1" applyBorder="1"/>
    <xf numFmtId="3" fontId="17" fillId="0" borderId="0" xfId="0" applyNumberFormat="1" applyFont="1" applyFill="1" applyBorder="1" applyAlignment="1">
      <alignment vertical="center" wrapText="1"/>
    </xf>
    <xf numFmtId="0" fontId="20" fillId="0" borderId="0" xfId="0" applyFont="1" applyAlignment="1"/>
    <xf numFmtId="0" fontId="17" fillId="0" borderId="0" xfId="0" applyFont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indent="1"/>
    </xf>
    <xf numFmtId="0" fontId="17" fillId="0" borderId="0" xfId="0" applyFont="1"/>
    <xf numFmtId="0" fontId="14" fillId="0" borderId="0" xfId="0" applyFont="1" applyFill="1"/>
    <xf numFmtId="0" fontId="20" fillId="0" borderId="0" xfId="0" applyFont="1" applyFill="1" applyBorder="1"/>
    <xf numFmtId="0" fontId="20" fillId="0" borderId="0" xfId="0" applyFont="1" applyBorder="1"/>
    <xf numFmtId="3" fontId="20" fillId="0" borderId="0" xfId="0" applyNumberFormat="1" applyFont="1"/>
    <xf numFmtId="0" fontId="16" fillId="0" borderId="0" xfId="0" applyFont="1"/>
    <xf numFmtId="0" fontId="16" fillId="0" borderId="0" xfId="0" applyFont="1" applyFill="1" applyBorder="1"/>
    <xf numFmtId="0" fontId="16" fillId="0" borderId="0" xfId="0" applyFont="1" applyBorder="1"/>
    <xf numFmtId="0" fontId="17" fillId="0" borderId="0" xfId="0" applyFont="1" applyFill="1" applyBorder="1" applyAlignment="1"/>
    <xf numFmtId="3" fontId="16" fillId="0" borderId="0" xfId="0" applyNumberFormat="1" applyFont="1" applyFill="1" applyBorder="1" applyAlignment="1">
      <alignment vertical="center" wrapText="1"/>
    </xf>
    <xf numFmtId="165" fontId="17" fillId="0" borderId="0" xfId="0" applyNumberFormat="1" applyFont="1" applyFill="1" applyBorder="1" applyAlignment="1">
      <alignment horizontal="right"/>
    </xf>
    <xf numFmtId="0" fontId="20" fillId="0" borderId="0" xfId="0" applyFont="1" applyBorder="1" applyAlignment="1"/>
    <xf numFmtId="0" fontId="16" fillId="0" borderId="0" xfId="5" applyFont="1" applyFill="1" applyBorder="1"/>
    <xf numFmtId="0" fontId="17" fillId="0" borderId="0" xfId="0" applyFont="1" applyFill="1" applyBorder="1" applyAlignment="1">
      <alignment horizontal="left" vertical="center" wrapText="1"/>
    </xf>
    <xf numFmtId="3" fontId="17" fillId="0" borderId="0" xfId="1" applyNumberFormat="1" applyFont="1" applyFill="1" applyBorder="1" applyAlignment="1"/>
    <xf numFmtId="0" fontId="17" fillId="0" borderId="0" xfId="4" applyFont="1" applyFill="1" applyBorder="1" applyAlignment="1">
      <alignment horizontal="left" indent="3"/>
    </xf>
    <xf numFmtId="0" fontId="17" fillId="0" borderId="0" xfId="5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7" fillId="0" borderId="0" xfId="0" applyFont="1" applyBorder="1" applyAlignment="1">
      <alignment horizontal="center" vertical="center" wrapText="1"/>
    </xf>
    <xf numFmtId="3" fontId="17" fillId="0" borderId="0" xfId="5" applyNumberFormat="1" applyFont="1" applyFill="1" applyBorder="1" applyAlignment="1">
      <alignment horizontal="center" vertical="center" wrapText="1"/>
    </xf>
    <xf numFmtId="3" fontId="17" fillId="0" borderId="0" xfId="3" applyNumberFormat="1" applyFont="1" applyFill="1" applyBorder="1" applyAlignment="1">
      <alignment horizontal="center" wrapText="1"/>
    </xf>
    <xf numFmtId="0" fontId="17" fillId="0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wrapText="1"/>
    </xf>
    <xf numFmtId="0" fontId="17" fillId="0" borderId="0" xfId="4" applyFont="1" applyFill="1" applyBorder="1" applyAlignment="1">
      <alignment horizontal="left" vertical="center" indent="1"/>
    </xf>
    <xf numFmtId="165" fontId="17" fillId="0" borderId="0" xfId="0" applyNumberFormat="1" applyFont="1" applyFill="1" applyBorder="1" applyAlignment="1"/>
    <xf numFmtId="165" fontId="17" fillId="0" borderId="0" xfId="1" applyNumberFormat="1" applyFont="1" applyFill="1" applyBorder="1" applyAlignment="1"/>
    <xf numFmtId="3" fontId="16" fillId="0" borderId="0" xfId="1" applyNumberFormat="1" applyFont="1" applyFill="1" applyBorder="1" applyAlignment="1"/>
    <xf numFmtId="0" fontId="17" fillId="0" borderId="1" xfId="5" applyFont="1" applyFill="1" applyBorder="1" applyAlignment="1">
      <alignment horizontal="left" indent="3"/>
    </xf>
    <xf numFmtId="3" fontId="17" fillId="0" borderId="1" xfId="0" applyNumberFormat="1" applyFont="1" applyFill="1" applyBorder="1" applyAlignment="1">
      <alignment vertical="center"/>
    </xf>
    <xf numFmtId="3" fontId="17" fillId="0" borderId="1" xfId="0" applyNumberFormat="1" applyFont="1" applyFill="1" applyBorder="1" applyAlignment="1"/>
    <xf numFmtId="3" fontId="17" fillId="0" borderId="1" xfId="1" applyNumberFormat="1" applyFont="1" applyFill="1" applyBorder="1" applyAlignment="1">
      <alignment vertical="center"/>
    </xf>
    <xf numFmtId="3" fontId="17" fillId="0" borderId="1" xfId="1" applyNumberFormat="1" applyFont="1" applyFill="1" applyBorder="1" applyAlignment="1"/>
    <xf numFmtId="0" fontId="17" fillId="0" borderId="1" xfId="0" applyNumberFormat="1" applyFont="1" applyFill="1" applyBorder="1" applyAlignment="1"/>
    <xf numFmtId="0" fontId="20" fillId="0" borderId="0" xfId="5" applyFont="1" applyFill="1" applyAlignment="1">
      <alignment horizontal="left" indent="3"/>
    </xf>
    <xf numFmtId="3" fontId="20" fillId="0" borderId="0" xfId="0" applyNumberFormat="1" applyFont="1" applyFill="1" applyAlignment="1">
      <alignment vertical="center"/>
    </xf>
    <xf numFmtId="3" fontId="20" fillId="0" borderId="0" xfId="1" applyNumberFormat="1" applyFont="1" applyFill="1" applyBorder="1" applyAlignment="1">
      <alignment vertical="center"/>
    </xf>
    <xf numFmtId="3" fontId="20" fillId="0" borderId="0" xfId="1" applyNumberFormat="1" applyFont="1" applyFill="1" applyBorder="1" applyAlignment="1"/>
    <xf numFmtId="3" fontId="20" fillId="0" borderId="0" xfId="0" applyNumberFormat="1" applyFont="1" applyFill="1" applyBorder="1" applyAlignment="1"/>
    <xf numFmtId="0" fontId="20" fillId="0" borderId="0" xfId="0" applyNumberFormat="1" applyFont="1" applyFill="1" applyBorder="1" applyAlignment="1"/>
    <xf numFmtId="0" fontId="17" fillId="0" borderId="0" xfId="0" applyFont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6" applyFont="1" applyFill="1" applyBorder="1"/>
    <xf numFmtId="3" fontId="17" fillId="0" borderId="1" xfId="0" applyNumberFormat="1" applyFont="1" applyBorder="1"/>
    <xf numFmtId="0" fontId="17" fillId="0" borderId="1" xfId="0" applyFont="1" applyBorder="1" applyAlignment="1"/>
    <xf numFmtId="165" fontId="17" fillId="0" borderId="1" xfId="0" applyNumberFormat="1" applyFont="1" applyBorder="1"/>
    <xf numFmtId="165" fontId="20" fillId="0" borderId="0" xfId="0" applyNumberFormat="1" applyFont="1"/>
    <xf numFmtId="0" fontId="17" fillId="0" borderId="0" xfId="6" applyFont="1" applyFill="1" applyBorder="1" applyAlignment="1">
      <alignment horizontal="left" indent="1"/>
    </xf>
    <xf numFmtId="0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49" fontId="17" fillId="0" borderId="0" xfId="0" applyNumberFormat="1" applyFont="1" applyBorder="1" applyAlignment="1">
      <alignment horizontal="left"/>
    </xf>
    <xf numFmtId="49" fontId="17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17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left" vertical="center" wrapText="1"/>
    </xf>
    <xf numFmtId="49" fontId="20" fillId="0" borderId="0" xfId="0" applyNumberFormat="1" applyFont="1" applyFill="1" applyAlignment="1">
      <alignment horizontal="left"/>
    </xf>
    <xf numFmtId="49" fontId="20" fillId="0" borderId="0" xfId="0" applyNumberFormat="1" applyFont="1" applyFill="1" applyBorder="1" applyAlignment="1">
      <alignment horizontal="left"/>
    </xf>
    <xf numFmtId="49" fontId="17" fillId="0" borderId="0" xfId="3" applyNumberFormat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left"/>
    </xf>
    <xf numFmtId="49" fontId="20" fillId="0" borderId="0" xfId="1" applyNumberFormat="1" applyFont="1" applyFill="1" applyBorder="1" applyAlignment="1">
      <alignment horizontal="left"/>
    </xf>
    <xf numFmtId="167" fontId="17" fillId="0" borderId="0" xfId="0" applyNumberFormat="1" applyFont="1" applyFill="1" applyBorder="1" applyAlignment="1">
      <alignment vertical="center" wrapText="1"/>
    </xf>
    <xf numFmtId="167" fontId="17" fillId="0" borderId="0" xfId="0" applyNumberFormat="1" applyFont="1" applyFill="1" applyBorder="1" applyAlignment="1">
      <alignment horizontal="left" vertical="center" wrapText="1"/>
    </xf>
    <xf numFmtId="167" fontId="17" fillId="0" borderId="0" xfId="0" applyNumberFormat="1" applyFont="1" applyFill="1" applyBorder="1"/>
    <xf numFmtId="167" fontId="16" fillId="0" borderId="0" xfId="0" applyNumberFormat="1" applyFont="1" applyFill="1" applyBorder="1"/>
    <xf numFmtId="168" fontId="17" fillId="0" borderId="0" xfId="0" applyNumberFormat="1" applyFont="1" applyFill="1" applyBorder="1"/>
    <xf numFmtId="168" fontId="17" fillId="0" borderId="0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 applyBorder="1"/>
    <xf numFmtId="168" fontId="17" fillId="0" borderId="0" xfId="0" applyNumberFormat="1" applyFont="1" applyFill="1" applyBorder="1" applyAlignment="1">
      <alignment horizontal="right"/>
    </xf>
    <xf numFmtId="168" fontId="17" fillId="0" borderId="0" xfId="0" quotePrefix="1" applyNumberFormat="1" applyFont="1" applyFill="1" applyBorder="1" applyAlignment="1">
      <alignment horizontal="right"/>
    </xf>
    <xf numFmtId="167" fontId="17" fillId="0" borderId="0" xfId="0" applyNumberFormat="1" applyFont="1" applyFill="1" applyBorder="1" applyAlignment="1">
      <alignment horizontal="center" vertical="center" wrapText="1"/>
    </xf>
    <xf numFmtId="168" fontId="17" fillId="0" borderId="0" xfId="0" applyNumberFormat="1" applyFont="1"/>
    <xf numFmtId="167" fontId="16" fillId="0" borderId="0" xfId="5" applyNumberFormat="1" applyFont="1" applyFill="1" applyBorder="1"/>
    <xf numFmtId="167" fontId="17" fillId="0" borderId="0" xfId="0" applyNumberFormat="1" applyFont="1" applyFill="1" applyBorder="1" applyAlignment="1"/>
    <xf numFmtId="167" fontId="17" fillId="0" borderId="0" xfId="0" applyNumberFormat="1" applyFont="1" applyFill="1" applyBorder="1" applyAlignment="1">
      <alignment vertical="center"/>
    </xf>
    <xf numFmtId="167" fontId="17" fillId="0" borderId="0" xfId="1" applyNumberFormat="1" applyFont="1" applyFill="1" applyBorder="1" applyAlignment="1"/>
    <xf numFmtId="167" fontId="17" fillId="0" borderId="0" xfId="1" applyNumberFormat="1" applyFont="1" applyFill="1" applyBorder="1" applyAlignment="1">
      <alignment vertical="center"/>
    </xf>
    <xf numFmtId="168" fontId="16" fillId="0" borderId="0" xfId="5" applyNumberFormat="1" applyFont="1" applyFill="1" applyBorder="1"/>
    <xf numFmtId="168" fontId="17" fillId="0" borderId="0" xfId="0" applyNumberFormat="1" applyFont="1" applyFill="1" applyBorder="1" applyAlignment="1"/>
    <xf numFmtId="168" fontId="17" fillId="0" borderId="0" xfId="1" applyNumberFormat="1" applyFont="1" applyFill="1" applyBorder="1" applyAlignment="1"/>
    <xf numFmtId="168" fontId="22" fillId="0" borderId="0" xfId="0" applyNumberFormat="1" applyFont="1" applyFill="1" applyBorder="1"/>
    <xf numFmtId="168" fontId="16" fillId="0" borderId="0" xfId="0" applyNumberFormat="1" applyFont="1" applyFill="1" applyBorder="1" applyAlignment="1"/>
    <xf numFmtId="3" fontId="16" fillId="0" borderId="0" xfId="0" applyNumberFormat="1" applyFont="1" applyFill="1" applyBorder="1" applyAlignment="1">
      <alignment horizontal="left"/>
    </xf>
    <xf numFmtId="49" fontId="20" fillId="0" borderId="0" xfId="9" applyNumberFormat="1" applyFont="1" applyFill="1" applyBorder="1"/>
    <xf numFmtId="0" fontId="20" fillId="0" borderId="0" xfId="9" applyFont="1" applyFill="1"/>
    <xf numFmtId="0" fontId="17" fillId="0" borderId="0" xfId="8" applyFont="1" applyFill="1" applyBorder="1" applyAlignment="1">
      <alignment horizontal="left" vertical="center" wrapText="1"/>
    </xf>
    <xf numFmtId="0" fontId="17" fillId="0" borderId="0" xfId="8" applyFont="1" applyFill="1" applyBorder="1" applyAlignment="1">
      <alignment horizontal="center" vertical="center" wrapText="1"/>
    </xf>
    <xf numFmtId="166" fontId="25" fillId="0" borderId="0" xfId="12" applyNumberFormat="1" applyFont="1" applyBorder="1" applyAlignment="1">
      <alignment horizontal="right" vertical="top"/>
    </xf>
    <xf numFmtId="166" fontId="25" fillId="0" borderId="0" xfId="11" applyNumberFormat="1" applyFont="1" applyBorder="1" applyAlignment="1">
      <alignment horizontal="right" vertical="top"/>
    </xf>
    <xf numFmtId="0" fontId="17" fillId="0" borderId="0" xfId="0" applyFont="1" applyAlignment="1">
      <alignment horizontal="right"/>
    </xf>
    <xf numFmtId="0" fontId="16" fillId="0" borderId="0" xfId="0" applyFont="1" applyFill="1"/>
    <xf numFmtId="168" fontId="16" fillId="0" borderId="0" xfId="0" applyNumberFormat="1" applyFont="1" applyFill="1" applyBorder="1" applyAlignment="1">
      <alignment horizontal="right"/>
    </xf>
    <xf numFmtId="3" fontId="17" fillId="0" borderId="0" xfId="0" quotePrefix="1" applyNumberFormat="1" applyFont="1" applyFill="1" applyBorder="1" applyAlignment="1">
      <alignment vertical="center" wrapText="1"/>
    </xf>
    <xf numFmtId="3" fontId="17" fillId="0" borderId="0" xfId="0" quotePrefix="1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Border="1" applyAlignment="1">
      <alignment horizontal="left" vertical="center" wrapText="1"/>
    </xf>
    <xf numFmtId="3" fontId="23" fillId="0" borderId="0" xfId="0" applyNumberFormat="1" applyFont="1" applyFill="1" applyBorder="1" applyAlignment="1">
      <alignment horizontal="left"/>
    </xf>
    <xf numFmtId="3" fontId="23" fillId="0" borderId="0" xfId="0" applyNumberFormat="1" applyFont="1" applyFill="1" applyBorder="1"/>
    <xf numFmtId="0" fontId="17" fillId="0" borderId="0" xfId="8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vertical="center"/>
    </xf>
    <xf numFmtId="165" fontId="16" fillId="0" borderId="0" xfId="1" applyNumberFormat="1" applyFont="1" applyFill="1" applyBorder="1" applyAlignment="1"/>
    <xf numFmtId="0" fontId="30" fillId="0" borderId="0" xfId="14" applyFont="1"/>
    <xf numFmtId="0" fontId="27" fillId="0" borderId="0" xfId="14" applyFont="1" applyBorder="1"/>
    <xf numFmtId="0" fontId="31" fillId="0" borderId="0" xfId="14" applyFont="1" applyBorder="1" applyAlignment="1">
      <alignment horizontal="center" vertical="center" wrapText="1"/>
    </xf>
    <xf numFmtId="49" fontId="27" fillId="0" borderId="0" xfId="14" applyNumberFormat="1" applyFont="1" applyBorder="1" applyAlignment="1">
      <alignment horizontal="left" wrapText="1"/>
    </xf>
    <xf numFmtId="0" fontId="27" fillId="0" borderId="0" xfId="14" applyFont="1" applyBorder="1" applyAlignment="1">
      <alignment horizontal="center" vertical="center" wrapText="1"/>
    </xf>
    <xf numFmtId="0" fontId="27" fillId="0" borderId="0" xfId="14" applyFont="1"/>
    <xf numFmtId="0" fontId="27" fillId="0" borderId="0" xfId="13" applyFont="1"/>
    <xf numFmtId="0" fontId="27" fillId="0" borderId="0" xfId="14" applyFont="1" applyFill="1" applyBorder="1" applyAlignment="1">
      <alignment horizontal="center" vertical="center" wrapText="1"/>
    </xf>
    <xf numFmtId="0" fontId="27" fillId="0" borderId="0" xfId="14" applyFont="1" applyFill="1" applyBorder="1" applyAlignment="1">
      <alignment horizontal="center"/>
    </xf>
    <xf numFmtId="49" fontId="27" fillId="0" borderId="0" xfId="14" applyNumberFormat="1" applyFont="1" applyFill="1" applyBorder="1" applyAlignment="1">
      <alignment horizontal="left"/>
    </xf>
    <xf numFmtId="0" fontId="27" fillId="0" borderId="0" xfId="14" applyFont="1" applyFill="1"/>
    <xf numFmtId="0" fontId="31" fillId="0" borderId="0" xfId="14" applyFont="1"/>
    <xf numFmtId="0" fontId="27" fillId="0" borderId="0" xfId="14" applyFont="1" applyAlignment="1"/>
    <xf numFmtId="167" fontId="27" fillId="0" borderId="0" xfId="14" applyNumberFormat="1" applyFont="1" applyAlignment="1"/>
    <xf numFmtId="49" fontId="27" fillId="0" borderId="0" xfId="14" applyNumberFormat="1" applyFont="1" applyAlignment="1">
      <alignment horizontal="left"/>
    </xf>
    <xf numFmtId="168" fontId="27" fillId="0" borderId="0" xfId="14" applyNumberFormat="1" applyFont="1" applyAlignment="1"/>
    <xf numFmtId="167" fontId="31" fillId="0" borderId="0" xfId="16" applyNumberFormat="1" applyFont="1" applyFill="1" applyAlignment="1"/>
    <xf numFmtId="49" fontId="31" fillId="0" borderId="0" xfId="16" applyNumberFormat="1" applyFont="1" applyFill="1" applyAlignment="1">
      <alignment horizontal="left"/>
    </xf>
    <xf numFmtId="3" fontId="27" fillId="0" borderId="0" xfId="16" applyNumberFormat="1" applyFont="1" applyFill="1" applyBorder="1" applyAlignment="1"/>
    <xf numFmtId="168" fontId="31" fillId="0" borderId="0" xfId="16" applyNumberFormat="1" applyFont="1" applyAlignment="1"/>
    <xf numFmtId="168" fontId="31" fillId="0" borderId="0" xfId="16" applyNumberFormat="1" applyFont="1" applyFill="1" applyAlignment="1"/>
    <xf numFmtId="168" fontId="27" fillId="0" borderId="0" xfId="16" applyNumberFormat="1" applyFont="1" applyFill="1" applyBorder="1" applyAlignment="1"/>
    <xf numFmtId="0" fontId="31" fillId="0" borderId="0" xfId="16" applyFont="1"/>
    <xf numFmtId="0" fontId="27" fillId="0" borderId="0" xfId="14" applyFont="1" applyFill="1" applyAlignment="1">
      <alignment horizontal="left" wrapText="1" indent="1"/>
    </xf>
    <xf numFmtId="167" fontId="27" fillId="0" borderId="0" xfId="14" applyNumberFormat="1" applyFont="1" applyFill="1" applyAlignment="1"/>
    <xf numFmtId="49" fontId="27" fillId="0" borderId="0" xfId="14" applyNumberFormat="1" applyFont="1" applyFill="1" applyAlignment="1">
      <alignment horizontal="left"/>
    </xf>
    <xf numFmtId="0" fontId="27" fillId="0" borderId="0" xfId="14" applyFont="1" applyFill="1" applyAlignment="1"/>
    <xf numFmtId="168" fontId="27" fillId="0" borderId="0" xfId="14" applyNumberFormat="1" applyFont="1" applyFill="1" applyBorder="1" applyAlignment="1"/>
    <xf numFmtId="168" fontId="27" fillId="0" borderId="0" xfId="14" applyNumberFormat="1" applyFont="1" applyFill="1" applyAlignment="1"/>
    <xf numFmtId="0" fontId="27" fillId="0" borderId="0" xfId="14" applyFont="1" applyFill="1" applyBorder="1" applyAlignment="1">
      <alignment wrapText="1"/>
    </xf>
    <xf numFmtId="167" fontId="27" fillId="0" borderId="0" xfId="14" applyNumberFormat="1" applyFont="1" applyFill="1" applyBorder="1" applyAlignment="1"/>
    <xf numFmtId="167" fontId="31" fillId="0" borderId="0" xfId="7" applyNumberFormat="1" applyFont="1" applyFill="1" applyBorder="1" applyAlignment="1"/>
    <xf numFmtId="168" fontId="31" fillId="0" borderId="0" xfId="14" applyNumberFormat="1" applyFont="1" applyFill="1" applyBorder="1" applyAlignment="1"/>
    <xf numFmtId="168" fontId="31" fillId="0" borderId="0" xfId="7" applyNumberFormat="1" applyFont="1" applyFill="1" applyBorder="1" applyAlignment="1">
      <alignment horizontal="right"/>
    </xf>
    <xf numFmtId="167" fontId="31" fillId="0" borderId="0" xfId="14" applyNumberFormat="1" applyFont="1" applyFill="1" applyBorder="1" applyAlignment="1"/>
    <xf numFmtId="0" fontId="27" fillId="0" borderId="0" xfId="14" applyFont="1" applyFill="1" applyBorder="1" applyAlignment="1">
      <alignment horizontal="left" wrapText="1" indent="1"/>
    </xf>
    <xf numFmtId="49" fontId="27" fillId="0" borderId="0" xfId="15" applyNumberFormat="1" applyFont="1" applyFill="1" applyBorder="1" applyAlignment="1">
      <alignment horizontal="left"/>
    </xf>
    <xf numFmtId="3" fontId="27" fillId="0" borderId="0" xfId="15" applyNumberFormat="1" applyFont="1" applyFill="1" applyBorder="1" applyAlignment="1"/>
    <xf numFmtId="3" fontId="27" fillId="0" borderId="0" xfId="14" applyNumberFormat="1" applyFont="1" applyFill="1" applyBorder="1" applyAlignment="1">
      <alignment horizontal="left"/>
    </xf>
    <xf numFmtId="0" fontId="31" fillId="0" borderId="0" xfId="14" applyFont="1" applyFill="1" applyBorder="1" applyAlignment="1">
      <alignment wrapText="1"/>
    </xf>
    <xf numFmtId="167" fontId="31" fillId="0" borderId="0" xfId="15" applyNumberFormat="1" applyFont="1" applyFill="1" applyBorder="1" applyAlignment="1"/>
    <xf numFmtId="167" fontId="27" fillId="0" borderId="0" xfId="15" applyNumberFormat="1" applyFont="1" applyFill="1" applyBorder="1" applyAlignment="1"/>
    <xf numFmtId="168" fontId="31" fillId="0" borderId="0" xfId="15" applyNumberFormat="1" applyFont="1" applyFill="1" applyBorder="1" applyAlignment="1"/>
    <xf numFmtId="168" fontId="31" fillId="0" borderId="0" xfId="14" applyNumberFormat="1" applyFont="1" applyFill="1" applyAlignment="1"/>
    <xf numFmtId="0" fontId="27" fillId="0" borderId="0" xfId="14" applyFont="1" applyFill="1" applyBorder="1"/>
    <xf numFmtId="0" fontId="27" fillId="0" borderId="0" xfId="14" applyFont="1" applyAlignment="1">
      <alignment wrapText="1"/>
    </xf>
    <xf numFmtId="167" fontId="31" fillId="0" borderId="0" xfId="14" applyNumberFormat="1" applyFont="1" applyFill="1" applyAlignment="1"/>
    <xf numFmtId="0" fontId="27" fillId="0" borderId="0" xfId="14" applyFont="1" applyFill="1" applyAlignment="1">
      <alignment wrapText="1"/>
    </xf>
    <xf numFmtId="3" fontId="31" fillId="0" borderId="0" xfId="14" applyNumberFormat="1" applyFont="1" applyFill="1" applyBorder="1" applyAlignment="1">
      <alignment horizontal="left" wrapText="1"/>
    </xf>
    <xf numFmtId="3" fontId="27" fillId="0" borderId="0" xfId="14" applyNumberFormat="1" applyFont="1" applyFill="1" applyBorder="1" applyAlignment="1"/>
    <xf numFmtId="0" fontId="27" fillId="0" borderId="0" xfId="14" applyFont="1" applyFill="1" applyBorder="1" applyAlignment="1"/>
    <xf numFmtId="168" fontId="27" fillId="0" borderId="0" xfId="14" applyNumberFormat="1" applyFont="1" applyBorder="1" applyAlignment="1"/>
    <xf numFmtId="0" fontId="27" fillId="0" borderId="1" xfId="8" applyFont="1" applyFill="1" applyBorder="1" applyAlignment="1">
      <alignment horizontal="left" wrapText="1" indent="2"/>
    </xf>
    <xf numFmtId="3" fontId="27" fillId="0" borderId="1" xfId="14" applyNumberFormat="1" applyFont="1" applyFill="1" applyBorder="1" applyAlignment="1"/>
    <xf numFmtId="49" fontId="27" fillId="0" borderId="1" xfId="14" applyNumberFormat="1" applyFont="1" applyFill="1" applyBorder="1" applyAlignment="1">
      <alignment horizontal="left"/>
    </xf>
    <xf numFmtId="49" fontId="27" fillId="0" borderId="1" xfId="14" applyNumberFormat="1" applyFont="1" applyBorder="1" applyAlignment="1">
      <alignment horizontal="left"/>
    </xf>
    <xf numFmtId="0" fontId="27" fillId="0" borderId="1" xfId="14" applyFont="1" applyFill="1" applyBorder="1" applyAlignment="1"/>
    <xf numFmtId="165" fontId="27" fillId="0" borderId="1" xfId="14" applyNumberFormat="1" applyFont="1" applyFill="1" applyBorder="1" applyAlignment="1"/>
    <xf numFmtId="0" fontId="27" fillId="0" borderId="1" xfId="14" applyFont="1" applyBorder="1" applyAlignment="1"/>
    <xf numFmtId="164" fontId="27" fillId="0" borderId="1" xfId="14" applyNumberFormat="1" applyFont="1" applyFill="1" applyBorder="1" applyAlignment="1"/>
    <xf numFmtId="0" fontId="33" fillId="0" borderId="0" xfId="14" applyFont="1"/>
    <xf numFmtId="3" fontId="33" fillId="0" borderId="0" xfId="14" applyNumberFormat="1" applyFont="1" applyFill="1"/>
    <xf numFmtId="49" fontId="33" fillId="0" borderId="0" xfId="14" applyNumberFormat="1" applyFont="1" applyAlignment="1">
      <alignment horizontal="left"/>
    </xf>
    <xf numFmtId="49" fontId="33" fillId="0" borderId="0" xfId="14" applyNumberFormat="1" applyFont="1" applyFill="1" applyBorder="1" applyAlignment="1">
      <alignment horizontal="right"/>
    </xf>
    <xf numFmtId="3" fontId="33" fillId="0" borderId="0" xfId="14" applyNumberFormat="1" applyFont="1" applyFill="1" applyBorder="1" applyAlignment="1">
      <alignment horizontal="right" vertical="center"/>
    </xf>
    <xf numFmtId="3" fontId="33" fillId="0" borderId="0" xfId="15" applyNumberFormat="1" applyFont="1" applyFill="1" applyBorder="1" applyAlignment="1">
      <alignment horizontal="right" vertical="center"/>
    </xf>
    <xf numFmtId="0" fontId="33" fillId="0" borderId="0" xfId="14" applyFont="1" applyFill="1"/>
    <xf numFmtId="3" fontId="33" fillId="0" borderId="0" xfId="14" applyNumberFormat="1" applyFont="1"/>
    <xf numFmtId="0" fontId="30" fillId="0" borderId="0" xfId="14" applyFont="1" applyFill="1"/>
    <xf numFmtId="0" fontId="31" fillId="0" borderId="0" xfId="14" applyFont="1" applyFill="1" applyAlignment="1">
      <alignment horizontal="left" wrapText="1"/>
    </xf>
    <xf numFmtId="3" fontId="31" fillId="0" borderId="0" xfId="14" applyNumberFormat="1" applyFont="1" applyFill="1" applyBorder="1" applyAlignment="1"/>
    <xf numFmtId="49" fontId="31" fillId="0" borderId="0" xfId="14" applyNumberFormat="1" applyFont="1" applyFill="1" applyBorder="1" applyAlignment="1">
      <alignment horizontal="left"/>
    </xf>
    <xf numFmtId="167" fontId="27" fillId="0" borderId="0" xfId="14" applyNumberFormat="1" applyFont="1" applyBorder="1" applyAlignment="1"/>
    <xf numFmtId="3" fontId="31" fillId="0" borderId="0" xfId="14" applyNumberFormat="1" applyFont="1" applyFill="1" applyAlignment="1"/>
    <xf numFmtId="0" fontId="27" fillId="0" borderId="0" xfId="9" applyFont="1" applyFill="1" applyAlignment="1">
      <alignment horizontal="left" wrapText="1" indent="1"/>
    </xf>
    <xf numFmtId="168" fontId="34" fillId="0" borderId="0" xfId="14" applyNumberFormat="1" applyFont="1" applyFill="1" applyAlignment="1"/>
    <xf numFmtId="49" fontId="34" fillId="0" borderId="0" xfId="14" applyNumberFormat="1" applyFont="1" applyFill="1" applyAlignment="1">
      <alignment horizontal="left"/>
    </xf>
    <xf numFmtId="0" fontId="27" fillId="0" borderId="0" xfId="32" applyFont="1" applyFill="1" applyAlignment="1">
      <alignment horizontal="left" wrapText="1" indent="1"/>
    </xf>
    <xf numFmtId="3" fontId="34" fillId="0" borderId="0" xfId="14" applyNumberFormat="1" applyFont="1" applyFill="1" applyBorder="1" applyAlignment="1"/>
    <xf numFmtId="168" fontId="34" fillId="0" borderId="0" xfId="14" applyNumberFormat="1" applyFont="1" applyFill="1" applyBorder="1" applyAlignment="1"/>
    <xf numFmtId="0" fontId="27" fillId="0" borderId="0" xfId="7" applyFont="1" applyFill="1" applyBorder="1" applyAlignment="1">
      <alignment horizontal="left" wrapText="1" indent="1"/>
    </xf>
    <xf numFmtId="0" fontId="27" fillId="0" borderId="0" xfId="32" applyFont="1" applyFill="1" applyAlignment="1">
      <alignment horizontal="left" vertical="center" wrapText="1" indent="1"/>
    </xf>
    <xf numFmtId="168" fontId="17" fillId="0" borderId="0" xfId="14" applyNumberFormat="1" applyFont="1" applyFill="1" applyAlignment="1">
      <alignment horizontal="right"/>
    </xf>
    <xf numFmtId="0" fontId="31" fillId="0" borderId="0" xfId="14" applyFont="1" applyFill="1" applyAlignment="1"/>
    <xf numFmtId="168" fontId="31" fillId="0" borderId="0" xfId="14" applyNumberFormat="1" applyFont="1" applyAlignment="1"/>
    <xf numFmtId="0" fontId="32" fillId="0" borderId="0" xfId="14" applyFont="1" applyFill="1" applyAlignment="1">
      <alignment wrapText="1"/>
    </xf>
    <xf numFmtId="167" fontId="34" fillId="0" borderId="0" xfId="14" applyNumberFormat="1" applyFont="1" applyFill="1" applyAlignment="1"/>
    <xf numFmtId="167" fontId="34" fillId="0" borderId="0" xfId="14" applyNumberFormat="1" applyFont="1" applyAlignment="1"/>
    <xf numFmtId="0" fontId="34" fillId="0" borderId="0" xfId="14" applyFont="1" applyFill="1" applyAlignment="1"/>
    <xf numFmtId="168" fontId="34" fillId="0" borderId="0" xfId="14" applyNumberFormat="1" applyFont="1" applyAlignment="1"/>
    <xf numFmtId="168" fontId="27" fillId="0" borderId="0" xfId="14" applyNumberFormat="1" applyFont="1" applyFill="1" applyAlignment="1">
      <alignment horizontal="right"/>
    </xf>
    <xf numFmtId="168" fontId="27" fillId="0" borderId="0" xfId="14" applyNumberFormat="1" applyFont="1" applyFill="1" applyBorder="1" applyAlignment="1">
      <alignment horizontal="right"/>
    </xf>
    <xf numFmtId="0" fontId="27" fillId="0" borderId="1" xfId="7" applyFont="1" applyFill="1" applyBorder="1" applyAlignment="1">
      <alignment horizontal="left" indent="1"/>
    </xf>
    <xf numFmtId="0" fontId="33" fillId="0" borderId="0" xfId="14" applyNumberFormat="1" applyFont="1" applyFill="1"/>
    <xf numFmtId="3" fontId="35" fillId="0" borderId="0" xfId="14" applyNumberFormat="1" applyFont="1" applyFill="1"/>
    <xf numFmtId="49" fontId="35" fillId="0" borderId="0" xfId="14" applyNumberFormat="1" applyFont="1" applyAlignment="1">
      <alignment horizontal="left"/>
    </xf>
    <xf numFmtId="0" fontId="35" fillId="0" borderId="0" xfId="14" applyFont="1"/>
    <xf numFmtId="49" fontId="30" fillId="0" borderId="0" xfId="14" applyNumberFormat="1" applyFont="1" applyAlignment="1">
      <alignment horizontal="left"/>
    </xf>
    <xf numFmtId="167" fontId="27" fillId="0" borderId="0" xfId="14" applyNumberFormat="1" applyFont="1" applyFill="1" applyBorder="1" applyAlignment="1">
      <alignment horizontal="center"/>
    </xf>
    <xf numFmtId="168" fontId="31" fillId="0" borderId="0" xfId="14" applyNumberFormat="1" applyFont="1" applyFill="1" applyAlignment="1">
      <alignment horizontal="right"/>
    </xf>
    <xf numFmtId="0" fontId="27" fillId="0" borderId="0" xfId="31" applyFont="1" applyFill="1" applyBorder="1" applyAlignment="1">
      <alignment horizontal="left" wrapText="1"/>
    </xf>
    <xf numFmtId="168" fontId="34" fillId="0" borderId="0" xfId="14" applyNumberFormat="1" applyFont="1" applyFill="1" applyAlignment="1">
      <alignment horizontal="right"/>
    </xf>
    <xf numFmtId="3" fontId="27" fillId="0" borderId="0" xfId="14" applyNumberFormat="1" applyFont="1" applyFill="1" applyBorder="1" applyAlignment="1">
      <alignment horizontal="left" wrapText="1" indent="1"/>
    </xf>
    <xf numFmtId="3" fontId="27" fillId="0" borderId="0" xfId="7" applyNumberFormat="1" applyFont="1" applyFill="1" applyBorder="1" applyAlignment="1">
      <alignment horizontal="left"/>
    </xf>
    <xf numFmtId="168" fontId="27" fillId="0" borderId="0" xfId="14" applyNumberFormat="1" applyFont="1" applyFill="1" applyBorder="1" applyAlignment="1">
      <alignment wrapText="1"/>
    </xf>
    <xf numFmtId="0" fontId="31" fillId="0" borderId="0" xfId="8" applyFont="1" applyFill="1" applyAlignment="1">
      <alignment horizontal="left" wrapText="1"/>
    </xf>
    <xf numFmtId="168" fontId="27" fillId="0" borderId="0" xfId="7" applyNumberFormat="1" applyFont="1" applyFill="1" applyBorder="1" applyAlignment="1"/>
    <xf numFmtId="0" fontId="27" fillId="0" borderId="0" xfId="14" applyFont="1" applyFill="1" applyAlignment="1">
      <alignment horizontal="left" wrapText="1" indent="2"/>
    </xf>
    <xf numFmtId="168" fontId="27" fillId="0" borderId="0" xfId="14" quotePrefix="1" applyNumberFormat="1" applyFont="1" applyFill="1" applyAlignment="1"/>
    <xf numFmtId="0" fontId="27" fillId="0" borderId="0" xfId="14" applyFont="1" applyFill="1" applyAlignment="1">
      <alignment horizontal="left" wrapText="1"/>
    </xf>
    <xf numFmtId="3" fontId="27" fillId="0" borderId="0" xfId="14" applyNumberFormat="1" applyFont="1" applyFill="1" applyAlignment="1"/>
    <xf numFmtId="3" fontId="34" fillId="0" borderId="0" xfId="14" applyNumberFormat="1" applyFont="1" applyFill="1" applyAlignment="1"/>
    <xf numFmtId="168" fontId="36" fillId="0" borderId="0" xfId="14" applyNumberFormat="1" applyFont="1" applyFill="1" applyAlignment="1"/>
    <xf numFmtId="0" fontId="36" fillId="0" borderId="0" xfId="14" applyFont="1"/>
    <xf numFmtId="168" fontId="27" fillId="0" borderId="0" xfId="15" applyNumberFormat="1" applyFont="1" applyFill="1" applyBorder="1" applyAlignment="1"/>
    <xf numFmtId="0" fontId="31" fillId="0" borderId="0" xfId="14" applyFont="1" applyFill="1" applyBorder="1" applyAlignment="1">
      <alignment horizontal="left" wrapText="1"/>
    </xf>
    <xf numFmtId="0" fontId="31" fillId="0" borderId="0" xfId="14" applyFont="1" applyFill="1" applyBorder="1"/>
    <xf numFmtId="0" fontId="27" fillId="0" borderId="0" xfId="14" applyNumberFormat="1" applyFont="1" applyFill="1" applyAlignment="1">
      <alignment horizontal="left" wrapText="1" indent="1"/>
    </xf>
    <xf numFmtId="0" fontId="27" fillId="0" borderId="0" xfId="14" applyNumberFormat="1" applyFont="1" applyFill="1" applyAlignment="1">
      <alignment horizontal="left" wrapText="1"/>
    </xf>
    <xf numFmtId="3" fontId="27" fillId="0" borderId="0" xfId="8" applyNumberFormat="1" applyFont="1" applyFill="1" applyBorder="1" applyAlignment="1"/>
    <xf numFmtId="0" fontId="27" fillId="0" borderId="1" xfId="14" applyFont="1" applyFill="1" applyBorder="1" applyAlignment="1">
      <alignment horizontal="left" vertical="center" wrapText="1" indent="1"/>
    </xf>
    <xf numFmtId="167" fontId="27" fillId="0" borderId="1" xfId="14" applyNumberFormat="1" applyFont="1" applyFill="1" applyBorder="1" applyAlignment="1"/>
    <xf numFmtId="3" fontId="27" fillId="0" borderId="1" xfId="14" applyNumberFormat="1" applyFont="1" applyFill="1" applyBorder="1" applyAlignment="1">
      <alignment horizontal="right"/>
    </xf>
    <xf numFmtId="168" fontId="38" fillId="0" borderId="1" xfId="14" applyNumberFormat="1" applyFont="1" applyFill="1" applyBorder="1" applyAlignment="1">
      <alignment horizontal="right"/>
    </xf>
    <xf numFmtId="168" fontId="27" fillId="0" borderId="1" xfId="14" applyNumberFormat="1" applyFont="1" applyBorder="1" applyAlignment="1"/>
    <xf numFmtId="168" fontId="27" fillId="0" borderId="1" xfId="14" applyNumberFormat="1" applyFont="1" applyBorder="1" applyAlignment="1">
      <alignment horizontal="right"/>
    </xf>
    <xf numFmtId="168" fontId="27" fillId="0" borderId="1" xfId="14" applyNumberFormat="1" applyFont="1" applyFill="1" applyBorder="1" applyAlignment="1"/>
    <xf numFmtId="0" fontId="27" fillId="0" borderId="0" xfId="14" applyFont="1" applyFill="1" applyAlignment="1">
      <alignment horizontal="left" vertical="center" wrapText="1"/>
    </xf>
    <xf numFmtId="3" fontId="27" fillId="0" borderId="0" xfId="14" applyNumberFormat="1" applyFont="1" applyFill="1" applyBorder="1" applyAlignment="1">
      <alignment horizontal="right" vertical="center"/>
    </xf>
    <xf numFmtId="3" fontId="27" fillId="0" borderId="0" xfId="15" applyNumberFormat="1" applyFont="1" applyFill="1" applyBorder="1" applyAlignment="1">
      <alignment horizontal="right" vertical="center"/>
    </xf>
    <xf numFmtId="0" fontId="27" fillId="0" borderId="0" xfId="14" applyNumberFormat="1" applyFont="1" applyFill="1" applyBorder="1" applyAlignment="1"/>
    <xf numFmtId="167" fontId="27" fillId="0" borderId="0" xfId="14" applyNumberFormat="1" applyFont="1"/>
    <xf numFmtId="0" fontId="27" fillId="0" borderId="0" xfId="14" applyNumberFormat="1" applyFont="1" applyFill="1" applyAlignment="1"/>
    <xf numFmtId="3" fontId="27" fillId="0" borderId="0" xfId="14" applyNumberFormat="1" applyFont="1" applyAlignment="1"/>
    <xf numFmtId="0" fontId="27" fillId="0" borderId="0" xfId="14" applyNumberFormat="1" applyFont="1" applyFill="1" applyBorder="1" applyAlignment="1">
      <alignment horizontal="left" wrapText="1" indent="1"/>
    </xf>
    <xf numFmtId="0" fontId="34" fillId="0" borderId="1" xfId="14" applyFont="1" applyFill="1" applyBorder="1" applyAlignment="1">
      <alignment horizontal="left" wrapText="1"/>
    </xf>
    <xf numFmtId="3" fontId="34" fillId="0" borderId="1" xfId="14" applyNumberFormat="1" applyFont="1" applyFill="1" applyBorder="1" applyAlignment="1">
      <alignment horizontal="right"/>
    </xf>
    <xf numFmtId="3" fontId="34" fillId="0" borderId="1" xfId="14" applyNumberFormat="1" applyFont="1" applyBorder="1" applyAlignment="1">
      <alignment horizontal="right"/>
    </xf>
    <xf numFmtId="3" fontId="34" fillId="0" borderId="1" xfId="14" applyNumberFormat="1" applyFont="1" applyFill="1" applyBorder="1" applyAlignment="1"/>
    <xf numFmtId="3" fontId="27" fillId="0" borderId="1" xfId="8" applyNumberFormat="1" applyFont="1" applyFill="1" applyBorder="1" applyAlignment="1">
      <alignment horizontal="left"/>
    </xf>
    <xf numFmtId="168" fontId="34" fillId="0" borderId="1" xfId="14" applyNumberFormat="1" applyFont="1" applyFill="1" applyBorder="1" applyAlignment="1">
      <alignment horizontal="right"/>
    </xf>
    <xf numFmtId="168" fontId="34" fillId="0" borderId="1" xfId="14" applyNumberFormat="1" applyFont="1" applyFill="1" applyBorder="1" applyAlignment="1"/>
    <xf numFmtId="168" fontId="34" fillId="0" borderId="1" xfId="14" applyNumberFormat="1" applyFont="1" applyBorder="1" applyAlignment="1"/>
    <xf numFmtId="165" fontId="34" fillId="0" borderId="1" xfId="14" applyNumberFormat="1" applyFont="1" applyFill="1" applyBorder="1" applyAlignment="1"/>
    <xf numFmtId="0" fontId="34" fillId="0" borderId="0" xfId="14" applyFont="1" applyBorder="1"/>
    <xf numFmtId="168" fontId="33" fillId="0" borderId="0" xfId="14" applyNumberFormat="1" applyFont="1" applyFill="1" applyBorder="1" applyAlignment="1">
      <alignment horizontal="right" vertical="center"/>
    </xf>
    <xf numFmtId="168" fontId="33" fillId="0" borderId="0" xfId="14" applyNumberFormat="1" applyFont="1" applyFill="1"/>
    <xf numFmtId="168" fontId="33" fillId="0" borderId="0" xfId="15" applyNumberFormat="1" applyFont="1" applyFill="1" applyBorder="1" applyAlignment="1">
      <alignment horizontal="right" vertical="center"/>
    </xf>
    <xf numFmtId="168" fontId="33" fillId="0" borderId="0" xfId="14" applyNumberFormat="1" applyFont="1"/>
    <xf numFmtId="3" fontId="20" fillId="0" borderId="0" xfId="10" applyNumberFormat="1" applyFont="1"/>
    <xf numFmtId="49" fontId="20" fillId="0" borderId="0" xfId="10" applyNumberFormat="1" applyFont="1" applyAlignment="1">
      <alignment horizontal="left"/>
    </xf>
    <xf numFmtId="0" fontId="20" fillId="0" borderId="0" xfId="10" applyFont="1"/>
    <xf numFmtId="0" fontId="20" fillId="0" borderId="0" xfId="10" applyFont="1" applyBorder="1"/>
    <xf numFmtId="0" fontId="24" fillId="0" borderId="0" xfId="10" applyFont="1" applyFill="1" applyBorder="1" applyAlignment="1">
      <alignment wrapText="1"/>
    </xf>
    <xf numFmtId="0" fontId="27" fillId="0" borderId="0" xfId="8" applyFont="1" applyFill="1" applyBorder="1" applyAlignment="1">
      <alignment horizontal="left" wrapText="1" indent="3"/>
    </xf>
    <xf numFmtId="0" fontId="21" fillId="0" borderId="0" xfId="0" applyFont="1" applyAlignment="1"/>
    <xf numFmtId="49" fontId="21" fillId="0" borderId="0" xfId="0" applyNumberFormat="1" applyFont="1" applyAlignment="1">
      <alignment horizontal="left"/>
    </xf>
    <xf numFmtId="0" fontId="16" fillId="0" borderId="0" xfId="34" applyFont="1" applyFill="1" applyBorder="1" applyAlignment="1">
      <alignment horizontal="left" wrapText="1"/>
    </xf>
    <xf numFmtId="0" fontId="17" fillId="0" borderId="0" xfId="10" applyFont="1" applyAlignment="1">
      <alignment horizontal="left" wrapText="1" indent="1"/>
    </xf>
    <xf numFmtId="0" fontId="16" fillId="0" borderId="0" xfId="16" applyFont="1" applyFill="1" applyAlignment="1">
      <alignment horizontal="left" wrapText="1"/>
    </xf>
    <xf numFmtId="0" fontId="17" fillId="0" borderId="0" xfId="16" applyFont="1" applyFill="1" applyAlignment="1">
      <alignment horizontal="left" wrapText="1" indent="1"/>
    </xf>
    <xf numFmtId="0" fontId="17" fillId="0" borderId="0" xfId="7" applyFont="1" applyFill="1" applyBorder="1" applyAlignment="1">
      <alignment horizontal="left" wrapText="1" indent="1"/>
    </xf>
    <xf numFmtId="0" fontId="17" fillId="0" borderId="0" xfId="8" applyFont="1" applyFill="1" applyBorder="1" applyAlignment="1">
      <alignment horizontal="left" wrapText="1" indent="1"/>
    </xf>
    <xf numFmtId="0" fontId="17" fillId="0" borderId="0" xfId="8" applyFont="1" applyFill="1" applyBorder="1" applyAlignment="1">
      <alignment horizontal="left" wrapText="1" indent="2"/>
    </xf>
    <xf numFmtId="0" fontId="20" fillId="0" borderId="0" xfId="0" applyFont="1" applyFill="1" applyBorder="1" applyAlignment="1"/>
    <xf numFmtId="49" fontId="20" fillId="0" borderId="0" xfId="34" applyNumberFormat="1" applyFont="1" applyFill="1" applyBorder="1"/>
    <xf numFmtId="0" fontId="20" fillId="0" borderId="0" xfId="34" applyFont="1" applyFill="1"/>
    <xf numFmtId="0" fontId="16" fillId="0" borderId="0" xfId="16" applyFont="1" applyFill="1" applyAlignment="1">
      <alignment horizontal="left"/>
    </xf>
    <xf numFmtId="0" fontId="17" fillId="0" borderId="0" xfId="16" applyFont="1" applyFill="1" applyAlignment="1">
      <alignment horizontal="left" indent="1"/>
    </xf>
    <xf numFmtId="0" fontId="16" fillId="0" borderId="0" xfId="3" applyFont="1" applyFill="1" applyAlignment="1">
      <alignment horizontal="left"/>
    </xf>
    <xf numFmtId="0" fontId="17" fillId="0" borderId="0" xfId="3" applyFont="1" applyFill="1" applyAlignment="1">
      <alignment horizontal="left" indent="1"/>
    </xf>
    <xf numFmtId="0" fontId="31" fillId="0" borderId="0" xfId="32" applyFont="1" applyFill="1" applyAlignment="1">
      <alignment horizontal="left" wrapText="1"/>
    </xf>
    <xf numFmtId="0" fontId="16" fillId="0" borderId="0" xfId="4" applyFont="1" applyFill="1" applyAlignment="1">
      <alignment horizontal="left"/>
    </xf>
    <xf numFmtId="0" fontId="17" fillId="0" borderId="0" xfId="5" applyFont="1" applyFill="1" applyBorder="1" applyAlignment="1">
      <alignment horizontal="left" wrapText="1" indent="1"/>
    </xf>
    <xf numFmtId="0" fontId="17" fillId="0" borderId="0" xfId="5" applyFont="1" applyFill="1" applyAlignment="1">
      <alignment horizontal="left" wrapText="1" indent="1"/>
    </xf>
    <xf numFmtId="0" fontId="17" fillId="0" borderId="0" xfId="5" applyFont="1" applyFill="1" applyAlignment="1">
      <alignment horizontal="left" indent="1"/>
    </xf>
    <xf numFmtId="0" fontId="16" fillId="0" borderId="0" xfId="4" applyFont="1" applyFill="1" applyAlignment="1">
      <alignment horizontal="left" wrapText="1"/>
    </xf>
    <xf numFmtId="0" fontId="17" fillId="0" borderId="0" xfId="4" applyFont="1" applyFill="1" applyAlignment="1">
      <alignment horizontal="left" indent="1"/>
    </xf>
    <xf numFmtId="0" fontId="17" fillId="0" borderId="0" xfId="4" applyFont="1" applyFill="1" applyBorder="1" applyAlignment="1">
      <alignment horizontal="left" indent="1"/>
    </xf>
    <xf numFmtId="0" fontId="21" fillId="0" borderId="0" xfId="16" applyFont="1" applyFill="1"/>
    <xf numFmtId="0" fontId="21" fillId="0" borderId="0" xfId="16" applyFont="1"/>
    <xf numFmtId="0" fontId="17" fillId="0" borderId="0" xfId="0" applyFont="1" applyFill="1" applyBorder="1" applyAlignment="1">
      <alignment horizontal="left" wrapText="1" indent="1"/>
    </xf>
    <xf numFmtId="0" fontId="17" fillId="0" borderId="0" xfId="14" applyNumberFormat="1" applyFont="1" applyFill="1" applyAlignment="1">
      <alignment horizontal="left" wrapText="1" indent="1"/>
    </xf>
    <xf numFmtId="0" fontId="17" fillId="0" borderId="0" xfId="14" applyFont="1" applyFill="1" applyBorder="1" applyAlignment="1">
      <alignment horizontal="left" wrapText="1" indent="1"/>
    </xf>
    <xf numFmtId="0" fontId="17" fillId="0" borderId="0" xfId="7" applyFont="1" applyFill="1" applyBorder="1" applyAlignment="1">
      <alignment horizontal="left" wrapText="1" indent="2"/>
    </xf>
    <xf numFmtId="3" fontId="16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 indent="2"/>
    </xf>
    <xf numFmtId="0" fontId="30" fillId="0" borderId="0" xfId="35" applyFont="1"/>
    <xf numFmtId="0" fontId="27" fillId="0" borderId="0" xfId="35" applyFont="1" applyBorder="1"/>
    <xf numFmtId="0" fontId="31" fillId="0" borderId="0" xfId="35" applyFont="1" applyBorder="1" applyAlignment="1">
      <alignment horizontal="center" vertical="center" wrapText="1"/>
    </xf>
    <xf numFmtId="49" fontId="27" fillId="0" borderId="0" xfId="35" applyNumberFormat="1" applyFont="1" applyBorder="1" applyAlignment="1">
      <alignment horizontal="left" wrapText="1"/>
    </xf>
    <xf numFmtId="0" fontId="27" fillId="0" borderId="0" xfId="35" applyFont="1" applyBorder="1" applyAlignment="1">
      <alignment horizontal="center" vertical="center" wrapText="1"/>
    </xf>
    <xf numFmtId="0" fontId="27" fillId="0" borderId="0" xfId="35" applyFont="1"/>
    <xf numFmtId="0" fontId="27" fillId="0" borderId="0" xfId="35" applyFont="1" applyFill="1" applyBorder="1" applyAlignment="1">
      <alignment horizontal="center" vertical="center" wrapText="1"/>
    </xf>
    <xf numFmtId="0" fontId="27" fillId="0" borderId="0" xfId="35" applyFont="1" applyFill="1" applyBorder="1" applyAlignment="1">
      <alignment horizontal="center"/>
    </xf>
    <xf numFmtId="49" fontId="27" fillId="0" borderId="0" xfId="35" applyNumberFormat="1" applyFont="1" applyFill="1" applyBorder="1" applyAlignment="1">
      <alignment horizontal="left"/>
    </xf>
    <xf numFmtId="0" fontId="27" fillId="0" borderId="0" xfId="35" applyFont="1" applyFill="1"/>
    <xf numFmtId="0" fontId="31" fillId="0" borderId="0" xfId="35" applyFont="1"/>
    <xf numFmtId="0" fontId="27" fillId="0" borderId="0" xfId="35" applyFont="1" applyAlignment="1"/>
    <xf numFmtId="167" fontId="27" fillId="0" borderId="0" xfId="35" applyNumberFormat="1" applyFont="1" applyAlignment="1"/>
    <xf numFmtId="49" fontId="27" fillId="0" borderId="0" xfId="35" applyNumberFormat="1" applyFont="1" applyAlignment="1">
      <alignment horizontal="left"/>
    </xf>
    <xf numFmtId="168" fontId="27" fillId="0" borderId="0" xfId="35" applyNumberFormat="1" applyFont="1" applyAlignment="1"/>
    <xf numFmtId="167" fontId="27" fillId="0" borderId="0" xfId="35" applyNumberFormat="1" applyFont="1" applyFill="1" applyAlignment="1"/>
    <xf numFmtId="49" fontId="27" fillId="0" borderId="0" xfId="35" applyNumberFormat="1" applyFont="1" applyFill="1" applyAlignment="1">
      <alignment horizontal="left"/>
    </xf>
    <xf numFmtId="0" fontId="27" fillId="0" borderId="0" xfId="35" applyFont="1" applyFill="1" applyAlignment="1"/>
    <xf numFmtId="168" fontId="27" fillId="0" borderId="0" xfId="35" applyNumberFormat="1" applyFont="1" applyFill="1" applyBorder="1" applyAlignment="1"/>
    <xf numFmtId="168" fontId="27" fillId="0" borderId="0" xfId="35" applyNumberFormat="1" applyFont="1" applyFill="1" applyAlignment="1"/>
    <xf numFmtId="0" fontId="27" fillId="0" borderId="0" xfId="35" applyFont="1" applyFill="1" applyBorder="1" applyAlignment="1">
      <alignment wrapText="1"/>
    </xf>
    <xf numFmtId="167" fontId="27" fillId="0" borderId="0" xfId="35" applyNumberFormat="1" applyFont="1" applyFill="1" applyBorder="1" applyAlignment="1"/>
    <xf numFmtId="49" fontId="27" fillId="0" borderId="0" xfId="35" applyNumberFormat="1" applyFont="1" applyFill="1" applyBorder="1" applyAlignment="1">
      <alignment horizontal="left" wrapText="1"/>
    </xf>
    <xf numFmtId="168" fontId="31" fillId="0" borderId="0" xfId="35" applyNumberFormat="1" applyFont="1" applyFill="1" applyBorder="1" applyAlignment="1"/>
    <xf numFmtId="0" fontId="31" fillId="0" borderId="0" xfId="35" applyFont="1" applyFill="1"/>
    <xf numFmtId="0" fontId="27" fillId="0" borderId="0" xfId="35" applyFont="1" applyFill="1" applyBorder="1" applyAlignment="1">
      <alignment horizontal="left" wrapText="1" indent="1"/>
    </xf>
    <xf numFmtId="3" fontId="27" fillId="0" borderId="0" xfId="35" applyNumberFormat="1" applyFont="1" applyFill="1" applyBorder="1" applyAlignment="1">
      <alignment horizontal="left"/>
    </xf>
    <xf numFmtId="0" fontId="31" fillId="0" borderId="0" xfId="35" applyFont="1" applyFill="1" applyBorder="1" applyAlignment="1">
      <alignment wrapText="1"/>
    </xf>
    <xf numFmtId="167" fontId="31" fillId="0" borderId="0" xfId="35" applyNumberFormat="1" applyFont="1" applyFill="1" applyBorder="1" applyAlignment="1"/>
    <xf numFmtId="168" fontId="31" fillId="0" borderId="0" xfId="35" applyNumberFormat="1" applyFont="1" applyFill="1" applyAlignment="1"/>
    <xf numFmtId="0" fontId="27" fillId="0" borderId="0" xfId="35" applyFont="1" applyFill="1" applyBorder="1"/>
    <xf numFmtId="0" fontId="27" fillId="0" borderId="0" xfId="35" applyFont="1" applyAlignment="1">
      <alignment wrapText="1"/>
    </xf>
    <xf numFmtId="167" fontId="31" fillId="0" borderId="0" xfId="35" applyNumberFormat="1" applyFont="1" applyFill="1" applyAlignment="1"/>
    <xf numFmtId="168" fontId="27" fillId="0" borderId="0" xfId="35" applyNumberFormat="1" applyFont="1" applyFill="1" applyBorder="1" applyAlignment="1">
      <alignment horizontal="right"/>
    </xf>
    <xf numFmtId="0" fontId="27" fillId="0" borderId="0" xfId="35" applyFont="1" applyFill="1" applyAlignment="1">
      <alignment wrapText="1"/>
    </xf>
    <xf numFmtId="3" fontId="27" fillId="0" borderId="0" xfId="35" applyNumberFormat="1" applyFont="1" applyFill="1" applyBorder="1" applyAlignment="1"/>
    <xf numFmtId="0" fontId="27" fillId="0" borderId="0" xfId="35" applyFont="1" applyFill="1" applyBorder="1" applyAlignment="1"/>
    <xf numFmtId="168" fontId="27" fillId="0" borderId="0" xfId="35" applyNumberFormat="1" applyFont="1" applyBorder="1" applyAlignment="1"/>
    <xf numFmtId="3" fontId="27" fillId="0" borderId="1" xfId="35" applyNumberFormat="1" applyFont="1" applyFill="1" applyBorder="1" applyAlignment="1"/>
    <xf numFmtId="49" fontId="27" fillId="0" borderId="1" xfId="35" applyNumberFormat="1" applyFont="1" applyFill="1" applyBorder="1" applyAlignment="1">
      <alignment horizontal="left"/>
    </xf>
    <xf numFmtId="0" fontId="27" fillId="0" borderId="1" xfId="35" applyFont="1" applyFill="1" applyBorder="1" applyAlignment="1"/>
    <xf numFmtId="165" fontId="27" fillId="0" borderId="1" xfId="35" applyNumberFormat="1" applyFont="1" applyFill="1" applyBorder="1" applyAlignment="1"/>
    <xf numFmtId="0" fontId="27" fillId="0" borderId="1" xfId="35" applyFont="1" applyBorder="1" applyAlignment="1"/>
    <xf numFmtId="164" fontId="27" fillId="0" borderId="1" xfId="35" applyNumberFormat="1" applyFont="1" applyFill="1" applyBorder="1" applyAlignment="1"/>
    <xf numFmtId="0" fontId="33" fillId="0" borderId="0" xfId="35" applyFont="1"/>
    <xf numFmtId="3" fontId="33" fillId="0" borderId="0" xfId="35" applyNumberFormat="1" applyFont="1" applyFill="1"/>
    <xf numFmtId="49" fontId="33" fillId="0" borderId="0" xfId="35" applyNumberFormat="1" applyFont="1" applyAlignment="1">
      <alignment horizontal="left"/>
    </xf>
    <xf numFmtId="49" fontId="33" fillId="0" borderId="0" xfId="35" applyNumberFormat="1" applyFont="1" applyFill="1" applyBorder="1" applyAlignment="1">
      <alignment horizontal="right"/>
    </xf>
    <xf numFmtId="0" fontId="30" fillId="0" borderId="0" xfId="35" applyFont="1" applyFill="1"/>
    <xf numFmtId="3" fontId="31" fillId="0" borderId="0" xfId="35" applyNumberFormat="1" applyFont="1" applyFill="1" applyBorder="1" applyAlignment="1"/>
    <xf numFmtId="167" fontId="27" fillId="0" borderId="0" xfId="35" applyNumberFormat="1" applyFont="1" applyBorder="1" applyAlignment="1"/>
    <xf numFmtId="3" fontId="31" fillId="0" borderId="0" xfId="35" applyNumberFormat="1" applyFont="1" applyFill="1" applyAlignment="1"/>
    <xf numFmtId="168" fontId="34" fillId="0" borderId="0" xfId="35" applyNumberFormat="1" applyFont="1" applyFill="1" applyAlignment="1"/>
    <xf numFmtId="3" fontId="34" fillId="0" borderId="0" xfId="35" applyNumberFormat="1" applyFont="1" applyFill="1" applyBorder="1" applyAlignment="1"/>
    <xf numFmtId="168" fontId="34" fillId="0" borderId="0" xfId="35" applyNumberFormat="1" applyFont="1" applyFill="1" applyBorder="1" applyAlignment="1"/>
    <xf numFmtId="168" fontId="27" fillId="0" borderId="0" xfId="35" applyNumberFormat="1" applyFont="1" applyFill="1" applyAlignment="1">
      <alignment horizontal="right"/>
    </xf>
    <xf numFmtId="168" fontId="17" fillId="0" borderId="0" xfId="35" applyNumberFormat="1" applyFont="1" applyFill="1" applyAlignment="1">
      <alignment horizontal="right"/>
    </xf>
    <xf numFmtId="0" fontId="31" fillId="0" borderId="0" xfId="35" applyFont="1" applyFill="1" applyAlignment="1"/>
    <xf numFmtId="168" fontId="31" fillId="0" borderId="0" xfId="35" applyNumberFormat="1" applyFont="1" applyAlignment="1"/>
    <xf numFmtId="0" fontId="32" fillId="0" borderId="0" xfId="35" applyFont="1" applyFill="1" applyAlignment="1">
      <alignment wrapText="1"/>
    </xf>
    <xf numFmtId="167" fontId="34" fillId="0" borderId="0" xfId="35" applyNumberFormat="1" applyFont="1" applyFill="1" applyAlignment="1"/>
    <xf numFmtId="167" fontId="34" fillId="0" borderId="0" xfId="35" applyNumberFormat="1" applyFont="1" applyAlignment="1"/>
    <xf numFmtId="0" fontId="34" fillId="0" borderId="0" xfId="35" applyFont="1" applyFill="1" applyAlignment="1"/>
    <xf numFmtId="168" fontId="34" fillId="0" borderId="0" xfId="35" applyNumberFormat="1" applyFont="1" applyAlignment="1"/>
    <xf numFmtId="0" fontId="33" fillId="0" borderId="0" xfId="35" applyNumberFormat="1" applyFont="1" applyFill="1"/>
    <xf numFmtId="3" fontId="33" fillId="0" borderId="0" xfId="35" applyNumberFormat="1" applyFont="1"/>
    <xf numFmtId="3" fontId="35" fillId="0" borderId="0" xfId="35" applyNumberFormat="1" applyFont="1" applyFill="1"/>
    <xf numFmtId="0" fontId="35" fillId="0" borderId="0" xfId="35" applyFont="1"/>
    <xf numFmtId="167" fontId="27" fillId="0" borderId="0" xfId="35" applyNumberFormat="1" applyFont="1" applyFill="1" applyBorder="1" applyAlignment="1">
      <alignment horizontal="center"/>
    </xf>
    <xf numFmtId="168" fontId="31" fillId="0" borderId="0" xfId="35" applyNumberFormat="1" applyFont="1" applyFill="1" applyAlignment="1">
      <alignment horizontal="right"/>
    </xf>
    <xf numFmtId="168" fontId="34" fillId="0" borderId="0" xfId="35" applyNumberFormat="1" applyFont="1" applyFill="1" applyAlignment="1">
      <alignment horizontal="right"/>
    </xf>
    <xf numFmtId="3" fontId="27" fillId="0" borderId="0" xfId="35" applyNumberFormat="1" applyFont="1" applyFill="1" applyBorder="1" applyAlignment="1">
      <alignment horizontal="left" wrapText="1" indent="1"/>
    </xf>
    <xf numFmtId="168" fontId="27" fillId="0" borderId="0" xfId="35" applyNumberFormat="1" applyFont="1" applyFill="1" applyBorder="1" applyAlignment="1">
      <alignment wrapText="1"/>
    </xf>
    <xf numFmtId="0" fontId="17" fillId="0" borderId="0" xfId="35" applyNumberFormat="1" applyFont="1" applyFill="1" applyAlignment="1">
      <alignment horizontal="left" wrapText="1" indent="1"/>
    </xf>
    <xf numFmtId="0" fontId="27" fillId="0" borderId="0" xfId="35" applyNumberFormat="1" applyFont="1" applyFill="1" applyAlignment="1">
      <alignment horizontal="left" wrapText="1" indent="1"/>
    </xf>
    <xf numFmtId="0" fontId="27" fillId="0" borderId="0" xfId="35" applyFont="1" applyFill="1" applyAlignment="1">
      <alignment horizontal="left" wrapText="1" indent="1"/>
    </xf>
    <xf numFmtId="0" fontId="31" fillId="0" borderId="0" xfId="35" applyFont="1" applyFill="1" applyAlignment="1">
      <alignment horizontal="left" wrapText="1"/>
    </xf>
    <xf numFmtId="168" fontId="27" fillId="0" borderId="0" xfId="35" quotePrefix="1" applyNumberFormat="1" applyFont="1" applyFill="1" applyAlignment="1"/>
    <xf numFmtId="0" fontId="27" fillId="0" borderId="0" xfId="35" applyFont="1" applyFill="1" applyAlignment="1">
      <alignment horizontal="left" wrapText="1"/>
    </xf>
    <xf numFmtId="3" fontId="27" fillId="0" borderId="0" xfId="35" applyNumberFormat="1" applyFont="1" applyFill="1" applyAlignment="1"/>
    <xf numFmtId="3" fontId="34" fillId="0" borderId="0" xfId="35" applyNumberFormat="1" applyFont="1" applyFill="1" applyAlignment="1"/>
    <xf numFmtId="0" fontId="31" fillId="0" borderId="0" xfId="35" applyFont="1" applyFill="1" applyBorder="1" applyAlignment="1">
      <alignment horizontal="left" wrapText="1"/>
    </xf>
    <xf numFmtId="168" fontId="36" fillId="0" borderId="0" xfId="35" applyNumberFormat="1" applyFont="1" applyFill="1" applyAlignment="1"/>
    <xf numFmtId="0" fontId="36" fillId="0" borderId="0" xfId="35" applyFont="1"/>
    <xf numFmtId="0" fontId="27" fillId="0" borderId="0" xfId="35" applyFont="1" applyFill="1" applyAlignment="1">
      <alignment horizontal="left" wrapText="1" indent="2"/>
    </xf>
    <xf numFmtId="3" fontId="31" fillId="0" borderId="0" xfId="35" applyNumberFormat="1" applyFont="1" applyFill="1" applyBorder="1" applyAlignment="1">
      <alignment horizontal="left" wrapText="1"/>
    </xf>
    <xf numFmtId="0" fontId="31" fillId="0" borderId="0" xfId="35" applyFont="1" applyFill="1" applyBorder="1"/>
    <xf numFmtId="0" fontId="27" fillId="0" borderId="0" xfId="35" applyNumberFormat="1" applyFont="1" applyFill="1" applyAlignment="1">
      <alignment horizontal="left" wrapText="1"/>
    </xf>
    <xf numFmtId="0" fontId="17" fillId="0" borderId="0" xfId="35" applyFont="1" applyFill="1" applyBorder="1" applyAlignment="1">
      <alignment horizontal="left" wrapText="1" indent="1"/>
    </xf>
    <xf numFmtId="0" fontId="27" fillId="0" borderId="1" xfId="35" applyFont="1" applyFill="1" applyBorder="1" applyAlignment="1">
      <alignment horizontal="left" vertical="center" wrapText="1" indent="1"/>
    </xf>
    <xf numFmtId="167" fontId="27" fillId="0" borderId="1" xfId="35" applyNumberFormat="1" applyFont="1" applyFill="1" applyBorder="1" applyAlignment="1"/>
    <xf numFmtId="3" fontId="27" fillId="0" borderId="1" xfId="35" applyNumberFormat="1" applyFont="1" applyFill="1" applyBorder="1" applyAlignment="1">
      <alignment horizontal="right"/>
    </xf>
    <xf numFmtId="168" fontId="38" fillId="0" borderId="1" xfId="35" applyNumberFormat="1" applyFont="1" applyFill="1" applyBorder="1" applyAlignment="1">
      <alignment horizontal="right"/>
    </xf>
    <xf numFmtId="168" fontId="27" fillId="0" borderId="1" xfId="35" applyNumberFormat="1" applyFont="1" applyBorder="1" applyAlignment="1"/>
    <xf numFmtId="168" fontId="27" fillId="0" borderId="1" xfId="35" applyNumberFormat="1" applyFont="1" applyBorder="1" applyAlignment="1">
      <alignment horizontal="right"/>
    </xf>
    <xf numFmtId="168" fontId="27" fillId="0" borderId="1" xfId="35" applyNumberFormat="1" applyFont="1" applyFill="1" applyBorder="1" applyAlignment="1"/>
    <xf numFmtId="0" fontId="27" fillId="0" borderId="0" xfId="35" applyFont="1" applyFill="1" applyAlignment="1">
      <alignment horizontal="left" vertical="center" wrapText="1"/>
    </xf>
    <xf numFmtId="3" fontId="27" fillId="0" borderId="0" xfId="35" applyNumberFormat="1" applyFont="1" applyFill="1" applyBorder="1" applyAlignment="1">
      <alignment horizontal="right" vertical="center"/>
    </xf>
    <xf numFmtId="0" fontId="27" fillId="0" borderId="0" xfId="35" applyNumberFormat="1" applyFont="1" applyFill="1" applyBorder="1" applyAlignment="1"/>
    <xf numFmtId="167" fontId="27" fillId="0" borderId="0" xfId="35" applyNumberFormat="1" applyFont="1"/>
    <xf numFmtId="0" fontId="27" fillId="0" borderId="0" xfId="35" applyNumberFormat="1" applyFont="1" applyFill="1" applyAlignment="1"/>
    <xf numFmtId="3" fontId="27" fillId="0" borderId="0" xfId="35" applyNumberFormat="1" applyFont="1" applyAlignment="1"/>
    <xf numFmtId="0" fontId="27" fillId="0" borderId="0" xfId="35" applyNumberFormat="1" applyFont="1" applyFill="1" applyBorder="1" applyAlignment="1">
      <alignment horizontal="left" wrapText="1" indent="1"/>
    </xf>
    <xf numFmtId="0" fontId="34" fillId="0" borderId="1" xfId="35" applyFont="1" applyFill="1" applyBorder="1" applyAlignment="1">
      <alignment horizontal="left" wrapText="1"/>
    </xf>
    <xf numFmtId="3" fontId="34" fillId="0" borderId="1" xfId="35" applyNumberFormat="1" applyFont="1" applyFill="1" applyBorder="1" applyAlignment="1">
      <alignment horizontal="right"/>
    </xf>
    <xf numFmtId="168" fontId="34" fillId="0" borderId="1" xfId="35" applyNumberFormat="1" applyFont="1" applyFill="1" applyBorder="1" applyAlignment="1">
      <alignment horizontal="right"/>
    </xf>
    <xf numFmtId="168" fontId="34" fillId="0" borderId="1" xfId="35" applyNumberFormat="1" applyFont="1" applyFill="1" applyBorder="1" applyAlignment="1"/>
    <xf numFmtId="168" fontId="34" fillId="0" borderId="1" xfId="35" applyNumberFormat="1" applyFont="1" applyBorder="1" applyAlignment="1"/>
    <xf numFmtId="165" fontId="34" fillId="0" borderId="1" xfId="35" applyNumberFormat="1" applyFont="1" applyFill="1" applyBorder="1" applyAlignment="1"/>
    <xf numFmtId="0" fontId="34" fillId="0" borderId="0" xfId="35" applyFont="1" applyBorder="1"/>
    <xf numFmtId="49" fontId="33" fillId="0" borderId="0" xfId="35" applyNumberFormat="1" applyFont="1" applyFill="1" applyAlignment="1">
      <alignment horizontal="left"/>
    </xf>
    <xf numFmtId="168" fontId="33" fillId="0" borderId="0" xfId="35" applyNumberFormat="1" applyFont="1" applyFill="1" applyBorder="1" applyAlignment="1">
      <alignment horizontal="right" vertical="center"/>
    </xf>
    <xf numFmtId="168" fontId="33" fillId="0" borderId="0" xfId="35" applyNumberFormat="1" applyFont="1" applyFill="1"/>
    <xf numFmtId="168" fontId="33" fillId="0" borderId="0" xfId="35" applyNumberFormat="1" applyFont="1"/>
    <xf numFmtId="3" fontId="33" fillId="0" borderId="0" xfId="35" applyNumberFormat="1" applyFont="1" applyFill="1" applyBorder="1" applyAlignment="1">
      <alignment horizontal="right" vertical="center"/>
    </xf>
    <xf numFmtId="0" fontId="33" fillId="0" borderId="0" xfId="35" applyFont="1" applyFill="1"/>
    <xf numFmtId="3" fontId="31" fillId="0" borderId="0" xfId="35" applyNumberFormat="1" applyFont="1" applyFill="1" applyBorder="1" applyAlignment="1">
      <alignment horizontal="left" wrapText="1" indent="1"/>
    </xf>
    <xf numFmtId="0" fontId="40" fillId="2" borderId="3" xfId="10" applyFont="1" applyFill="1" applyBorder="1" applyAlignment="1">
      <alignment vertical="center" wrapText="1"/>
    </xf>
    <xf numFmtId="0" fontId="41" fillId="2" borderId="3" xfId="13" applyFont="1" applyFill="1" applyBorder="1" applyAlignment="1"/>
    <xf numFmtId="0" fontId="40" fillId="2" borderId="3" xfId="13" applyFont="1" applyFill="1" applyBorder="1" applyAlignment="1"/>
    <xf numFmtId="0" fontId="40" fillId="2" borderId="0" xfId="13" applyFont="1" applyFill="1" applyBorder="1" applyAlignment="1">
      <alignment horizontal="center" wrapText="1"/>
    </xf>
    <xf numFmtId="0" fontId="41" fillId="2" borderId="2" xfId="13" applyFont="1" applyFill="1" applyBorder="1" applyAlignment="1">
      <alignment horizontal="center" wrapText="1"/>
    </xf>
    <xf numFmtId="0" fontId="41" fillId="2" borderId="0" xfId="13" applyFont="1" applyFill="1" applyBorder="1" applyAlignment="1">
      <alignment horizontal="center" wrapText="1"/>
    </xf>
    <xf numFmtId="0" fontId="40" fillId="2" borderId="0" xfId="13" applyFont="1" applyFill="1" applyBorder="1" applyAlignment="1">
      <alignment horizontal="center"/>
    </xf>
    <xf numFmtId="0" fontId="40" fillId="2" borderId="2" xfId="35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center"/>
    </xf>
    <xf numFmtId="49" fontId="40" fillId="2" borderId="2" xfId="0" applyNumberFormat="1" applyFont="1" applyFill="1" applyBorder="1" applyAlignment="1">
      <alignment horizontal="left"/>
    </xf>
    <xf numFmtId="0" fontId="40" fillId="2" borderId="3" xfId="14" applyFont="1" applyFill="1" applyBorder="1"/>
    <xf numFmtId="0" fontId="40" fillId="2" borderId="2" xfId="14" applyFont="1" applyFill="1" applyBorder="1" applyAlignment="1">
      <alignment horizontal="left" vertical="center" wrapText="1"/>
    </xf>
    <xf numFmtId="0" fontId="16" fillId="3" borderId="0" xfId="34" applyFont="1" applyFill="1" applyBorder="1" applyAlignment="1">
      <alignment horizontal="left" wrapText="1"/>
    </xf>
    <xf numFmtId="167" fontId="31" fillId="3" borderId="0" xfId="35" applyNumberFormat="1" applyFont="1" applyFill="1" applyBorder="1" applyAlignment="1"/>
    <xf numFmtId="49" fontId="31" fillId="3" borderId="0" xfId="35" applyNumberFormat="1" applyFont="1" applyFill="1" applyBorder="1" applyAlignment="1">
      <alignment horizontal="left"/>
    </xf>
    <xf numFmtId="49" fontId="31" fillId="3" borderId="0" xfId="15" applyNumberFormat="1" applyFont="1" applyFill="1" applyBorder="1" applyAlignment="1">
      <alignment horizontal="left"/>
    </xf>
    <xf numFmtId="0" fontId="31" fillId="3" borderId="0" xfId="35" applyFont="1" applyFill="1" applyBorder="1" applyAlignment="1"/>
    <xf numFmtId="168" fontId="31" fillId="3" borderId="0" xfId="16" applyNumberFormat="1" applyFont="1" applyFill="1" applyAlignment="1"/>
    <xf numFmtId="168" fontId="31" fillId="3" borderId="0" xfId="15" applyNumberFormat="1" applyFont="1" applyFill="1" applyBorder="1" applyAlignment="1"/>
    <xf numFmtId="168" fontId="31" fillId="3" borderId="0" xfId="16" applyNumberFormat="1" applyFont="1" applyFill="1" applyBorder="1" applyAlignment="1"/>
    <xf numFmtId="168" fontId="31" fillId="3" borderId="0" xfId="35" applyNumberFormat="1" applyFont="1" applyFill="1" applyBorder="1" applyAlignment="1"/>
    <xf numFmtId="0" fontId="16" fillId="3" borderId="0" xfId="9" applyFont="1" applyFill="1" applyBorder="1" applyAlignment="1">
      <alignment horizontal="left" wrapText="1"/>
    </xf>
    <xf numFmtId="167" fontId="31" fillId="3" borderId="0" xfId="14" applyNumberFormat="1" applyFont="1" applyFill="1" applyBorder="1" applyAlignment="1"/>
    <xf numFmtId="49" fontId="27" fillId="3" borderId="0" xfId="14" applyNumberFormat="1" applyFont="1" applyFill="1" applyBorder="1" applyAlignment="1">
      <alignment horizontal="left"/>
    </xf>
    <xf numFmtId="49" fontId="27" fillId="3" borderId="0" xfId="15" applyNumberFormat="1" applyFont="1" applyFill="1" applyBorder="1" applyAlignment="1">
      <alignment horizontal="left"/>
    </xf>
    <xf numFmtId="0" fontId="31" fillId="3" borderId="0" xfId="14" applyFont="1" applyFill="1" applyBorder="1" applyAlignment="1"/>
    <xf numFmtId="168" fontId="31" fillId="3" borderId="0" xfId="14" applyNumberFormat="1" applyFont="1" applyFill="1" applyBorder="1" applyAlignment="1"/>
    <xf numFmtId="0" fontId="40" fillId="2" borderId="3" xfId="35" applyFont="1" applyFill="1" applyBorder="1"/>
    <xf numFmtId="0" fontId="31" fillId="3" borderId="0" xfId="8" applyFont="1" applyFill="1" applyBorder="1" applyAlignment="1">
      <alignment horizontal="left" wrapText="1"/>
    </xf>
    <xf numFmtId="49" fontId="27" fillId="3" borderId="0" xfId="35" applyNumberFormat="1" applyFont="1" applyFill="1" applyBorder="1" applyAlignment="1">
      <alignment horizontal="left"/>
    </xf>
    <xf numFmtId="0" fontId="27" fillId="3" borderId="0" xfId="35" applyFont="1" applyFill="1" applyBorder="1" applyAlignment="1"/>
    <xf numFmtId="0" fontId="31" fillId="3" borderId="0" xfId="35" applyFont="1" applyFill="1" applyBorder="1" applyAlignment="1">
      <alignment horizontal="left" wrapText="1"/>
    </xf>
    <xf numFmtId="167" fontId="31" fillId="3" borderId="0" xfId="35" applyNumberFormat="1" applyFont="1" applyFill="1" applyAlignment="1"/>
    <xf numFmtId="49" fontId="27" fillId="3" borderId="0" xfId="35" applyNumberFormat="1" applyFont="1" applyFill="1" applyAlignment="1">
      <alignment horizontal="left"/>
    </xf>
    <xf numFmtId="0" fontId="27" fillId="3" borderId="0" xfId="35" applyFont="1" applyFill="1" applyAlignment="1"/>
    <xf numFmtId="0" fontId="40" fillId="2" borderId="3" xfId="0" applyFont="1" applyFill="1" applyBorder="1"/>
    <xf numFmtId="0" fontId="40" fillId="2" borderId="2" xfId="0" applyFont="1" applyFill="1" applyBorder="1" applyAlignment="1">
      <alignment horizontal="left" vertical="center" wrapText="1"/>
    </xf>
    <xf numFmtId="0" fontId="16" fillId="3" borderId="0" xfId="5" applyFont="1" applyFill="1" applyBorder="1" applyAlignment="1">
      <alignment horizontal="left" wrapText="1"/>
    </xf>
    <xf numFmtId="167" fontId="16" fillId="3" borderId="0" xfId="0" applyNumberFormat="1" applyFont="1" applyFill="1" applyBorder="1" applyAlignment="1">
      <alignment vertical="center"/>
    </xf>
    <xf numFmtId="3" fontId="16" fillId="3" borderId="0" xfId="1" applyNumberFormat="1" applyFont="1" applyFill="1" applyBorder="1" applyAlignment="1"/>
    <xf numFmtId="168" fontId="16" fillId="3" borderId="0" xfId="0" applyNumberFormat="1" applyFont="1" applyFill="1" applyBorder="1" applyAlignment="1"/>
    <xf numFmtId="168" fontId="16" fillId="3" borderId="0" xfId="0" applyNumberFormat="1" applyFont="1" applyFill="1" applyBorder="1" applyAlignment="1">
      <alignment horizontal="right"/>
    </xf>
    <xf numFmtId="165" fontId="16" fillId="3" borderId="0" xfId="1" applyNumberFormat="1" applyFont="1" applyFill="1" applyBorder="1" applyAlignment="1"/>
    <xf numFmtId="0" fontId="16" fillId="3" borderId="0" xfId="16" applyFont="1" applyFill="1" applyAlignment="1">
      <alignment horizontal="left"/>
    </xf>
    <xf numFmtId="3" fontId="31" fillId="3" borderId="0" xfId="35" applyNumberFormat="1" applyFont="1" applyFill="1" applyBorder="1" applyAlignment="1"/>
    <xf numFmtId="168" fontId="31" fillId="3" borderId="0" xfId="35" applyNumberFormat="1" applyFont="1" applyFill="1" applyAlignment="1"/>
    <xf numFmtId="0" fontId="17" fillId="3" borderId="0" xfId="16" applyFont="1" applyFill="1" applyAlignment="1">
      <alignment horizontal="left" indent="1"/>
    </xf>
    <xf numFmtId="167" fontId="27" fillId="3" borderId="0" xfId="35" applyNumberFormat="1" applyFont="1" applyFill="1" applyAlignment="1"/>
    <xf numFmtId="3" fontId="27" fillId="3" borderId="0" xfId="35" applyNumberFormat="1" applyFont="1" applyFill="1" applyBorder="1" applyAlignment="1"/>
    <xf numFmtId="168" fontId="27" fillId="3" borderId="0" xfId="35" applyNumberFormat="1" applyFont="1" applyFill="1" applyAlignment="1"/>
    <xf numFmtId="168" fontId="27" fillId="3" borderId="0" xfId="35" applyNumberFormat="1" applyFont="1" applyFill="1" applyBorder="1" applyAlignment="1"/>
    <xf numFmtId="167" fontId="16" fillId="3" borderId="0" xfId="0" applyNumberFormat="1" applyFont="1" applyFill="1" applyBorder="1"/>
    <xf numFmtId="3" fontId="16" fillId="3" borderId="0" xfId="0" applyNumberFormat="1" applyFont="1" applyFill="1" applyBorder="1"/>
    <xf numFmtId="168" fontId="16" fillId="3" borderId="0" xfId="0" applyNumberFormat="1" applyFont="1" applyFill="1" applyBorder="1"/>
    <xf numFmtId="165" fontId="16" fillId="3" borderId="0" xfId="0" applyNumberFormat="1" applyFont="1" applyFill="1" applyBorder="1"/>
    <xf numFmtId="3" fontId="31" fillId="3" borderId="0" xfId="35" applyNumberFormat="1" applyFont="1" applyFill="1" applyBorder="1" applyAlignment="1">
      <alignment horizontal="left" wrapText="1"/>
    </xf>
    <xf numFmtId="0" fontId="27" fillId="3" borderId="0" xfId="35" applyFont="1" applyFill="1" applyAlignment="1">
      <alignment horizontal="left" wrapText="1" indent="1"/>
    </xf>
    <xf numFmtId="0" fontId="27" fillId="3" borderId="0" xfId="35" applyFont="1" applyFill="1" applyBorder="1" applyAlignment="1">
      <alignment horizontal="left" wrapText="1" indent="1"/>
    </xf>
    <xf numFmtId="168" fontId="17" fillId="3" borderId="0" xfId="35" applyNumberFormat="1" applyFont="1" applyFill="1" applyAlignment="1">
      <alignment horizontal="right"/>
    </xf>
    <xf numFmtId="0" fontId="40" fillId="2" borderId="3" xfId="6" applyFont="1" applyFill="1" applyBorder="1"/>
    <xf numFmtId="0" fontId="40" fillId="2" borderId="2" xfId="6" applyFont="1" applyFill="1" applyBorder="1" applyAlignment="1">
      <alignment vertical="center" wrapText="1"/>
    </xf>
    <xf numFmtId="0" fontId="40" fillId="2" borderId="2" xfId="0" applyFont="1" applyFill="1" applyBorder="1" applyAlignment="1">
      <alignment vertical="center" wrapText="1"/>
    </xf>
    <xf numFmtId="167" fontId="16" fillId="3" borderId="0" xfId="0" applyNumberFormat="1" applyFont="1" applyFill="1" applyBorder="1" applyAlignment="1"/>
    <xf numFmtId="0" fontId="31" fillId="3" borderId="0" xfId="35" applyFont="1" applyFill="1" applyAlignment="1">
      <alignment horizontal="left" wrapText="1"/>
    </xf>
    <xf numFmtId="168" fontId="27" fillId="3" borderId="0" xfId="35" applyNumberFormat="1" applyFont="1" applyFill="1" applyAlignment="1">
      <alignment horizontal="right"/>
    </xf>
    <xf numFmtId="0" fontId="17" fillId="3" borderId="0" xfId="0" applyFont="1" applyFill="1" applyBorder="1"/>
    <xf numFmtId="168" fontId="17" fillId="3" borderId="0" xfId="0" applyNumberFormat="1" applyFont="1" applyFill="1" applyBorder="1" applyAlignment="1">
      <alignment horizontal="center" vertical="center" wrapText="1"/>
    </xf>
    <xf numFmtId="0" fontId="27" fillId="3" borderId="0" xfId="14" applyFont="1" applyFill="1" applyBorder="1" applyAlignment="1"/>
    <xf numFmtId="49" fontId="31" fillId="3" borderId="0" xfId="14" applyNumberFormat="1" applyFont="1" applyFill="1" applyBorder="1" applyAlignment="1">
      <alignment horizontal="left"/>
    </xf>
    <xf numFmtId="0" fontId="31" fillId="3" borderId="0" xfId="14" applyFont="1" applyFill="1" applyBorder="1" applyAlignment="1">
      <alignment horizontal="left" wrapText="1"/>
    </xf>
    <xf numFmtId="167" fontId="31" fillId="3" borderId="0" xfId="14" applyNumberFormat="1" applyFont="1" applyFill="1" applyAlignment="1"/>
    <xf numFmtId="0" fontId="27" fillId="3" borderId="0" xfId="14" applyFont="1" applyFill="1" applyAlignment="1"/>
    <xf numFmtId="168" fontId="17" fillId="3" borderId="0" xfId="0" applyNumberFormat="1" applyFont="1" applyFill="1" applyBorder="1"/>
    <xf numFmtId="0" fontId="16" fillId="3" borderId="0" xfId="5" applyFont="1" applyFill="1" applyBorder="1" applyAlignment="1">
      <alignment vertical="center" wrapText="1"/>
    </xf>
    <xf numFmtId="0" fontId="41" fillId="2" borderId="0" xfId="13" applyFont="1" applyFill="1" applyBorder="1" applyAlignment="1">
      <alignment horizontal="center" wrapText="1"/>
    </xf>
    <xf numFmtId="0" fontId="40" fillId="2" borderId="3" xfId="37" applyFont="1" applyFill="1" applyBorder="1" applyAlignment="1">
      <alignment vertical="center" wrapText="1"/>
    </xf>
    <xf numFmtId="0" fontId="17" fillId="0" borderId="0" xfId="37" applyFont="1" applyAlignment="1">
      <alignment horizontal="left" wrapText="1" indent="1"/>
    </xf>
    <xf numFmtId="0" fontId="24" fillId="0" borderId="0" xfId="37" applyFont="1" applyFill="1" applyBorder="1" applyAlignment="1">
      <alignment wrapText="1"/>
    </xf>
    <xf numFmtId="0" fontId="20" fillId="0" borderId="0" xfId="37" applyFont="1"/>
    <xf numFmtId="3" fontId="20" fillId="0" borderId="0" xfId="37" applyNumberFormat="1" applyFont="1"/>
    <xf numFmtId="49" fontId="20" fillId="0" borderId="0" xfId="37" applyNumberFormat="1" applyFont="1" applyAlignment="1">
      <alignment horizontal="left"/>
    </xf>
    <xf numFmtId="0" fontId="20" fillId="0" borderId="0" xfId="37" applyFont="1" applyBorder="1"/>
    <xf numFmtId="0" fontId="27" fillId="2" borderId="3" xfId="35" applyFont="1" applyFill="1" applyBorder="1"/>
    <xf numFmtId="0" fontId="16" fillId="2" borderId="3" xfId="13" applyFont="1" applyFill="1" applyBorder="1" applyAlignment="1"/>
    <xf numFmtId="0" fontId="17" fillId="2" borderId="3" xfId="13" applyFont="1" applyFill="1" applyBorder="1" applyAlignment="1"/>
    <xf numFmtId="0" fontId="21" fillId="0" borderId="0" xfId="35" applyFont="1"/>
    <xf numFmtId="3" fontId="20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/>
    <xf numFmtId="0" fontId="21" fillId="0" borderId="0" xfId="0" applyFont="1" applyFill="1"/>
    <xf numFmtId="3" fontId="20" fillId="0" borderId="0" xfId="15" applyNumberFormat="1" applyFont="1" applyFill="1" applyBorder="1" applyAlignment="1">
      <alignment horizontal="right" vertical="center"/>
    </xf>
    <xf numFmtId="167" fontId="27" fillId="0" borderId="0" xfId="35" applyNumberFormat="1" applyFont="1" applyFill="1" applyAlignment="1">
      <alignment horizontal="right"/>
    </xf>
    <xf numFmtId="49" fontId="27" fillId="0" borderId="0" xfId="35" applyNumberFormat="1" applyFont="1" applyAlignment="1">
      <alignment horizontal="right"/>
    </xf>
    <xf numFmtId="168" fontId="27" fillId="0" borderId="0" xfId="35" applyNumberFormat="1" applyFont="1" applyAlignment="1">
      <alignment horizontal="right"/>
    </xf>
    <xf numFmtId="167" fontId="27" fillId="0" borderId="0" xfId="14" applyNumberFormat="1" applyFont="1" applyFill="1" applyAlignment="1">
      <alignment horizontal="right"/>
    </xf>
    <xf numFmtId="168" fontId="27" fillId="0" borderId="0" xfId="14" applyNumberFormat="1" applyFont="1" applyAlignment="1">
      <alignment horizontal="right"/>
    </xf>
    <xf numFmtId="168" fontId="27" fillId="0" borderId="0" xfId="15" applyNumberFormat="1" applyFont="1" applyFill="1" applyBorder="1" applyAlignment="1">
      <alignment horizontal="right"/>
    </xf>
    <xf numFmtId="49" fontId="27" fillId="0" borderId="0" xfId="14" applyNumberFormat="1" applyFont="1" applyAlignment="1">
      <alignment horizontal="right"/>
    </xf>
    <xf numFmtId="168" fontId="16" fillId="3" borderId="0" xfId="1" applyNumberFormat="1" applyFont="1" applyFill="1" applyBorder="1" applyAlignment="1"/>
    <xf numFmtId="171" fontId="31" fillId="3" borderId="0" xfId="14" applyNumberFormat="1" applyFont="1" applyFill="1" applyBorder="1" applyAlignment="1"/>
    <xf numFmtId="171" fontId="16" fillId="3" borderId="0" xfId="0" applyNumberFormat="1" applyFont="1" applyFill="1" applyBorder="1" applyAlignment="1"/>
    <xf numFmtId="168" fontId="27" fillId="0" borderId="0" xfId="14" applyNumberFormat="1" applyFont="1" applyFill="1" applyBorder="1" applyAlignment="1">
      <alignment horizontal="right" vertical="center"/>
    </xf>
    <xf numFmtId="168" fontId="27" fillId="0" borderId="0" xfId="14" applyNumberFormat="1" applyFont="1" applyFill="1" applyAlignment="1">
      <alignment horizontal="right" vertical="center"/>
    </xf>
    <xf numFmtId="167" fontId="31" fillId="0" borderId="0" xfId="14" applyNumberFormat="1" applyFont="1"/>
    <xf numFmtId="167" fontId="17" fillId="0" borderId="0" xfId="43" applyNumberFormat="1" applyFont="1" applyFill="1" applyAlignment="1"/>
    <xf numFmtId="167" fontId="17" fillId="0" borderId="0" xfId="48" applyNumberFormat="1" applyFont="1" applyFill="1" applyAlignment="1"/>
    <xf numFmtId="0" fontId="27" fillId="0" borderId="0" xfId="35" applyFont="1" applyFill="1" applyBorder="1" applyAlignment="1">
      <alignment horizontal="left" wrapText="1" indent="1"/>
    </xf>
    <xf numFmtId="167" fontId="31" fillId="0" borderId="0" xfId="35" applyNumberFormat="1" applyFont="1" applyFill="1" applyAlignment="1"/>
    <xf numFmtId="167" fontId="27" fillId="0" borderId="0" xfId="35" applyNumberFormat="1" applyFont="1" applyFill="1" applyAlignment="1"/>
    <xf numFmtId="49" fontId="17" fillId="0" borderId="0" xfId="0" applyNumberFormat="1" applyFont="1" applyFill="1" applyBorder="1" applyAlignment="1">
      <alignment horizontal="center" vertical="center"/>
    </xf>
    <xf numFmtId="167" fontId="17" fillId="0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/>
    <xf numFmtId="49" fontId="27" fillId="0" borderId="0" xfId="14" applyNumberFormat="1" applyFont="1" applyFill="1" applyAlignment="1">
      <alignment horizontal="center" vertical="center"/>
    </xf>
    <xf numFmtId="49" fontId="27" fillId="0" borderId="0" xfId="14" applyNumberFormat="1" applyFont="1" applyFill="1" applyBorder="1" applyAlignment="1">
      <alignment horizontal="center" vertical="center"/>
    </xf>
    <xf numFmtId="49" fontId="27" fillId="0" borderId="0" xfId="14" applyNumberFormat="1" applyFont="1" applyAlignment="1">
      <alignment horizontal="center" vertical="center"/>
    </xf>
    <xf numFmtId="0" fontId="27" fillId="0" borderId="0" xfId="35" applyFont="1" applyFill="1" applyAlignment="1">
      <alignment horizontal="left" indent="1"/>
    </xf>
    <xf numFmtId="43" fontId="27" fillId="0" borderId="0" xfId="14" applyNumberFormat="1" applyFont="1"/>
    <xf numFmtId="172" fontId="27" fillId="0" borderId="0" xfId="14" applyNumberFormat="1" applyFont="1"/>
    <xf numFmtId="0" fontId="41" fillId="2" borderId="0" xfId="13" applyFont="1" applyFill="1" applyBorder="1" applyAlignment="1">
      <alignment horizontal="center" wrapText="1"/>
    </xf>
    <xf numFmtId="167" fontId="27" fillId="0" borderId="0" xfId="14" applyNumberFormat="1" applyFont="1" applyFill="1" applyAlignment="1">
      <alignment horizontal="center" vertical="center"/>
    </xf>
    <xf numFmtId="49" fontId="27" fillId="0" borderId="0" xfId="8" applyNumberFormat="1" applyFont="1" applyFill="1" applyBorder="1" applyAlignment="1">
      <alignment horizontal="center" vertical="center"/>
    </xf>
    <xf numFmtId="167" fontId="31" fillId="0" borderId="0" xfId="14" applyNumberFormat="1" applyFont="1" applyFill="1" applyAlignment="1">
      <alignment horizontal="center" vertical="center"/>
    </xf>
    <xf numFmtId="167" fontId="27" fillId="0" borderId="0" xfId="14" applyNumberFormat="1" applyFont="1" applyAlignment="1">
      <alignment horizontal="center" vertical="center"/>
    </xf>
    <xf numFmtId="0" fontId="41" fillId="2" borderId="2" xfId="13" applyFont="1" applyFill="1" applyBorder="1" applyAlignment="1">
      <alignment horizontal="center" vertical="center" wrapText="1"/>
    </xf>
    <xf numFmtId="0" fontId="41" fillId="2" borderId="0" xfId="13" applyFont="1" applyFill="1" applyBorder="1" applyAlignment="1">
      <alignment horizontal="center" vertical="center" wrapText="1"/>
    </xf>
    <xf numFmtId="49" fontId="27" fillId="0" borderId="0" xfId="14" applyNumberFormat="1" applyFont="1" applyBorder="1" applyAlignment="1">
      <alignment horizontal="center" vertical="center" wrapText="1"/>
    </xf>
    <xf numFmtId="0" fontId="40" fillId="2" borderId="3" xfId="13" applyFont="1" applyFill="1" applyBorder="1" applyAlignment="1">
      <alignment horizontal="center" vertical="center"/>
    </xf>
    <xf numFmtId="49" fontId="40" fillId="2" borderId="2" xfId="0" applyNumberFormat="1" applyFont="1" applyFill="1" applyBorder="1" applyAlignment="1">
      <alignment horizontal="center" vertical="center"/>
    </xf>
    <xf numFmtId="49" fontId="31" fillId="3" borderId="0" xfId="14" applyNumberFormat="1" applyFont="1" applyFill="1" applyBorder="1" applyAlignment="1">
      <alignment horizontal="center" vertical="center"/>
    </xf>
    <xf numFmtId="49" fontId="27" fillId="0" borderId="1" xfId="14" applyNumberFormat="1" applyFont="1" applyBorder="1" applyAlignment="1">
      <alignment horizontal="center" vertical="center"/>
    </xf>
    <xf numFmtId="49" fontId="30" fillId="0" borderId="0" xfId="14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0" fillId="0" borderId="0" xfId="10" applyNumberFormat="1" applyFont="1" applyAlignment="1">
      <alignment horizontal="center" vertical="center"/>
    </xf>
    <xf numFmtId="0" fontId="40" fillId="2" borderId="3" xfId="13" applyFont="1" applyFill="1" applyBorder="1" applyAlignment="1">
      <alignment horizontal="center"/>
    </xf>
    <xf numFmtId="49" fontId="40" fillId="2" borderId="2" xfId="0" applyNumberFormat="1" applyFont="1" applyFill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3" fontId="20" fillId="0" borderId="0" xfId="0" applyNumberFormat="1" applyFont="1" applyFill="1" applyBorder="1" applyAlignment="1">
      <alignment horizontal="center" vertical="center"/>
    </xf>
    <xf numFmtId="49" fontId="27" fillId="0" borderId="1" xfId="14" applyNumberFormat="1" applyFont="1" applyFill="1" applyBorder="1" applyAlignment="1">
      <alignment horizontal="center" vertical="center"/>
    </xf>
    <xf numFmtId="0" fontId="20" fillId="0" borderId="0" xfId="10" applyFont="1" applyAlignment="1">
      <alignment horizontal="center" vertical="center"/>
    </xf>
    <xf numFmtId="49" fontId="31" fillId="3" borderId="0" xfId="15" applyNumberFormat="1" applyFont="1" applyFill="1" applyBorder="1" applyAlignment="1">
      <alignment horizontal="center" vertical="center"/>
    </xf>
    <xf numFmtId="49" fontId="30" fillId="0" borderId="0" xfId="14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/>
    </xf>
    <xf numFmtId="49" fontId="20" fillId="0" borderId="0" xfId="0" applyNumberFormat="1" applyFont="1" applyFill="1" applyAlignment="1">
      <alignment horizontal="center" vertical="center"/>
    </xf>
    <xf numFmtId="49" fontId="27" fillId="3" borderId="0" xfId="15" applyNumberFormat="1" applyFont="1" applyFill="1" applyBorder="1" applyAlignment="1">
      <alignment horizontal="center" vertical="center"/>
    </xf>
    <xf numFmtId="167" fontId="31" fillId="3" borderId="0" xfId="14" applyNumberFormat="1" applyFont="1" applyFill="1" applyAlignment="1">
      <alignment horizontal="center" vertical="center"/>
    </xf>
    <xf numFmtId="49" fontId="31" fillId="0" borderId="0" xfId="14" applyNumberFormat="1" applyFont="1" applyFill="1" applyAlignment="1">
      <alignment horizontal="center" vertical="center"/>
    </xf>
    <xf numFmtId="49" fontId="33" fillId="0" borderId="0" xfId="14" applyNumberFormat="1" applyFont="1" applyFill="1" applyAlignment="1">
      <alignment horizontal="center" vertical="center"/>
    </xf>
    <xf numFmtId="49" fontId="33" fillId="0" borderId="0" xfId="14" applyNumberFormat="1" applyFont="1" applyAlignment="1">
      <alignment horizontal="center" vertical="center"/>
    </xf>
    <xf numFmtId="49" fontId="27" fillId="3" borderId="0" xfId="14" applyNumberFormat="1" applyFont="1" applyFill="1" applyBorder="1" applyAlignment="1">
      <alignment horizontal="center" vertical="center"/>
    </xf>
    <xf numFmtId="49" fontId="27" fillId="0" borderId="0" xfId="14" applyNumberFormat="1" applyFont="1" applyBorder="1" applyAlignment="1">
      <alignment horizontal="center" vertical="center"/>
    </xf>
    <xf numFmtId="49" fontId="27" fillId="0" borderId="1" xfId="8" applyNumberFormat="1" applyFont="1" applyFill="1" applyBorder="1" applyAlignment="1">
      <alignment horizontal="center" vertical="center"/>
    </xf>
    <xf numFmtId="49" fontId="27" fillId="0" borderId="0" xfId="35" applyNumberFormat="1" applyFont="1" applyBorder="1" applyAlignment="1">
      <alignment horizontal="center" vertical="center" wrapText="1"/>
    </xf>
    <xf numFmtId="49" fontId="27" fillId="0" borderId="0" xfId="35" applyNumberFormat="1" applyFont="1" applyFill="1" applyBorder="1" applyAlignment="1">
      <alignment horizontal="center" vertical="center"/>
    </xf>
    <xf numFmtId="49" fontId="31" fillId="3" borderId="0" xfId="35" applyNumberFormat="1" applyFont="1" applyFill="1" applyBorder="1" applyAlignment="1">
      <alignment horizontal="center" vertical="center"/>
    </xf>
    <xf numFmtId="49" fontId="27" fillId="0" borderId="0" xfId="35" applyNumberFormat="1" applyFont="1" applyAlignment="1">
      <alignment horizontal="center" vertical="center"/>
    </xf>
    <xf numFmtId="49" fontId="31" fillId="0" borderId="0" xfId="16" applyNumberFormat="1" applyFont="1" applyFill="1" applyAlignment="1">
      <alignment horizontal="center" vertical="center"/>
    </xf>
    <xf numFmtId="49" fontId="27" fillId="0" borderId="0" xfId="35" applyNumberFormat="1" applyFont="1" applyFill="1" applyAlignment="1">
      <alignment horizontal="center" vertical="center"/>
    </xf>
    <xf numFmtId="49" fontId="27" fillId="3" borderId="0" xfId="35" applyNumberFormat="1" applyFont="1" applyFill="1" applyBorder="1" applyAlignment="1">
      <alignment horizontal="center" vertical="center"/>
    </xf>
    <xf numFmtId="49" fontId="31" fillId="0" borderId="0" xfId="35" applyNumberFormat="1" applyFont="1" applyFill="1" applyAlignment="1">
      <alignment horizontal="center" vertical="center"/>
    </xf>
    <xf numFmtId="49" fontId="27" fillId="0" borderId="1" xfId="35" applyNumberFormat="1" applyFont="1" applyFill="1" applyBorder="1" applyAlignment="1">
      <alignment horizontal="center" vertical="center"/>
    </xf>
    <xf numFmtId="49" fontId="33" fillId="0" borderId="0" xfId="35" applyNumberFormat="1" applyFont="1" applyAlignment="1">
      <alignment horizontal="center" vertical="center"/>
    </xf>
    <xf numFmtId="49" fontId="20" fillId="0" borderId="0" xfId="37" applyNumberFormat="1" applyFont="1" applyAlignment="1">
      <alignment horizontal="center" vertical="center"/>
    </xf>
    <xf numFmtId="0" fontId="30" fillId="0" borderId="0" xfId="35" applyFont="1" applyAlignment="1">
      <alignment horizontal="center" vertical="center"/>
    </xf>
    <xf numFmtId="49" fontId="27" fillId="0" borderId="0" xfId="35" applyNumberFormat="1" applyFont="1" applyFill="1" applyBorder="1" applyAlignment="1">
      <alignment horizontal="center"/>
    </xf>
    <xf numFmtId="49" fontId="27" fillId="0" borderId="0" xfId="35" applyNumberFormat="1" applyFont="1" applyAlignment="1">
      <alignment horizontal="center"/>
    </xf>
    <xf numFmtId="49" fontId="27" fillId="0" borderId="0" xfId="35" applyNumberFormat="1" applyFont="1" applyFill="1" applyAlignment="1">
      <alignment horizontal="center"/>
    </xf>
    <xf numFmtId="49" fontId="27" fillId="0" borderId="0" xfId="15" applyNumberFormat="1" applyFont="1" applyFill="1" applyBorder="1" applyAlignment="1">
      <alignment horizontal="center"/>
    </xf>
    <xf numFmtId="49" fontId="33" fillId="0" borderId="0" xfId="35" applyNumberFormat="1" applyFont="1" applyAlignment="1">
      <alignment horizontal="center"/>
    </xf>
    <xf numFmtId="49" fontId="27" fillId="0" borderId="0" xfId="15" applyNumberFormat="1" applyFont="1" applyFill="1" applyBorder="1" applyAlignment="1">
      <alignment horizontal="center" vertical="center"/>
    </xf>
    <xf numFmtId="49" fontId="31" fillId="0" borderId="0" xfId="35" applyNumberFormat="1" applyFont="1" applyAlignment="1">
      <alignment horizontal="center" vertical="center"/>
    </xf>
    <xf numFmtId="49" fontId="27" fillId="0" borderId="0" xfId="35" applyNumberFormat="1" applyFont="1" applyFill="1" applyBorder="1" applyAlignment="1">
      <alignment horizontal="center" wrapText="1"/>
    </xf>
    <xf numFmtId="49" fontId="27" fillId="3" borderId="0" xfId="35" applyNumberFormat="1" applyFont="1" applyFill="1" applyBorder="1" applyAlignment="1">
      <alignment horizontal="center"/>
    </xf>
    <xf numFmtId="49" fontId="27" fillId="0" borderId="0" xfId="35" applyNumberFormat="1" applyFont="1" applyFill="1" applyBorder="1" applyAlignment="1">
      <alignment horizontal="center" vertical="center" wrapText="1"/>
    </xf>
    <xf numFmtId="49" fontId="27" fillId="0" borderId="1" xfId="35" applyNumberFormat="1" applyFont="1" applyBorder="1" applyAlignment="1">
      <alignment horizontal="center" vertical="center"/>
    </xf>
    <xf numFmtId="167" fontId="31" fillId="0" borderId="0" xfId="35" applyNumberFormat="1" applyFont="1" applyFill="1" applyAlignment="1">
      <alignment horizontal="center" vertical="center"/>
    </xf>
    <xf numFmtId="49" fontId="34" fillId="0" borderId="0" xfId="35" applyNumberFormat="1" applyFont="1" applyFill="1" applyAlignment="1">
      <alignment horizontal="center" vertical="center"/>
    </xf>
    <xf numFmtId="49" fontId="34" fillId="0" borderId="0" xfId="35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 vertical="center"/>
    </xf>
    <xf numFmtId="49" fontId="30" fillId="0" borderId="0" xfId="35" applyNumberFormat="1" applyFont="1" applyAlignment="1">
      <alignment horizontal="center" vertical="center"/>
    </xf>
    <xf numFmtId="49" fontId="31" fillId="0" borderId="0" xfId="35" applyNumberFormat="1" applyFont="1" applyFill="1" applyBorder="1" applyAlignment="1">
      <alignment horizontal="center" vertical="center"/>
    </xf>
    <xf numFmtId="0" fontId="20" fillId="0" borderId="0" xfId="37" applyFont="1" applyAlignment="1">
      <alignment horizontal="center" vertical="center"/>
    </xf>
    <xf numFmtId="0" fontId="17" fillId="2" borderId="3" xfId="13" applyFont="1" applyFill="1" applyBorder="1" applyAlignment="1">
      <alignment horizontal="center" vertical="center"/>
    </xf>
    <xf numFmtId="49" fontId="30" fillId="0" borderId="0" xfId="35" applyNumberFormat="1" applyFont="1" applyFill="1" applyAlignment="1">
      <alignment horizontal="center" vertical="center"/>
    </xf>
    <xf numFmtId="0" fontId="30" fillId="0" borderId="0" xfId="14" applyFont="1" applyAlignment="1">
      <alignment horizontal="center" vertical="center"/>
    </xf>
    <xf numFmtId="49" fontId="31" fillId="0" borderId="0" xfId="14" applyNumberFormat="1" applyFont="1" applyFill="1" applyBorder="1" applyAlignment="1">
      <alignment horizontal="center" vertical="center"/>
    </xf>
    <xf numFmtId="49" fontId="35" fillId="0" borderId="0" xfId="14" applyNumberFormat="1" applyFont="1" applyAlignment="1">
      <alignment horizontal="center" vertical="center"/>
    </xf>
    <xf numFmtId="49" fontId="34" fillId="0" borderId="0" xfId="14" applyNumberFormat="1" applyFont="1" applyAlignment="1">
      <alignment horizontal="center" vertical="center"/>
    </xf>
    <xf numFmtId="49" fontId="27" fillId="3" borderId="0" xfId="14" applyNumberFormat="1" applyFont="1" applyFill="1" applyAlignment="1">
      <alignment horizontal="center" vertical="center"/>
    </xf>
    <xf numFmtId="167" fontId="31" fillId="0" borderId="0" xfId="14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0" xfId="3" applyNumberFormat="1" applyFont="1" applyFill="1" applyBorder="1" applyAlignment="1">
      <alignment horizontal="center" vertical="center" wrapText="1"/>
    </xf>
    <xf numFmtId="49" fontId="17" fillId="3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17" fillId="0" borderId="0" xfId="1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3" fontId="16" fillId="3" borderId="0" xfId="1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49" fontId="17" fillId="0" borderId="1" xfId="1" applyNumberFormat="1" applyFont="1" applyFill="1" applyBorder="1" applyAlignment="1">
      <alignment horizontal="center"/>
    </xf>
    <xf numFmtId="49" fontId="20" fillId="0" borderId="0" xfId="1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167" fontId="17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5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49" fontId="17" fillId="3" borderId="0" xfId="0" applyNumberFormat="1" applyFont="1" applyFill="1" applyBorder="1" applyAlignment="1">
      <alignment horizontal="center" vertical="center"/>
    </xf>
    <xf numFmtId="49" fontId="27" fillId="3" borderId="0" xfId="35" applyNumberFormat="1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6" applyNumberFormat="1" applyFont="1" applyFill="1" applyBorder="1" applyAlignment="1">
      <alignment horizontal="center" vertical="center"/>
    </xf>
    <xf numFmtId="49" fontId="17" fillId="0" borderId="0" xfId="8" applyNumberFormat="1" applyFont="1" applyFill="1" applyBorder="1" applyAlignment="1">
      <alignment horizontal="center" vertical="center"/>
    </xf>
    <xf numFmtId="49" fontId="31" fillId="3" borderId="0" xfId="35" applyNumberFormat="1" applyFont="1" applyFill="1" applyAlignment="1">
      <alignment horizontal="center" vertical="center"/>
    </xf>
    <xf numFmtId="167" fontId="31" fillId="4" borderId="0" xfId="14" applyNumberFormat="1" applyFont="1" applyFill="1" applyAlignment="1"/>
    <xf numFmtId="49" fontId="27" fillId="4" borderId="0" xfId="14" applyNumberFormat="1" applyFont="1" applyFill="1" applyAlignment="1">
      <alignment horizontal="center" vertical="center"/>
    </xf>
    <xf numFmtId="0" fontId="17" fillId="4" borderId="0" xfId="0" applyFont="1" applyFill="1" applyBorder="1" applyAlignment="1">
      <alignment horizontal="left" wrapText="1" indent="1"/>
    </xf>
    <xf numFmtId="167" fontId="27" fillId="4" borderId="0" xfId="14" applyNumberFormat="1" applyFont="1" applyFill="1" applyAlignment="1"/>
    <xf numFmtId="168" fontId="27" fillId="4" borderId="0" xfId="7" applyNumberFormat="1" applyFont="1" applyFill="1" applyBorder="1" applyAlignment="1"/>
    <xf numFmtId="0" fontId="27" fillId="4" borderId="0" xfId="14" applyFont="1" applyFill="1" applyAlignment="1">
      <alignment horizontal="left" wrapText="1" indent="1"/>
    </xf>
    <xf numFmtId="0" fontId="31" fillId="4" borderId="0" xfId="35" applyFont="1" applyFill="1" applyBorder="1" applyAlignment="1">
      <alignment horizontal="left" wrapText="1"/>
    </xf>
    <xf numFmtId="167" fontId="31" fillId="4" borderId="0" xfId="35" applyNumberFormat="1" applyFont="1" applyFill="1" applyAlignment="1"/>
    <xf numFmtId="49" fontId="27" fillId="4" borderId="0" xfId="35" applyNumberFormat="1" applyFont="1" applyFill="1" applyAlignment="1">
      <alignment horizontal="center" vertical="center"/>
    </xf>
    <xf numFmtId="49" fontId="27" fillId="4" borderId="0" xfId="35" applyNumberFormat="1" applyFont="1" applyFill="1" applyBorder="1" applyAlignment="1">
      <alignment horizontal="center" vertical="center"/>
    </xf>
    <xf numFmtId="3" fontId="27" fillId="4" borderId="0" xfId="35" applyNumberFormat="1" applyFont="1" applyFill="1" applyBorder="1" applyAlignment="1"/>
    <xf numFmtId="168" fontId="31" fillId="4" borderId="0" xfId="35" applyNumberFormat="1" applyFont="1" applyFill="1" applyAlignment="1"/>
    <xf numFmtId="168" fontId="31" fillId="4" borderId="0" xfId="35" applyNumberFormat="1" applyFont="1" applyFill="1" applyBorder="1" applyAlignment="1"/>
    <xf numFmtId="167" fontId="27" fillId="4" borderId="0" xfId="35" applyNumberFormat="1" applyFont="1" applyFill="1" applyAlignment="1"/>
    <xf numFmtId="168" fontId="27" fillId="4" borderId="0" xfId="35" applyNumberFormat="1" applyFont="1" applyFill="1" applyBorder="1" applyAlignment="1"/>
    <xf numFmtId="168" fontId="27" fillId="0" borderId="0" xfId="35" applyNumberFormat="1" applyFont="1" applyFill="1" applyAlignment="1">
      <alignment horizontal="right" vertical="center"/>
    </xf>
    <xf numFmtId="168" fontId="34" fillId="0" borderId="0" xfId="35" applyNumberFormat="1" applyFont="1" applyFill="1" applyAlignment="1">
      <alignment horizontal="right" vertical="center"/>
    </xf>
    <xf numFmtId="167" fontId="27" fillId="0" borderId="0" xfId="14" applyNumberFormat="1" applyFont="1" applyFill="1" applyAlignment="1">
      <alignment horizontal="left" vertical="center"/>
    </xf>
    <xf numFmtId="49" fontId="27" fillId="0" borderId="0" xfId="14" applyNumberFormat="1" applyFont="1" applyFill="1" applyAlignment="1">
      <alignment horizontal="left" vertical="center"/>
    </xf>
    <xf numFmtId="49" fontId="31" fillId="0" borderId="0" xfId="14" applyNumberFormat="1" applyFont="1" applyFill="1" applyBorder="1" applyAlignment="1">
      <alignment horizontal="left" vertical="center"/>
    </xf>
    <xf numFmtId="167" fontId="31" fillId="0" borderId="0" xfId="14" applyNumberFormat="1" applyFont="1" applyFill="1" applyAlignment="1">
      <alignment horizontal="left" vertical="center"/>
    </xf>
    <xf numFmtId="49" fontId="27" fillId="0" borderId="0" xfId="14" applyNumberFormat="1" applyFont="1" applyFill="1" applyBorder="1" applyAlignment="1">
      <alignment horizontal="left" vertical="center"/>
    </xf>
    <xf numFmtId="49" fontId="34" fillId="0" borderId="0" xfId="14" applyNumberFormat="1" applyFont="1" applyFill="1" applyAlignment="1">
      <alignment horizontal="left" vertical="center"/>
    </xf>
    <xf numFmtId="164" fontId="31" fillId="3" borderId="0" xfId="16" applyNumberFormat="1" applyFont="1" applyFill="1" applyAlignment="1"/>
    <xf numFmtId="0" fontId="27" fillId="0" borderId="0" xfId="8" applyFont="1" applyFill="1" applyAlignment="1">
      <alignment horizontal="left" wrapText="1" indent="1"/>
    </xf>
    <xf numFmtId="3" fontId="44" fillId="0" borderId="0" xfId="419" applyNumberFormat="1" applyFont="1" applyBorder="1" applyAlignment="1">
      <alignment horizontal="right" vertical="center"/>
    </xf>
    <xf numFmtId="173" fontId="27" fillId="4" borderId="0" xfId="35" applyNumberFormat="1" applyFont="1" applyFill="1" applyBorder="1" applyAlignment="1"/>
    <xf numFmtId="167" fontId="27" fillId="4" borderId="0" xfId="35" applyNumberFormat="1" applyFont="1" applyFill="1" applyBorder="1" applyAlignment="1">
      <alignment horizontal="center" vertical="center"/>
    </xf>
    <xf numFmtId="0" fontId="27" fillId="4" borderId="0" xfId="35" applyFont="1" applyFill="1" applyBorder="1" applyAlignment="1"/>
    <xf numFmtId="3" fontId="25" fillId="4" borderId="0" xfId="418" applyNumberFormat="1" applyFont="1" applyFill="1" applyBorder="1" applyAlignment="1">
      <alignment horizontal="right" vertical="center"/>
    </xf>
    <xf numFmtId="167" fontId="16" fillId="0" borderId="0" xfId="48" applyNumberFormat="1" applyFont="1" applyFill="1" applyAlignment="1"/>
    <xf numFmtId="167" fontId="27" fillId="0" borderId="0" xfId="14" applyNumberFormat="1" applyFont="1" applyFill="1" applyBorder="1" applyAlignment="1">
      <alignment horizontal="left" vertical="center"/>
    </xf>
    <xf numFmtId="3" fontId="25" fillId="0" borderId="0" xfId="418" applyNumberFormat="1" applyFont="1" applyFill="1" applyBorder="1" applyAlignment="1">
      <alignment horizontal="right" vertical="center"/>
    </xf>
    <xf numFmtId="168" fontId="34" fillId="0" borderId="0" xfId="35" applyNumberFormat="1" applyFont="1" applyFill="1" applyBorder="1" applyAlignment="1">
      <alignment horizontal="right" vertical="center"/>
    </xf>
    <xf numFmtId="49" fontId="27" fillId="4" borderId="0" xfId="14" applyNumberFormat="1" applyFont="1" applyFill="1" applyBorder="1" applyAlignment="1">
      <alignment horizontal="center" vertical="center"/>
    </xf>
    <xf numFmtId="3" fontId="27" fillId="4" borderId="0" xfId="14" applyNumberFormat="1" applyFont="1" applyFill="1" applyBorder="1" applyAlignment="1"/>
    <xf numFmtId="168" fontId="31" fillId="4" borderId="0" xfId="14" applyNumberFormat="1" applyFont="1" applyFill="1" applyAlignment="1"/>
    <xf numFmtId="168" fontId="31" fillId="4" borderId="0" xfId="14" applyNumberFormat="1" applyFont="1" applyFill="1" applyBorder="1" applyAlignment="1"/>
    <xf numFmtId="0" fontId="27" fillId="4" borderId="0" xfId="14" applyFont="1" applyFill="1" applyAlignment="1"/>
    <xf numFmtId="168" fontId="27" fillId="4" borderId="0" xfId="14" applyNumberFormat="1" applyFont="1" applyFill="1" applyBorder="1" applyAlignment="1"/>
    <xf numFmtId="168" fontId="27" fillId="4" borderId="0" xfId="14" applyNumberFormat="1" applyFont="1" applyFill="1" applyAlignment="1"/>
    <xf numFmtId="168" fontId="27" fillId="4" borderId="0" xfId="14" applyNumberFormat="1" applyFont="1" applyFill="1" applyBorder="1" applyAlignment="1">
      <alignment horizontal="right"/>
    </xf>
    <xf numFmtId="168" fontId="27" fillId="4" borderId="0" xfId="14" applyNumberFormat="1" applyFont="1" applyFill="1" applyAlignment="1">
      <alignment horizontal="right"/>
    </xf>
    <xf numFmtId="167" fontId="27" fillId="0" borderId="0" xfId="14" applyNumberFormat="1" applyFont="1" applyAlignment="1">
      <alignment horizontal="right"/>
    </xf>
    <xf numFmtId="3" fontId="25" fillId="0" borderId="0" xfId="419" applyNumberFormat="1" applyFont="1" applyFill="1" applyBorder="1" applyAlignment="1">
      <alignment horizontal="right" vertical="center"/>
    </xf>
    <xf numFmtId="167" fontId="27" fillId="0" borderId="0" xfId="14" applyNumberFormat="1" applyFont="1" applyFill="1" applyBorder="1" applyAlignment="1">
      <alignment horizontal="center" vertical="center"/>
    </xf>
    <xf numFmtId="167" fontId="27" fillId="0" borderId="0" xfId="7" applyNumberFormat="1" applyFont="1" applyFill="1" applyBorder="1" applyAlignment="1"/>
    <xf numFmtId="168" fontId="17" fillId="0" borderId="0" xfId="0" applyNumberFormat="1" applyFont="1" applyAlignment="1">
      <alignment horizontal="right"/>
    </xf>
    <xf numFmtId="0" fontId="45" fillId="0" borderId="0" xfId="420"/>
    <xf numFmtId="0" fontId="47" fillId="0" borderId="0" xfId="420" applyFont="1" applyBorder="1" applyAlignment="1">
      <alignment horizontal="center"/>
    </xf>
    <xf numFmtId="0" fontId="47" fillId="0" borderId="0" xfId="420" applyFont="1" applyBorder="1" applyAlignment="1">
      <alignment horizontal="left" vertical="top" wrapText="1"/>
    </xf>
    <xf numFmtId="166" fontId="47" fillId="0" borderId="0" xfId="420" applyNumberFormat="1" applyFont="1" applyBorder="1" applyAlignment="1">
      <alignment horizontal="right" vertical="top"/>
    </xf>
    <xf numFmtId="0" fontId="47" fillId="0" borderId="0" xfId="420" applyFont="1" applyBorder="1" applyAlignment="1">
      <alignment wrapText="1"/>
    </xf>
    <xf numFmtId="0" fontId="45" fillId="0" borderId="0" xfId="420" applyBorder="1"/>
    <xf numFmtId="0" fontId="47" fillId="0" borderId="0" xfId="420" applyFont="1" applyBorder="1" applyAlignment="1">
      <alignment horizontal="left" vertical="top"/>
    </xf>
    <xf numFmtId="0" fontId="46" fillId="0" borderId="0" xfId="420" applyFont="1" applyBorder="1" applyAlignment="1">
      <alignment vertical="center"/>
    </xf>
    <xf numFmtId="0" fontId="47" fillId="0" borderId="0" xfId="420" applyFont="1" applyBorder="1" applyAlignment="1">
      <alignment vertical="top"/>
    </xf>
    <xf numFmtId="0" fontId="47" fillId="0" borderId="0" xfId="420" applyFont="1" applyBorder="1" applyAlignment="1"/>
    <xf numFmtId="0" fontId="17" fillId="0" borderId="0" xfId="13" applyFont="1" applyFill="1"/>
    <xf numFmtId="0" fontId="17" fillId="0" borderId="0" xfId="13" applyFont="1" applyFill="1" applyBorder="1"/>
    <xf numFmtId="0" fontId="47" fillId="0" borderId="0" xfId="418" applyFont="1" applyBorder="1" applyAlignment="1">
      <alignment horizontal="left" vertical="top" wrapText="1"/>
    </xf>
    <xf numFmtId="166" fontId="47" fillId="0" borderId="0" xfId="418" applyNumberFormat="1" applyFont="1" applyBorder="1" applyAlignment="1">
      <alignment horizontal="right" vertical="top"/>
    </xf>
    <xf numFmtId="0" fontId="47" fillId="0" borderId="0" xfId="418" applyFont="1" applyBorder="1" applyAlignment="1">
      <alignment vertical="top" wrapText="1"/>
    </xf>
    <xf numFmtId="0" fontId="46" fillId="0" borderId="0" xfId="420" applyFont="1" applyBorder="1" applyAlignment="1">
      <alignment vertical="center" wrapText="1"/>
    </xf>
    <xf numFmtId="0" fontId="47" fillId="0" borderId="0" xfId="420" applyFont="1" applyBorder="1" applyAlignment="1">
      <alignment vertical="top" wrapText="1"/>
    </xf>
    <xf numFmtId="167" fontId="16" fillId="0" borderId="0" xfId="0" applyNumberFormat="1" applyFont="1" applyFill="1"/>
    <xf numFmtId="0" fontId="29" fillId="0" borderId="0" xfId="35" applyFont="1" applyFill="1" applyAlignment="1">
      <alignment horizontal="center" vertical="center" wrapText="1"/>
    </xf>
    <xf numFmtId="0" fontId="40" fillId="2" borderId="0" xfId="35" applyFont="1" applyFill="1" applyBorder="1" applyAlignment="1">
      <alignment horizontal="left" vertical="center" wrapText="1"/>
    </xf>
    <xf numFmtId="0" fontId="41" fillId="2" borderId="0" xfId="13" applyFont="1" applyFill="1" applyBorder="1" applyAlignment="1">
      <alignment horizontal="center" wrapText="1"/>
    </xf>
    <xf numFmtId="0" fontId="40" fillId="2" borderId="0" xfId="13" applyFont="1" applyFill="1" applyBorder="1" applyAlignment="1">
      <alignment horizontal="center" vertical="top" wrapText="1"/>
    </xf>
    <xf numFmtId="0" fontId="40" fillId="2" borderId="0" xfId="13" applyFont="1" applyFill="1" applyBorder="1" applyAlignment="1">
      <alignment horizontal="center" vertical="center" wrapText="1"/>
    </xf>
    <xf numFmtId="0" fontId="24" fillId="0" borderId="0" xfId="16" applyFont="1" applyFill="1" applyBorder="1" applyAlignment="1">
      <alignment horizontal="left" wrapText="1"/>
    </xf>
    <xf numFmtId="0" fontId="40" fillId="2" borderId="0" xfId="13" applyFont="1" applyFill="1" applyBorder="1" applyAlignment="1">
      <alignment horizontal="center" vertical="center"/>
    </xf>
    <xf numFmtId="0" fontId="29" fillId="0" borderId="0" xfId="35" applyFont="1" applyAlignment="1">
      <alignment horizontal="center" vertical="center" wrapText="1"/>
    </xf>
    <xf numFmtId="0" fontId="29" fillId="0" borderId="0" xfId="14" applyFont="1" applyFill="1" applyAlignment="1">
      <alignment horizontal="center" vertical="center" wrapText="1"/>
    </xf>
    <xf numFmtId="0" fontId="40" fillId="2" borderId="0" xfId="14" applyFont="1" applyFill="1" applyBorder="1" applyAlignment="1">
      <alignment horizontal="left" vertical="center" wrapText="1"/>
    </xf>
    <xf numFmtId="0" fontId="29" fillId="0" borderId="0" xfId="14" applyFont="1" applyAlignment="1">
      <alignment horizontal="center" vertical="center" wrapText="1"/>
    </xf>
    <xf numFmtId="0" fontId="18" fillId="0" borderId="0" xfId="6" applyFont="1" applyFill="1" applyAlignment="1">
      <alignment horizontal="center" vertical="center" wrapText="1"/>
    </xf>
    <xf numFmtId="0" fontId="40" fillId="2" borderId="0" xfId="0" applyFont="1" applyFill="1" applyBorder="1" applyAlignment="1">
      <alignment horizontal="left" vertical="center" wrapText="1"/>
    </xf>
    <xf numFmtId="0" fontId="47" fillId="0" borderId="0" xfId="420" applyFont="1" applyBorder="1" applyAlignment="1">
      <alignment horizontal="left" vertical="top" wrapText="1"/>
    </xf>
    <xf numFmtId="0" fontId="40" fillId="2" borderId="0" xfId="6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vertical="center" wrapText="1"/>
    </xf>
  </cellXfs>
  <cellStyles count="423">
    <cellStyle name="Comma" xfId="1" builtinId="3"/>
    <cellStyle name="Comma 2" xfId="55"/>
    <cellStyle name="Comma 3" xfId="57"/>
    <cellStyle name="Comma 4" xfId="92"/>
    <cellStyle name="Comma 5" xfId="76"/>
    <cellStyle name="Comma 6" xfId="45"/>
    <cellStyle name="Euro" xfId="17"/>
    <cellStyle name="Millares 2" xfId="15"/>
    <cellStyle name="Normal" xfId="0" builtinId="0"/>
    <cellStyle name="Normal 10" xfId="68"/>
    <cellStyle name="Normal 10 2" xfId="120"/>
    <cellStyle name="Normal 11" xfId="71"/>
    <cellStyle name="Normal 11 2" xfId="123"/>
    <cellStyle name="Normal 12" xfId="72"/>
    <cellStyle name="Normal 13" xfId="90"/>
    <cellStyle name="Normal 14" xfId="99"/>
    <cellStyle name="Normal 15" xfId="141"/>
    <cellStyle name="Normal 16" xfId="128"/>
    <cellStyle name="Normal 17" xfId="131"/>
    <cellStyle name="Normal 18" xfId="109"/>
    <cellStyle name="Normal 19" xfId="104"/>
    <cellStyle name="Normal 2" xfId="2"/>
    <cellStyle name="Normal 2 2" xfId="16"/>
    <cellStyle name="Normal 2 2 2" xfId="18"/>
    <cellStyle name="Normal 2 2 2 2" xfId="19"/>
    <cellStyle name="Normal 2 2 2 3" xfId="20"/>
    <cellStyle name="Normal 2 2 2 4" xfId="21"/>
    <cellStyle name="Normal 2 2 2 5" xfId="22"/>
    <cellStyle name="Normal 2 2 3" xfId="23"/>
    <cellStyle name="Normal 2 2 4" xfId="24"/>
    <cellStyle name="Normal 2 2 5" xfId="25"/>
    <cellStyle name="Normal 2 2 6" xfId="26"/>
    <cellStyle name="Normal 2 3" xfId="13"/>
    <cellStyle name="Normal 2 4" xfId="27"/>
    <cellStyle name="Normal 20" xfId="132"/>
    <cellStyle name="Normal 21" xfId="151"/>
    <cellStyle name="Normal 22" xfId="152"/>
    <cellStyle name="Normal 23" xfId="75"/>
    <cellStyle name="Normal 24" xfId="43"/>
    <cellStyle name="Normal 25" xfId="48"/>
    <cellStyle name="Normal 26" xfId="205"/>
    <cellStyle name="Normal 27" xfId="233"/>
    <cellStyle name="Normal 28" xfId="326"/>
    <cellStyle name="Normal 29" xfId="421"/>
    <cellStyle name="Normal 3" xfId="10"/>
    <cellStyle name="Normal 3 2" xfId="36"/>
    <cellStyle name="Normal 3 2 2" xfId="88"/>
    <cellStyle name="Normal 3 3" xfId="37"/>
    <cellStyle name="Normal 3 3 2" xfId="89"/>
    <cellStyle name="Normal 3 4" xfId="107"/>
    <cellStyle name="Normal 3 5" xfId="77"/>
    <cellStyle name="Normal 3 6" xfId="53"/>
    <cellStyle name="Normal 30" xfId="422"/>
    <cellStyle name="Normal 4" xfId="14"/>
    <cellStyle name="Normal 4 2" xfId="35"/>
    <cellStyle name="Normal 5" xfId="28"/>
    <cellStyle name="Normal 5 2" xfId="108"/>
    <cellStyle name="Normal 5 3" xfId="84"/>
    <cellStyle name="Normal 5 4" xfId="54"/>
    <cellStyle name="Normal 6" xfId="29"/>
    <cellStyle name="Normal 6 2" xfId="110"/>
    <cellStyle name="Normal 6 3" xfId="85"/>
    <cellStyle name="Normal 6 4" xfId="58"/>
    <cellStyle name="Normal 7" xfId="30"/>
    <cellStyle name="Normal 7 2" xfId="111"/>
    <cellStyle name="Normal 7 3" xfId="86"/>
    <cellStyle name="Normal 7 4" xfId="59"/>
    <cellStyle name="Normal 8" xfId="33"/>
    <cellStyle name="Normal 8 2" xfId="118"/>
    <cellStyle name="Normal 8 3" xfId="87"/>
    <cellStyle name="Normal 8 4" xfId="66"/>
    <cellStyle name="Normal 9" xfId="67"/>
    <cellStyle name="Normal 9 2" xfId="119"/>
    <cellStyle name="Normal_7.13" xfId="420"/>
    <cellStyle name="Normal_Hoja1" xfId="3"/>
    <cellStyle name="Normal_Hoja1 2" xfId="9"/>
    <cellStyle name="Normal_Hoja1 2 2" xfId="34"/>
    <cellStyle name="Normal_Hoja1 6" xfId="11"/>
    <cellStyle name="Normal_Hoja2" xfId="4"/>
    <cellStyle name="Normal_Hoja2 2" xfId="32"/>
    <cellStyle name="Normal_Hoja2_2 2" xfId="31"/>
    <cellStyle name="Normal_Hoja3" xfId="5"/>
    <cellStyle name="Normal_Hoja3 2" xfId="7"/>
    <cellStyle name="Normal_Hoja5" xfId="6"/>
    <cellStyle name="Normal_Hoja5 2" xfId="8"/>
    <cellStyle name="Normal_no ponderados anual" xfId="12"/>
    <cellStyle name="Normal_Sheet1" xfId="418"/>
    <cellStyle name="Normal_Sheet1_1" xfId="419"/>
    <cellStyle name="style1439503282526" xfId="42"/>
    <cellStyle name="style1439503282968" xfId="38"/>
    <cellStyle name="style1439503283048" xfId="39"/>
    <cellStyle name="style1439503284120" xfId="40"/>
    <cellStyle name="style1439503284140" xfId="41"/>
    <cellStyle name="style1448173112991" xfId="60"/>
    <cellStyle name="style1448173112991 2" xfId="112"/>
    <cellStyle name="style1448173113039" xfId="62"/>
    <cellStyle name="style1448173113039 2" xfId="114"/>
    <cellStyle name="style1448173113137" xfId="61"/>
    <cellStyle name="style1448173113137 2" xfId="113"/>
    <cellStyle name="style1448173113188" xfId="63"/>
    <cellStyle name="style1448173113188 2" xfId="115"/>
    <cellStyle name="style1448174184741" xfId="64"/>
    <cellStyle name="style1448174184741 2" xfId="116"/>
    <cellStyle name="style1448174184876" xfId="65"/>
    <cellStyle name="style1448174184876 2" xfId="117"/>
    <cellStyle name="style1450830223975" xfId="69"/>
    <cellStyle name="style1450830223975 2" xfId="121"/>
    <cellStyle name="style1450830224178" xfId="70"/>
    <cellStyle name="style1450830224178 2" xfId="122"/>
    <cellStyle name="style1452797440164" xfId="126"/>
    <cellStyle name="style1452797440211" xfId="150"/>
    <cellStyle name="style1452797440257" xfId="105"/>
    <cellStyle name="style1452797440289" xfId="140"/>
    <cellStyle name="style1452797440320" xfId="130"/>
    <cellStyle name="style1452797440335" xfId="137"/>
    <cellStyle name="style1452797440367" xfId="94"/>
    <cellStyle name="style1452797440398" xfId="91"/>
    <cellStyle name="style1452797440429" xfId="124"/>
    <cellStyle name="style1452797440445" xfId="100"/>
    <cellStyle name="style1452797440460" xfId="102"/>
    <cellStyle name="style1452797440491" xfId="144"/>
    <cellStyle name="style1452797440507" xfId="103"/>
    <cellStyle name="style1452797440538" xfId="136"/>
    <cellStyle name="style1452797440554" xfId="134"/>
    <cellStyle name="style1452797440569" xfId="101"/>
    <cellStyle name="style1452797440601" xfId="148"/>
    <cellStyle name="style1452797440616" xfId="106"/>
    <cellStyle name="style1452797440632" xfId="147"/>
    <cellStyle name="style1452797440663" xfId="129"/>
    <cellStyle name="style1452797440679" xfId="138"/>
    <cellStyle name="style1452797440710" xfId="145"/>
    <cellStyle name="style1452797440725" xfId="143"/>
    <cellStyle name="style1452797440788" xfId="73"/>
    <cellStyle name="style1452797440803" xfId="135"/>
    <cellStyle name="style1452797440835" xfId="125"/>
    <cellStyle name="style1452797440850" xfId="74"/>
    <cellStyle name="style1452797440881" xfId="149"/>
    <cellStyle name="style1452797440897" xfId="146"/>
    <cellStyle name="style1452797440928" xfId="133"/>
    <cellStyle name="style1452797440944" xfId="95"/>
    <cellStyle name="style1452797440959" xfId="93"/>
    <cellStyle name="style1452797441022" xfId="139"/>
    <cellStyle name="style1452797441053" xfId="96"/>
    <cellStyle name="style1452797441069" xfId="98"/>
    <cellStyle name="style1452797441084" xfId="127"/>
    <cellStyle name="style1452797441100" xfId="142"/>
    <cellStyle name="style1452797441287" xfId="97"/>
    <cellStyle name="style1452797441428" xfId="153"/>
    <cellStyle name="style1452797441459" xfId="154"/>
    <cellStyle name="style1452797441537" xfId="155"/>
    <cellStyle name="style1452797441552" xfId="156"/>
    <cellStyle name="style1452797441568" xfId="157"/>
    <cellStyle name="style1452797442192" xfId="158"/>
    <cellStyle name="style1452797442208" xfId="159"/>
    <cellStyle name="style1452797442223" xfId="160"/>
    <cellStyle name="style1452828781304" xfId="230"/>
    <cellStyle name="style1452828781351" xfId="229"/>
    <cellStyle name="style1452828781366" xfId="228"/>
    <cellStyle name="style1452828781397" xfId="227"/>
    <cellStyle name="style1452828781460" xfId="226"/>
    <cellStyle name="style1452828781491" xfId="225"/>
    <cellStyle name="style1452828781522" xfId="224"/>
    <cellStyle name="style1452828781553" xfId="51"/>
    <cellStyle name="style1452828781569" xfId="78"/>
    <cellStyle name="style1452828781600" xfId="203"/>
    <cellStyle name="style1452828781616" xfId="179"/>
    <cellStyle name="style1452828781647" xfId="190"/>
    <cellStyle name="style1452828781663" xfId="168"/>
    <cellStyle name="style1452828781678" xfId="191"/>
    <cellStyle name="style1452828781709" xfId="180"/>
    <cellStyle name="style1452828781725" xfId="198"/>
    <cellStyle name="style1452828781756" xfId="219"/>
    <cellStyle name="style1452828781772" xfId="222"/>
    <cellStyle name="style1452828781787" xfId="161"/>
    <cellStyle name="style1452828781803" xfId="186"/>
    <cellStyle name="style1452828781819" xfId="195"/>
    <cellStyle name="style1452828781850" xfId="192"/>
    <cellStyle name="style1452828781865" xfId="47"/>
    <cellStyle name="style1452828781881" xfId="218"/>
    <cellStyle name="style1452828781912" xfId="49"/>
    <cellStyle name="style1452828781928" xfId="212"/>
    <cellStyle name="style1452828781959" xfId="220"/>
    <cellStyle name="style1452828781975" xfId="181"/>
    <cellStyle name="style1452828781990" xfId="221"/>
    <cellStyle name="style1452828782021" xfId="80"/>
    <cellStyle name="style1452828782037" xfId="166"/>
    <cellStyle name="style1452828782099" xfId="164"/>
    <cellStyle name="style1452828782162" xfId="169"/>
    <cellStyle name="style1452828782177" xfId="217"/>
    <cellStyle name="style1452828782193" xfId="56"/>
    <cellStyle name="style1452828782209" xfId="79"/>
    <cellStyle name="style1452828782240" xfId="50"/>
    <cellStyle name="style1452828782349" xfId="163"/>
    <cellStyle name="style1452828782365" xfId="44"/>
    <cellStyle name="style1452828782380" xfId="83"/>
    <cellStyle name="style1452828782396" xfId="185"/>
    <cellStyle name="style1452828782427" xfId="183"/>
    <cellStyle name="style1452828782443" xfId="182"/>
    <cellStyle name="style1452828782458" xfId="223"/>
    <cellStyle name="style1452828782489" xfId="189"/>
    <cellStyle name="style1452828782505" xfId="170"/>
    <cellStyle name="style1452828782567" xfId="162"/>
    <cellStyle name="style1452828782583" xfId="171"/>
    <cellStyle name="style1452828782614" xfId="193"/>
    <cellStyle name="style1452828782630" xfId="174"/>
    <cellStyle name="style1452828782645" xfId="197"/>
    <cellStyle name="style1452828782661" xfId="175"/>
    <cellStyle name="style1452828782677" xfId="200"/>
    <cellStyle name="style1452828782692" xfId="176"/>
    <cellStyle name="style1452828782708" xfId="215"/>
    <cellStyle name="style1452828782723" xfId="52"/>
    <cellStyle name="style1452828782739" xfId="211"/>
    <cellStyle name="style1452828782755" xfId="177"/>
    <cellStyle name="style1452828782770" xfId="187"/>
    <cellStyle name="style1452828782786" xfId="178"/>
    <cellStyle name="style1452828782801" xfId="202"/>
    <cellStyle name="style1452828782817" xfId="201"/>
    <cellStyle name="style1452828782833" xfId="214"/>
    <cellStyle name="style1452828782848" xfId="210"/>
    <cellStyle name="style1452828782864" xfId="213"/>
    <cellStyle name="style1452828782879" xfId="167"/>
    <cellStyle name="style1452828782926" xfId="188"/>
    <cellStyle name="style1452828783004" xfId="207"/>
    <cellStyle name="style1452828783176" xfId="208"/>
    <cellStyle name="style1452828783191" xfId="206"/>
    <cellStyle name="style1452828783207" xfId="199"/>
    <cellStyle name="style1452828783862" xfId="172"/>
    <cellStyle name="style1452828783878" xfId="196"/>
    <cellStyle name="style1452828783893" xfId="194"/>
    <cellStyle name="style1452828783909" xfId="173"/>
    <cellStyle name="style1452828783925" xfId="165"/>
    <cellStyle name="style1452828783940" xfId="46"/>
    <cellStyle name="style1452828783956" xfId="204"/>
    <cellStyle name="style1452828783971" xfId="209"/>
    <cellStyle name="style1452828783987" xfId="82"/>
    <cellStyle name="style1452828784003" xfId="216"/>
    <cellStyle name="style1452828784049" xfId="184"/>
    <cellStyle name="style1452828784065" xfId="81"/>
    <cellStyle name="style1452843543932" xfId="231"/>
    <cellStyle name="style1452843543963" xfId="232"/>
    <cellStyle name="style1473439052795" xfId="234"/>
    <cellStyle name="style1473439052882" xfId="235"/>
    <cellStyle name="style1473439052906" xfId="236"/>
    <cellStyle name="style1473439052929" xfId="237"/>
    <cellStyle name="style1473439052955" xfId="238"/>
    <cellStyle name="style1473439052982" xfId="239"/>
    <cellStyle name="style1473439053011" xfId="240"/>
    <cellStyle name="style1473439053047" xfId="241"/>
    <cellStyle name="style1473439053075" xfId="242"/>
    <cellStyle name="style1473439053099" xfId="243"/>
    <cellStyle name="style1473439053123" xfId="244"/>
    <cellStyle name="style1473439053147" xfId="245"/>
    <cellStyle name="style1473439053167" xfId="246"/>
    <cellStyle name="style1473439053186" xfId="247"/>
    <cellStyle name="style1473439053212" xfId="248"/>
    <cellStyle name="style1473439053232" xfId="249"/>
    <cellStyle name="style1473439053256" xfId="250"/>
    <cellStyle name="style1473439053273" xfId="251"/>
    <cellStyle name="style1473439053292" xfId="252"/>
    <cellStyle name="style1473439053315" xfId="253"/>
    <cellStyle name="style1473439053336" xfId="254"/>
    <cellStyle name="style1473439053363" xfId="255"/>
    <cellStyle name="style1473439053390" xfId="256"/>
    <cellStyle name="style1473439053414" xfId="257"/>
    <cellStyle name="style1473439053437" xfId="258"/>
    <cellStyle name="style1473439053460" xfId="259"/>
    <cellStyle name="style1473439053533" xfId="260"/>
    <cellStyle name="style1473439053556" xfId="261"/>
    <cellStyle name="style1473439053580" xfId="262"/>
    <cellStyle name="style1473439053604" xfId="263"/>
    <cellStyle name="style1473439053626" xfId="264"/>
    <cellStyle name="style1473439053648" xfId="265"/>
    <cellStyle name="style1473439053680" xfId="266"/>
    <cellStyle name="style1473439053697" xfId="267"/>
    <cellStyle name="style1473439053713" xfId="268"/>
    <cellStyle name="style1473439053729" xfId="269"/>
    <cellStyle name="style1473439053749" xfId="270"/>
    <cellStyle name="style1473439053769" xfId="271"/>
    <cellStyle name="style1473439053790" xfId="272"/>
    <cellStyle name="style1473439053811" xfId="273"/>
    <cellStyle name="style1473439053831" xfId="274"/>
    <cellStyle name="style1473439053852" xfId="275"/>
    <cellStyle name="style1473439053872" xfId="276"/>
    <cellStyle name="style1473439053893" xfId="277"/>
    <cellStyle name="style1473439053914" xfId="278"/>
    <cellStyle name="style1473439053934" xfId="279"/>
    <cellStyle name="style1473439053951" xfId="280"/>
    <cellStyle name="style1473439053968" xfId="281"/>
    <cellStyle name="style1473439053984" xfId="282"/>
    <cellStyle name="style1473439054000" xfId="283"/>
    <cellStyle name="style1473439054062" xfId="284"/>
    <cellStyle name="style1473439054078" xfId="285"/>
    <cellStyle name="style1473439054094" xfId="286"/>
    <cellStyle name="style1473439054110" xfId="287"/>
    <cellStyle name="style1473439054128" xfId="288"/>
    <cellStyle name="style1473439054145" xfId="289"/>
    <cellStyle name="style1473439054159" xfId="290"/>
    <cellStyle name="style1473439054175" xfId="291"/>
    <cellStyle name="style1473439054192" xfId="292"/>
    <cellStyle name="style1473439054209" xfId="293"/>
    <cellStyle name="style1473439054271" xfId="294"/>
    <cellStyle name="style1473439054334" xfId="295"/>
    <cellStyle name="style1473439054348" xfId="296"/>
    <cellStyle name="style1473439054475" xfId="297"/>
    <cellStyle name="style1473439054491" xfId="298"/>
    <cellStyle name="style1473439054507" xfId="299"/>
    <cellStyle name="style1473439054522" xfId="300"/>
    <cellStyle name="style1473439054575" xfId="301"/>
    <cellStyle name="style1473439054591" xfId="302"/>
    <cellStyle name="style1473439054605" xfId="303"/>
    <cellStyle name="style1473439054620" xfId="304"/>
    <cellStyle name="style1473439054635" xfId="305"/>
    <cellStyle name="style1473439054649" xfId="306"/>
    <cellStyle name="style1473439054664" xfId="307"/>
    <cellStyle name="style1473439054678" xfId="308"/>
    <cellStyle name="style1473439054792" xfId="309"/>
    <cellStyle name="style1473439054827" xfId="310"/>
    <cellStyle name="style1473439054840" xfId="311"/>
    <cellStyle name="style1473439054854" xfId="312"/>
    <cellStyle name="style1473439054868" xfId="313"/>
    <cellStyle name="style1473439054882" xfId="314"/>
    <cellStyle name="style1473439054940" xfId="315"/>
    <cellStyle name="style1473439054955" xfId="316"/>
    <cellStyle name="style1473439054969" xfId="317"/>
    <cellStyle name="style1473439054983" xfId="318"/>
    <cellStyle name="style1473439054998" xfId="319"/>
    <cellStyle name="style1473439055013" xfId="320"/>
    <cellStyle name="style1473439055028" xfId="321"/>
    <cellStyle name="style1473439055256" xfId="322"/>
    <cellStyle name="style1473439055271" xfId="323"/>
    <cellStyle name="style1473439055285" xfId="324"/>
    <cellStyle name="style1473439055315" xfId="325"/>
    <cellStyle name="style1496687247016" xfId="327"/>
    <cellStyle name="style1496687247053" xfId="328"/>
    <cellStyle name="style1496687247076" xfId="329"/>
    <cellStyle name="style1496687247098" xfId="330"/>
    <cellStyle name="style1496687247124" xfId="331"/>
    <cellStyle name="style1496687247148" xfId="332"/>
    <cellStyle name="style1496687247173" xfId="333"/>
    <cellStyle name="style1496687247200" xfId="334"/>
    <cellStyle name="style1496687247229" xfId="335"/>
    <cellStyle name="style1496687247257" xfId="336"/>
    <cellStyle name="style1496687247281" xfId="337"/>
    <cellStyle name="style1496687247306" xfId="338"/>
    <cellStyle name="style1496687247326" xfId="339"/>
    <cellStyle name="style1496687247346" xfId="340"/>
    <cellStyle name="style1496687247371" xfId="341"/>
    <cellStyle name="style1496687247391" xfId="342"/>
    <cellStyle name="style1496687247415" xfId="343"/>
    <cellStyle name="style1496687247433" xfId="344"/>
    <cellStyle name="style1496687247453" xfId="345"/>
    <cellStyle name="style1496687247476" xfId="346"/>
    <cellStyle name="style1496687247501" xfId="347"/>
    <cellStyle name="style1496687247524" xfId="348"/>
    <cellStyle name="style1496687247549" xfId="349"/>
    <cellStyle name="style1496687247576" xfId="350"/>
    <cellStyle name="style1496687247599" xfId="351"/>
    <cellStyle name="style1496687247622" xfId="352"/>
    <cellStyle name="style1496687247687" xfId="353"/>
    <cellStyle name="style1496687247711" xfId="354"/>
    <cellStyle name="style1496687247739" xfId="355"/>
    <cellStyle name="style1496687247770" xfId="356"/>
    <cellStyle name="style1496687247795" xfId="357"/>
    <cellStyle name="style1496687247817" xfId="358"/>
    <cellStyle name="style1496687247852" xfId="359"/>
    <cellStyle name="style1496687247870" xfId="360"/>
    <cellStyle name="style1496687247888" xfId="361"/>
    <cellStyle name="style1496687247906" xfId="362"/>
    <cellStyle name="style1496687247929" xfId="363"/>
    <cellStyle name="style1496687247949" xfId="364"/>
    <cellStyle name="style1496687247970" xfId="365"/>
    <cellStyle name="style1496687247992" xfId="366"/>
    <cellStyle name="style1496687248013" xfId="367"/>
    <cellStyle name="style1496687248033" xfId="368"/>
    <cellStyle name="style1496687248054" xfId="369"/>
    <cellStyle name="style1496687248075" xfId="370"/>
    <cellStyle name="style1496687248096" xfId="371"/>
    <cellStyle name="style1496687248117" xfId="372"/>
    <cellStyle name="style1496687248133" xfId="373"/>
    <cellStyle name="style1496687248149" xfId="374"/>
    <cellStyle name="style1496687248165" xfId="375"/>
    <cellStyle name="style1496687248183" xfId="376"/>
    <cellStyle name="style1496687248202" xfId="377"/>
    <cellStyle name="style1496687248238" xfId="378"/>
    <cellStyle name="style1496687248264" xfId="379"/>
    <cellStyle name="style1496687248352" xfId="380"/>
    <cellStyle name="style1496687248392" xfId="381"/>
    <cellStyle name="style1496687248421" xfId="382"/>
    <cellStyle name="style1496687248438" xfId="383"/>
    <cellStyle name="style1496687248456" xfId="384"/>
    <cellStyle name="style1496687248480" xfId="385"/>
    <cellStyle name="style1496687248501" xfId="386"/>
    <cellStyle name="style1496687248530" xfId="387"/>
    <cellStyle name="style1496687248559" xfId="388"/>
    <cellStyle name="style1496687248577" xfId="389"/>
    <cellStyle name="style1496687248630" xfId="390"/>
    <cellStyle name="style1496687248827" xfId="391"/>
    <cellStyle name="style1496687248844" xfId="392"/>
    <cellStyle name="style1496687248908" xfId="393"/>
    <cellStyle name="style1496687248924" xfId="394"/>
    <cellStyle name="style1496687248940" xfId="395"/>
    <cellStyle name="style1496687248955" xfId="396"/>
    <cellStyle name="style1496687248970" xfId="397"/>
    <cellStyle name="style1496687248985" xfId="398"/>
    <cellStyle name="style1496687248999" xfId="399"/>
    <cellStyle name="style1496687249014" xfId="400"/>
    <cellStyle name="style1496687249029" xfId="401"/>
    <cellStyle name="style1496687249043" xfId="402"/>
    <cellStyle name="style1496687249056" xfId="403"/>
    <cellStyle name="style1496687249070" xfId="404"/>
    <cellStyle name="style1496687249084" xfId="405"/>
    <cellStyle name="style1496687249100" xfId="406"/>
    <cellStyle name="style1496687249116" xfId="407"/>
    <cellStyle name="style1496687249130" xfId="408"/>
    <cellStyle name="style1496687249143" xfId="409"/>
    <cellStyle name="style1496687249159" xfId="410"/>
    <cellStyle name="style1496687249174" xfId="411"/>
    <cellStyle name="style1496687249230" xfId="412"/>
    <cellStyle name="style1496687249481" xfId="413"/>
    <cellStyle name="style1496687249586" xfId="414"/>
    <cellStyle name="style1496687249789" xfId="415"/>
    <cellStyle name="style1496687249805" xfId="416"/>
    <cellStyle name="style1496687249822" xfId="417"/>
  </cellStyles>
  <dxfs count="0"/>
  <tableStyles count="0" defaultTableStyle="TableStyleMedium9" defaultPivotStyle="PivotStyleLight16"/>
  <colors>
    <mruColors>
      <color rgb="FF5A2363"/>
      <color rgb="FFBFBFBF"/>
      <color rgb="FFDA9896"/>
      <color rgb="FFF3DF7D"/>
      <color rgb="FF8E471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579" customWidth="1"/>
    <col min="4" max="4" width="8.6640625" style="309" customWidth="1"/>
    <col min="5" max="5" width="2.6640625" style="579" customWidth="1"/>
    <col min="6" max="6" width="8.6640625" style="309" customWidth="1"/>
    <col min="7" max="7" width="2.6640625" style="579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14" t="s">
        <v>222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  <c r="N1" s="714"/>
      <c r="O1" s="714"/>
      <c r="P1" s="714"/>
      <c r="Q1" s="714"/>
      <c r="R1" s="714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501"/>
      <c r="B3" s="427"/>
      <c r="C3" s="551"/>
      <c r="D3" s="428"/>
      <c r="E3" s="551"/>
      <c r="F3" s="428"/>
      <c r="G3" s="551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5" t="s">
        <v>137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15"/>
      <c r="B5" s="430"/>
      <c r="C5" s="548"/>
      <c r="D5" s="430"/>
      <c r="E5" s="548"/>
      <c r="F5" s="430"/>
      <c r="G5" s="548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5"/>
      <c r="B6" s="500"/>
      <c r="C6" s="549"/>
      <c r="D6" s="500"/>
      <c r="E6" s="549"/>
      <c r="F6" s="500"/>
      <c r="G6" s="549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5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15"/>
      <c r="B8" s="717"/>
      <c r="C8" s="717"/>
      <c r="D8" s="430"/>
      <c r="E8" s="548"/>
      <c r="F8" s="430"/>
      <c r="G8" s="548"/>
      <c r="H8" s="430"/>
      <c r="I8" s="430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15"/>
      <c r="B9" s="717"/>
      <c r="C9" s="717"/>
      <c r="D9" s="500"/>
      <c r="E9" s="549"/>
      <c r="F9" s="500"/>
      <c r="G9" s="549"/>
      <c r="H9" s="500"/>
      <c r="I9" s="500"/>
      <c r="J9" s="429"/>
      <c r="K9" s="717"/>
      <c r="L9" s="717"/>
      <c r="M9" s="500"/>
      <c r="N9" s="500"/>
      <c r="O9" s="500"/>
      <c r="P9" s="500"/>
      <c r="Q9" s="500"/>
      <c r="R9" s="500"/>
    </row>
    <row r="10" spans="1:18" s="128" customFormat="1" ht="11.4">
      <c r="A10" s="715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577"/>
      <c r="D12" s="316"/>
      <c r="E12" s="577"/>
      <c r="F12" s="316"/>
      <c r="G12" s="57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38" t="s">
        <v>161</v>
      </c>
      <c r="B13" s="439">
        <f>B15</f>
        <v>70918</v>
      </c>
      <c r="C13" s="578"/>
      <c r="D13" s="439">
        <f>D15</f>
        <v>32796</v>
      </c>
      <c r="E13" s="564"/>
      <c r="F13" s="439">
        <f>F15</f>
        <v>22284</v>
      </c>
      <c r="G13" s="578"/>
      <c r="H13" s="439">
        <f>H15</f>
        <v>15838</v>
      </c>
      <c r="I13" s="440"/>
      <c r="J13" s="442"/>
      <c r="K13" s="443">
        <f>K15</f>
        <v>100</v>
      </c>
      <c r="L13" s="444"/>
      <c r="M13" s="443">
        <f>D13*100/B13</f>
        <v>46.244958966693929</v>
      </c>
      <c r="N13" s="445"/>
      <c r="O13" s="443">
        <f>F13*100/B13</f>
        <v>31.422205927973152</v>
      </c>
      <c r="P13" s="446"/>
      <c r="Q13" s="443">
        <f>H13*100/B13</f>
        <v>22.332835105332919</v>
      </c>
      <c r="R13" s="442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322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144" customFormat="1" ht="12">
      <c r="A15" s="279" t="s">
        <v>86</v>
      </c>
      <c r="B15" s="138">
        <f>D15+F15+H15</f>
        <v>70918</v>
      </c>
      <c r="C15" s="580"/>
      <c r="D15" s="138">
        <f>SUM(D16:D19)</f>
        <v>32796</v>
      </c>
      <c r="E15" s="580"/>
      <c r="F15" s="138">
        <f>SUM(F16:F19)</f>
        <v>22284</v>
      </c>
      <c r="G15" s="580"/>
      <c r="H15" s="138">
        <f>SUM(H16:H19)</f>
        <v>15838</v>
      </c>
      <c r="I15" s="139"/>
      <c r="J15" s="140"/>
      <c r="K15" s="141">
        <f>SUM(K16:K19)</f>
        <v>100</v>
      </c>
      <c r="L15" s="142"/>
      <c r="M15" s="141">
        <f>SUM(M16:M19)</f>
        <v>100</v>
      </c>
      <c r="N15" s="142"/>
      <c r="O15" s="141">
        <f>SUM(O16:O19)</f>
        <v>100</v>
      </c>
      <c r="P15" s="141"/>
      <c r="Q15" s="141">
        <f>SUM(Q16:Q19)</f>
        <v>100</v>
      </c>
      <c r="R15" s="143"/>
    </row>
    <row r="16" spans="1:18" s="144" customFormat="1" ht="12">
      <c r="A16" s="502" t="s">
        <v>162</v>
      </c>
      <c r="B16" s="324">
        <f t="shared" ref="B16:B19" si="0">D16+F16+H16</f>
        <v>19040</v>
      </c>
      <c r="C16" s="581"/>
      <c r="D16" s="533">
        <v>8145</v>
      </c>
      <c r="E16" s="533"/>
      <c r="F16" s="533">
        <v>5699</v>
      </c>
      <c r="G16" s="533"/>
      <c r="H16" s="533">
        <v>5196</v>
      </c>
      <c r="I16" s="325"/>
      <c r="J16" s="326"/>
      <c r="K16" s="327">
        <f>B16*100/B15</f>
        <v>26.847908852477509</v>
      </c>
      <c r="L16" s="328"/>
      <c r="M16" s="327">
        <f>D16*100/D15</f>
        <v>24.835345773874863</v>
      </c>
      <c r="N16" s="328"/>
      <c r="O16" s="327">
        <f>F16*100/F15</f>
        <v>25.574403159217376</v>
      </c>
      <c r="P16" s="328"/>
      <c r="Q16" s="327">
        <f>H16*100/H15</f>
        <v>32.807172622805908</v>
      </c>
      <c r="R16" s="143"/>
    </row>
    <row r="17" spans="1:18" s="144" customFormat="1" ht="12">
      <c r="A17" s="502" t="s">
        <v>163</v>
      </c>
      <c r="B17" s="324">
        <f t="shared" si="0"/>
        <v>15165</v>
      </c>
      <c r="C17" s="581"/>
      <c r="D17" s="533">
        <v>6276</v>
      </c>
      <c r="E17" s="533"/>
      <c r="F17" s="533">
        <v>5035</v>
      </c>
      <c r="G17" s="533"/>
      <c r="H17" s="533">
        <v>3854</v>
      </c>
      <c r="I17" s="325"/>
      <c r="J17" s="326"/>
      <c r="K17" s="327">
        <f>B17*100/B15</f>
        <v>21.383851772469612</v>
      </c>
      <c r="L17" s="328"/>
      <c r="M17" s="327">
        <f>D17*100/D15</f>
        <v>19.136480058543725</v>
      </c>
      <c r="N17" s="328"/>
      <c r="O17" s="327">
        <f>F17*100/F15</f>
        <v>22.594686770777241</v>
      </c>
      <c r="P17" s="328"/>
      <c r="Q17" s="327">
        <f>H17*100/H15</f>
        <v>24.333880540472283</v>
      </c>
      <c r="R17" s="143"/>
    </row>
    <row r="18" spans="1:18" s="314" customFormat="1" ht="11.4">
      <c r="A18" s="502" t="s">
        <v>87</v>
      </c>
      <c r="B18" s="324">
        <f t="shared" si="0"/>
        <v>16846</v>
      </c>
      <c r="C18" s="581"/>
      <c r="D18" s="533">
        <v>8034</v>
      </c>
      <c r="E18" s="533"/>
      <c r="F18" s="533">
        <v>5687</v>
      </c>
      <c r="G18" s="533"/>
      <c r="H18" s="533">
        <v>3125</v>
      </c>
      <c r="I18" s="325"/>
      <c r="J18" s="326"/>
      <c r="K18" s="327">
        <f>B18*100/B15</f>
        <v>23.7541949857582</v>
      </c>
      <c r="L18" s="328"/>
      <c r="M18" s="327">
        <f>D18*100/D15</f>
        <v>24.496889864617636</v>
      </c>
      <c r="N18" s="328"/>
      <c r="O18" s="327">
        <f>F18*100/F15</f>
        <v>25.520552863040745</v>
      </c>
      <c r="P18" s="328"/>
      <c r="Q18" s="327">
        <f>H18*100/H15</f>
        <v>19.731026644778382</v>
      </c>
      <c r="R18" s="327"/>
    </row>
    <row r="19" spans="1:18" s="314" customFormat="1" ht="11.4">
      <c r="A19" s="502" t="s">
        <v>88</v>
      </c>
      <c r="B19" s="324">
        <f t="shared" si="0"/>
        <v>19867</v>
      </c>
      <c r="C19" s="581"/>
      <c r="D19" s="533">
        <v>10341</v>
      </c>
      <c r="E19" s="533"/>
      <c r="F19" s="533">
        <v>5863</v>
      </c>
      <c r="G19" s="533"/>
      <c r="H19" s="533">
        <v>3663</v>
      </c>
      <c r="I19" s="325"/>
      <c r="J19" s="326"/>
      <c r="K19" s="327">
        <f>B19*100/B15</f>
        <v>28.014044389294678</v>
      </c>
      <c r="L19" s="328"/>
      <c r="M19" s="327">
        <f>D19*100/D15</f>
        <v>31.531284302963776</v>
      </c>
      <c r="N19" s="328"/>
      <c r="O19" s="327">
        <f>F19*100/F15</f>
        <v>26.310357206964639</v>
      </c>
      <c r="P19" s="328"/>
      <c r="Q19" s="327">
        <f>H19*100/H15</f>
        <v>23.127920191943428</v>
      </c>
      <c r="R19" s="327"/>
    </row>
    <row r="20" spans="1:18" s="314" customFormat="1" ht="6.6" customHeight="1">
      <c r="A20" s="329"/>
      <c r="B20" s="324"/>
      <c r="C20" s="581"/>
      <c r="D20" s="324"/>
      <c r="E20" s="581"/>
      <c r="F20" s="330"/>
      <c r="G20" s="579"/>
      <c r="H20" s="321"/>
      <c r="I20" s="325"/>
      <c r="J20" s="326"/>
      <c r="K20" s="328"/>
      <c r="L20" s="328"/>
      <c r="M20" s="328"/>
      <c r="N20" s="328"/>
      <c r="O20" s="327"/>
      <c r="P20" s="328"/>
      <c r="Q20" s="323"/>
      <c r="R20" s="323"/>
    </row>
    <row r="21" spans="1:18" s="333" customFormat="1" ht="12">
      <c r="A21" s="281" t="s">
        <v>89</v>
      </c>
      <c r="B21" s="153">
        <f t="shared" ref="B21:B27" si="1">D21+F21+H21</f>
        <v>70916</v>
      </c>
      <c r="C21" s="577"/>
      <c r="D21" s="153">
        <f>SUM(D22:D27)</f>
        <v>32795</v>
      </c>
      <c r="E21" s="577"/>
      <c r="F21" s="153">
        <f>SUM(F22:F27)</f>
        <v>22284</v>
      </c>
      <c r="G21" s="597"/>
      <c r="H21" s="153">
        <f>SUM(H22:H27)</f>
        <v>15837</v>
      </c>
      <c r="I21" s="331"/>
      <c r="J21" s="329"/>
      <c r="K21" s="332">
        <f>SUM(K22:K26)</f>
        <v>100</v>
      </c>
      <c r="L21" s="155"/>
      <c r="M21" s="332">
        <f>SUM(M22:M26)</f>
        <v>100</v>
      </c>
      <c r="N21" s="155"/>
      <c r="O21" s="332">
        <f>SUM(O22:O26)</f>
        <v>100.00000000000001</v>
      </c>
      <c r="P21" s="155"/>
      <c r="Q21" s="332">
        <f>SUM(Q22:Q26)</f>
        <v>100.00000000000001</v>
      </c>
      <c r="R21" s="332"/>
    </row>
    <row r="22" spans="1:18" s="318" customFormat="1" ht="11.4">
      <c r="A22" s="282" t="s">
        <v>24</v>
      </c>
      <c r="B22" s="330">
        <f t="shared" si="1"/>
        <v>22513</v>
      </c>
      <c r="C22" s="577"/>
      <c r="D22" s="533">
        <v>22513</v>
      </c>
      <c r="E22" s="533"/>
      <c r="F22" s="533">
        <v>0</v>
      </c>
      <c r="G22" s="533"/>
      <c r="H22" s="533">
        <v>0</v>
      </c>
      <c r="I22" s="158"/>
      <c r="J22" s="159"/>
      <c r="K22" s="327">
        <f>B22/SUM($B$22:$B$26)*100</f>
        <v>31.746009363190254</v>
      </c>
      <c r="L22" s="327"/>
      <c r="M22" s="327">
        <f>D22/SUM($D$22:$D$26)*100</f>
        <v>68.647659704223202</v>
      </c>
      <c r="N22" s="327"/>
      <c r="O22" s="327">
        <f>F22/SUM($F$22:$F$26)*100</f>
        <v>0</v>
      </c>
      <c r="P22" s="327"/>
      <c r="Q22" s="327">
        <f>H22/SUM($H$22:$H$26)*100</f>
        <v>0</v>
      </c>
      <c r="R22" s="327"/>
    </row>
    <row r="23" spans="1:18" s="318" customFormat="1" ht="11.4">
      <c r="A23" s="282" t="s">
        <v>78</v>
      </c>
      <c r="B23" s="330">
        <f t="shared" si="1"/>
        <v>21086</v>
      </c>
      <c r="C23" s="577"/>
      <c r="D23" s="533">
        <v>0</v>
      </c>
      <c r="E23" s="533"/>
      <c r="F23" s="533">
        <v>21086</v>
      </c>
      <c r="G23" s="533"/>
      <c r="H23" s="533">
        <v>0</v>
      </c>
      <c r="I23" s="158"/>
      <c r="J23" s="159"/>
      <c r="K23" s="327">
        <f t="shared" ref="K23:K25" si="2">B23/SUM($B$22:$B$26)*100</f>
        <v>29.733769530148347</v>
      </c>
      <c r="L23" s="327"/>
      <c r="M23" s="327">
        <f t="shared" ref="M23:M25" si="3">D23/SUM($D$22:$D$26)*100</f>
        <v>0</v>
      </c>
      <c r="N23" s="327"/>
      <c r="O23" s="327">
        <f t="shared" ref="O23:O26" si="4">F23/SUM($F$22:$F$26)*100</f>
        <v>94.62394543169988</v>
      </c>
      <c r="P23" s="327"/>
      <c r="Q23" s="327">
        <f t="shared" ref="Q23" si="5">H23/SUM($H$22:$H$26)*100</f>
        <v>0</v>
      </c>
      <c r="R23" s="327"/>
    </row>
    <row r="24" spans="1:18" s="318" customFormat="1" ht="11.4">
      <c r="A24" s="282" t="s">
        <v>79</v>
      </c>
      <c r="B24" s="330">
        <f t="shared" si="1"/>
        <v>11342</v>
      </c>
      <c r="C24" s="577"/>
      <c r="D24" s="533">
        <v>0</v>
      </c>
      <c r="E24" s="533"/>
      <c r="F24" s="533">
        <v>0</v>
      </c>
      <c r="G24" s="533"/>
      <c r="H24" s="533">
        <v>11342</v>
      </c>
      <c r="I24" s="158"/>
      <c r="J24" s="159"/>
      <c r="K24" s="327">
        <f t="shared" si="2"/>
        <v>15.993569857295956</v>
      </c>
      <c r="L24" s="327"/>
      <c r="M24" s="327">
        <f t="shared" si="3"/>
        <v>0</v>
      </c>
      <c r="N24" s="327"/>
      <c r="O24" s="327">
        <f>F24/SUM($F$22:$F$26)*100</f>
        <v>0</v>
      </c>
      <c r="P24" s="327"/>
      <c r="Q24" s="327">
        <f>H24/SUM($H$22:$H$26)*100</f>
        <v>71.617099198080453</v>
      </c>
      <c r="R24" s="327"/>
    </row>
    <row r="25" spans="1:18" s="318" customFormat="1" ht="11.4">
      <c r="A25" s="334" t="s">
        <v>90</v>
      </c>
      <c r="B25" s="330">
        <f t="shared" si="1"/>
        <v>15800</v>
      </c>
      <c r="C25" s="577"/>
      <c r="D25" s="533">
        <v>10189</v>
      </c>
      <c r="E25" s="533"/>
      <c r="F25" s="533">
        <v>1170</v>
      </c>
      <c r="G25" s="533"/>
      <c r="H25" s="533">
        <v>4441</v>
      </c>
      <c r="I25" s="158"/>
      <c r="J25" s="159"/>
      <c r="K25" s="327">
        <f t="shared" si="2"/>
        <v>22.27988042190761</v>
      </c>
      <c r="L25" s="327"/>
      <c r="M25" s="327">
        <f t="shared" si="3"/>
        <v>31.06876048178076</v>
      </c>
      <c r="N25" s="327"/>
      <c r="O25" s="327">
        <f t="shared" si="4"/>
        <v>5.2504038772213244</v>
      </c>
      <c r="P25" s="327"/>
      <c r="Q25" s="327">
        <f>H25/SUM($H$22:$H$26)*100</f>
        <v>28.041927132664014</v>
      </c>
      <c r="R25" s="327"/>
    </row>
    <row r="26" spans="1:18" s="318" customFormat="1" ht="11.4">
      <c r="A26" s="334" t="s">
        <v>209</v>
      </c>
      <c r="B26" s="330">
        <f t="shared" si="1"/>
        <v>175</v>
      </c>
      <c r="C26" s="577"/>
      <c r="D26" s="533">
        <v>93</v>
      </c>
      <c r="E26" s="533"/>
      <c r="F26" s="533">
        <v>28</v>
      </c>
      <c r="G26" s="533"/>
      <c r="H26" s="533">
        <v>54</v>
      </c>
      <c r="I26" s="158"/>
      <c r="J26" s="335"/>
      <c r="K26" s="327">
        <f>B26/SUM($B$22:$B$26)*100</f>
        <v>0.24677082745783743</v>
      </c>
      <c r="L26" s="327"/>
      <c r="M26" s="327">
        <f>D26/SUM($D$22:$D$26)*100</f>
        <v>0.28357981399603599</v>
      </c>
      <c r="N26" s="327"/>
      <c r="O26" s="327">
        <f t="shared" si="4"/>
        <v>0.12565069107880095</v>
      </c>
      <c r="P26" s="327"/>
      <c r="Q26" s="327">
        <f>H26/SUM($H$22:$H$26)*100</f>
        <v>0.34097366925554085</v>
      </c>
      <c r="R26" s="327"/>
    </row>
    <row r="27" spans="1:18" s="318" customFormat="1" ht="11.4">
      <c r="A27" s="282" t="s">
        <v>5</v>
      </c>
      <c r="B27" s="330">
        <f t="shared" si="1"/>
        <v>0</v>
      </c>
      <c r="C27" s="577"/>
      <c r="D27" s="533">
        <v>0</v>
      </c>
      <c r="E27" s="533"/>
      <c r="F27" s="533">
        <v>0</v>
      </c>
      <c r="G27" s="533"/>
      <c r="H27" s="533">
        <v>0</v>
      </c>
      <c r="I27" s="158"/>
      <c r="J27" s="335"/>
      <c r="K27" s="342">
        <v>0</v>
      </c>
      <c r="L27" s="364"/>
      <c r="M27" s="327">
        <v>0</v>
      </c>
      <c r="N27" s="327"/>
      <c r="O27" s="327">
        <v>0</v>
      </c>
      <c r="P27" s="327"/>
      <c r="Q27" s="327">
        <v>0</v>
      </c>
      <c r="R27" s="327"/>
    </row>
    <row r="28" spans="1:18" s="333" customFormat="1" ht="6.6" customHeight="1">
      <c r="A28" s="336"/>
      <c r="B28" s="337"/>
      <c r="C28" s="577"/>
      <c r="D28" s="337"/>
      <c r="E28" s="593"/>
      <c r="F28" s="162"/>
      <c r="G28" s="593"/>
      <c r="H28" s="163"/>
      <c r="I28" s="158"/>
      <c r="J28" s="159"/>
      <c r="K28" s="164"/>
      <c r="L28" s="332"/>
      <c r="M28" s="332"/>
      <c r="N28" s="332"/>
      <c r="O28" s="332"/>
      <c r="P28" s="332"/>
      <c r="Q28" s="338"/>
      <c r="R28" s="338"/>
    </row>
    <row r="29" spans="1:18" s="339" customFormat="1" ht="24">
      <c r="A29" s="454" t="s">
        <v>91</v>
      </c>
      <c r="B29" s="439">
        <f>SUM(B22:B24)</f>
        <v>54941</v>
      </c>
      <c r="C29" s="582"/>
      <c r="D29" s="439">
        <f>SUM(D22:D24)</f>
        <v>22513</v>
      </c>
      <c r="E29" s="568"/>
      <c r="F29" s="439">
        <f>SUM(F22:F24)</f>
        <v>21086</v>
      </c>
      <c r="G29" s="582"/>
      <c r="H29" s="439">
        <f>SUM(H22:H24)</f>
        <v>11342</v>
      </c>
      <c r="I29" s="455"/>
      <c r="J29" s="456"/>
      <c r="K29" s="446">
        <f>K31</f>
        <v>100</v>
      </c>
      <c r="L29" s="446"/>
      <c r="M29" s="446">
        <f>D29*100/B29</f>
        <v>40.97668407928505</v>
      </c>
      <c r="N29" s="444"/>
      <c r="O29" s="446">
        <f>F29*100/B29</f>
        <v>38.379352396206841</v>
      </c>
      <c r="P29" s="446"/>
      <c r="Q29" s="446">
        <f>H29*100/B29</f>
        <v>20.643963524508109</v>
      </c>
      <c r="R29" s="446"/>
    </row>
    <row r="30" spans="1:18" s="314" customFormat="1" ht="6.6" customHeight="1">
      <c r="A30" s="340"/>
      <c r="B30" s="321"/>
      <c r="C30" s="579"/>
      <c r="D30" s="321"/>
      <c r="E30" s="579"/>
      <c r="F30" s="321"/>
      <c r="G30" s="579"/>
      <c r="H30" s="321"/>
      <c r="I30" s="325"/>
      <c r="J30" s="326"/>
      <c r="K30" s="328"/>
      <c r="L30" s="328"/>
      <c r="M30" s="328"/>
      <c r="N30" s="328"/>
      <c r="O30" s="328"/>
      <c r="P30" s="323"/>
      <c r="Q30" s="323"/>
      <c r="R30" s="323"/>
    </row>
    <row r="31" spans="1:18" s="319" customFormat="1" ht="12">
      <c r="A31" s="281" t="s">
        <v>181</v>
      </c>
      <c r="B31" s="341">
        <f>D31+F31+H31</f>
        <v>54942</v>
      </c>
      <c r="C31" s="579"/>
      <c r="D31" s="341">
        <f>SUM(D32:D34)</f>
        <v>22513</v>
      </c>
      <c r="E31" s="577"/>
      <c r="F31" s="341">
        <f>SUM(F32:F34)</f>
        <v>21086</v>
      </c>
      <c r="G31" s="579"/>
      <c r="H31" s="341">
        <f>SUM(H32:H34)</f>
        <v>11343</v>
      </c>
      <c r="I31" s="325"/>
      <c r="J31" s="326"/>
      <c r="K31" s="338">
        <f>SUM(K32:K33)</f>
        <v>100</v>
      </c>
      <c r="L31" s="338"/>
      <c r="M31" s="338">
        <f>SUM(M32:M33)</f>
        <v>100</v>
      </c>
      <c r="N31" s="338"/>
      <c r="O31" s="338">
        <f>SUM(O32:O33)</f>
        <v>100</v>
      </c>
      <c r="P31" s="332"/>
      <c r="Q31" s="338">
        <f>SUM(Q32:Q33)</f>
        <v>100</v>
      </c>
      <c r="R31" s="338"/>
    </row>
    <row r="32" spans="1:18" s="314" customFormat="1" ht="11.4">
      <c r="A32" s="282" t="s">
        <v>92</v>
      </c>
      <c r="B32" s="324">
        <f t="shared" ref="B32:B33" si="6">D32+F32+H32</f>
        <v>15367</v>
      </c>
      <c r="C32" s="581"/>
      <c r="D32" s="533">
        <v>4331</v>
      </c>
      <c r="E32" s="533"/>
      <c r="F32" s="533">
        <v>4950</v>
      </c>
      <c r="G32" s="533"/>
      <c r="H32" s="533">
        <v>6086</v>
      </c>
      <c r="I32" s="325"/>
      <c r="J32" s="326"/>
      <c r="K32" s="327">
        <f>B32*100/SUM(B32:B33)</f>
        <v>41.475263825537773</v>
      </c>
      <c r="L32" s="328"/>
      <c r="M32" s="327">
        <f>D32*100/SUM($D$32:$D$33)</f>
        <v>46.826683965834142</v>
      </c>
      <c r="N32" s="328"/>
      <c r="O32" s="327">
        <f>F32*100/SUM($F$32:$F$33)</f>
        <v>27.802740957088293</v>
      </c>
      <c r="P32" s="323"/>
      <c r="Q32" s="327">
        <f>H32*100/SUM($H$32:$H$33)</f>
        <v>60.872174434886979</v>
      </c>
      <c r="R32" s="327"/>
    </row>
    <row r="33" spans="1:25" s="314" customFormat="1" ht="11.4">
      <c r="A33" s="282" t="s">
        <v>93</v>
      </c>
      <c r="B33" s="324">
        <f t="shared" si="6"/>
        <v>21684</v>
      </c>
      <c r="C33" s="581"/>
      <c r="D33" s="533">
        <v>4918</v>
      </c>
      <c r="E33" s="533"/>
      <c r="F33" s="533">
        <v>12854</v>
      </c>
      <c r="G33" s="533"/>
      <c r="H33" s="533">
        <v>3912</v>
      </c>
      <c r="I33" s="325"/>
      <c r="J33" s="326"/>
      <c r="K33" s="327">
        <f>B33*100/SUM(B32:B33)</f>
        <v>58.524736174462227</v>
      </c>
      <c r="L33" s="328"/>
      <c r="M33" s="327">
        <f>D33*100/SUM($D$32:$D$33)</f>
        <v>53.173316034165858</v>
      </c>
      <c r="N33" s="328"/>
      <c r="O33" s="327">
        <f>F33*100/SUM($F$32:$F$33)</f>
        <v>72.19725904291171</v>
      </c>
      <c r="P33" s="323"/>
      <c r="Q33" s="327">
        <f>H33*100/SUM($H$32:$H$33)</f>
        <v>39.127825565113021</v>
      </c>
      <c r="R33" s="327"/>
    </row>
    <row r="34" spans="1:25" s="314" customFormat="1" ht="11.4">
      <c r="A34" s="282" t="s">
        <v>5</v>
      </c>
      <c r="B34" s="324">
        <f>D34+F34+H34</f>
        <v>17891</v>
      </c>
      <c r="C34" s="577"/>
      <c r="D34" s="533">
        <v>13264</v>
      </c>
      <c r="E34" s="533"/>
      <c r="F34" s="533">
        <v>3282</v>
      </c>
      <c r="G34" s="533"/>
      <c r="H34" s="533">
        <v>1345</v>
      </c>
      <c r="I34" s="158"/>
      <c r="J34" s="326"/>
      <c r="K34" s="342" t="s">
        <v>15</v>
      </c>
      <c r="L34" s="364"/>
      <c r="M34" s="516" t="s">
        <v>15</v>
      </c>
      <c r="N34" s="517"/>
      <c r="O34" s="516" t="s">
        <v>15</v>
      </c>
      <c r="P34" s="518"/>
      <c r="Q34" s="342" t="s">
        <v>15</v>
      </c>
      <c r="R34" s="327"/>
    </row>
    <row r="35" spans="1:25" s="314" customFormat="1" ht="6.6" customHeight="1">
      <c r="A35" s="343"/>
      <c r="B35" s="324"/>
      <c r="C35" s="581"/>
      <c r="D35" s="324"/>
      <c r="E35" s="579"/>
      <c r="F35" s="321"/>
      <c r="G35" s="579"/>
      <c r="H35" s="321"/>
      <c r="I35" s="325"/>
      <c r="J35" s="326"/>
      <c r="K35" s="328"/>
      <c r="L35" s="328"/>
      <c r="M35" s="328"/>
      <c r="N35" s="328"/>
      <c r="O35" s="328"/>
      <c r="P35" s="323"/>
      <c r="Q35" s="323"/>
      <c r="R35" s="323"/>
    </row>
    <row r="36" spans="1:25" s="319" customFormat="1" ht="24">
      <c r="A36" s="307" t="s">
        <v>180</v>
      </c>
      <c r="B36" s="341">
        <f>D36+F36+H36</f>
        <v>54941</v>
      </c>
      <c r="C36" s="583"/>
      <c r="D36" s="341">
        <f>D37+D38+D41</f>
        <v>22513</v>
      </c>
      <c r="E36" s="594"/>
      <c r="F36" s="341">
        <f>F37+F38+F41</f>
        <v>21085</v>
      </c>
      <c r="G36" s="594"/>
      <c r="H36" s="341">
        <f>H37+H38+H41</f>
        <v>11343</v>
      </c>
      <c r="I36" s="325"/>
      <c r="J36" s="326"/>
      <c r="K36" s="338">
        <f>SUM(K37:K38)</f>
        <v>100</v>
      </c>
      <c r="L36" s="338"/>
      <c r="M36" s="338">
        <f>SUM(M37:M38)</f>
        <v>100</v>
      </c>
      <c r="N36" s="338"/>
      <c r="O36" s="338">
        <f>SUM(O37:O38)</f>
        <v>100</v>
      </c>
      <c r="P36" s="332"/>
      <c r="Q36" s="338">
        <f>SUM(Q37:Q38)</f>
        <v>100</v>
      </c>
      <c r="R36" s="338"/>
    </row>
    <row r="37" spans="1:25" s="318" customFormat="1" ht="11.4">
      <c r="A37" s="283" t="s">
        <v>8</v>
      </c>
      <c r="B37" s="324">
        <f t="shared" ref="B37" si="7">D37+F37+H37</f>
        <v>7399</v>
      </c>
      <c r="C37" s="577"/>
      <c r="D37" s="533">
        <v>1935</v>
      </c>
      <c r="E37" s="533"/>
      <c r="F37" s="533">
        <v>3736</v>
      </c>
      <c r="G37" s="533"/>
      <c r="H37" s="533">
        <v>1728</v>
      </c>
      <c r="I37" s="317"/>
      <c r="J37" s="344"/>
      <c r="K37" s="327">
        <f>B37*100/SUM(B37:B38)</f>
        <v>13.467173877432154</v>
      </c>
      <c r="L37" s="328"/>
      <c r="M37" s="327">
        <f>D37*100/SUM(D37:D38)</f>
        <v>8.5950339803668996</v>
      </c>
      <c r="N37" s="328"/>
      <c r="O37" s="327">
        <f>F37*100/SUM(F37:F38)</f>
        <v>17.718757410481384</v>
      </c>
      <c r="P37" s="328"/>
      <c r="Q37" s="327">
        <f>H37*100/SUM(H37:H38)</f>
        <v>15.234065062152869</v>
      </c>
      <c r="R37" s="327"/>
    </row>
    <row r="38" spans="1:25" s="318" customFormat="1" ht="11.4">
      <c r="A38" s="284" t="s">
        <v>143</v>
      </c>
      <c r="B38" s="324">
        <f>D38+F38+H38</f>
        <v>47542</v>
      </c>
      <c r="C38" s="577"/>
      <c r="D38" s="533">
        <f>SUM(D39:D40)</f>
        <v>20578</v>
      </c>
      <c r="E38" s="533"/>
      <c r="F38" s="533">
        <f>SUM(F39:F40)</f>
        <v>17349</v>
      </c>
      <c r="G38" s="533"/>
      <c r="H38" s="533">
        <f>SUM(H39:H40)</f>
        <v>9615</v>
      </c>
      <c r="I38" s="317"/>
      <c r="J38" s="344"/>
      <c r="K38" s="327">
        <f>B38*100/SUM(B37:B38)</f>
        <v>86.53282612256784</v>
      </c>
      <c r="L38" s="328"/>
      <c r="M38" s="327">
        <f>D38*100/SUM(D37:D38)</f>
        <v>91.404966019633108</v>
      </c>
      <c r="N38" s="328"/>
      <c r="O38" s="327">
        <f>F38*100/SUM(F37:F38)</f>
        <v>82.281242589518612</v>
      </c>
      <c r="P38" s="328"/>
      <c r="Q38" s="327">
        <f>H38*100/SUM(H37:H38)</f>
        <v>84.765934937847135</v>
      </c>
      <c r="R38" s="327"/>
    </row>
    <row r="39" spans="1:25" s="314" customFormat="1">
      <c r="A39" s="285" t="s">
        <v>164</v>
      </c>
      <c r="B39" s="324">
        <f>D39+F39+H39</f>
        <v>18101</v>
      </c>
      <c r="C39" s="581"/>
      <c r="D39" s="533">
        <v>8340</v>
      </c>
      <c r="E39" s="533"/>
      <c r="F39" s="533">
        <v>8271</v>
      </c>
      <c r="G39" s="533"/>
      <c r="H39" s="533">
        <v>1490</v>
      </c>
      <c r="I39" s="325"/>
      <c r="J39" s="326"/>
      <c r="K39" s="327">
        <f>B39*100/SUM(B37:B38)</f>
        <v>32.946251433355783</v>
      </c>
      <c r="L39" s="328"/>
      <c r="M39" s="327">
        <f>D39*100/SUM(D37:D38)</f>
        <v>37.045262737085238</v>
      </c>
      <c r="N39" s="328"/>
      <c r="O39" s="327">
        <f>F39*100/SUM(F37:F38)</f>
        <v>39.226938581930284</v>
      </c>
      <c r="P39" s="323"/>
      <c r="Q39" s="327">
        <f>H39*100/SUM(H37:H38)</f>
        <v>13.135854712157277</v>
      </c>
      <c r="R39" s="327"/>
    </row>
    <row r="40" spans="1:25" s="310" customFormat="1">
      <c r="A40" s="285" t="s">
        <v>165</v>
      </c>
      <c r="B40" s="324">
        <f>D40+F40+H40</f>
        <v>29441</v>
      </c>
      <c r="C40" s="577"/>
      <c r="D40" s="533">
        <v>12238</v>
      </c>
      <c r="E40" s="533"/>
      <c r="F40" s="533">
        <v>9078</v>
      </c>
      <c r="G40" s="533"/>
      <c r="H40" s="533">
        <v>8125</v>
      </c>
      <c r="I40" s="158"/>
      <c r="J40" s="345"/>
      <c r="K40" s="327">
        <f>B40*100/SUM(B37:B38)</f>
        <v>53.586574689212064</v>
      </c>
      <c r="L40" s="327"/>
      <c r="M40" s="327">
        <f>D40*100/SUM(D37:D38)</f>
        <v>54.359703282547862</v>
      </c>
      <c r="N40" s="327"/>
      <c r="O40" s="327">
        <f>F40*100/SUM(F37:F38)</f>
        <v>43.054304007588335</v>
      </c>
      <c r="P40" s="346"/>
      <c r="Q40" s="327">
        <f>H40*100/SUM(H37:H38)</f>
        <v>71.630080225689852</v>
      </c>
      <c r="R40" s="327"/>
    </row>
    <row r="41" spans="1:25" s="310" customFormat="1" ht="11.4">
      <c r="A41" s="282" t="s">
        <v>5</v>
      </c>
      <c r="B41" s="324">
        <f>D41+F41+H41</f>
        <v>0</v>
      </c>
      <c r="C41" s="577"/>
      <c r="D41" s="533">
        <v>0</v>
      </c>
      <c r="E41" s="533"/>
      <c r="F41" s="533">
        <v>0</v>
      </c>
      <c r="G41" s="533"/>
      <c r="H41" s="533">
        <v>0</v>
      </c>
      <c r="I41" s="158"/>
      <c r="J41" s="345"/>
      <c r="K41" s="342">
        <v>0</v>
      </c>
      <c r="L41" s="364"/>
      <c r="M41" s="342">
        <v>0</v>
      </c>
      <c r="N41" s="324"/>
      <c r="O41" s="324">
        <v>0</v>
      </c>
      <c r="P41" s="518"/>
      <c r="Q41" s="342">
        <v>0</v>
      </c>
      <c r="R41" s="327"/>
    </row>
    <row r="42" spans="1:25" s="310" customFormat="1" ht="6.6" customHeight="1" thickBot="1">
      <c r="A42" s="174"/>
      <c r="B42" s="347"/>
      <c r="C42" s="584"/>
      <c r="D42" s="347"/>
      <c r="E42" s="584"/>
      <c r="F42" s="347"/>
      <c r="G42" s="598"/>
      <c r="H42" s="347"/>
      <c r="I42" s="348"/>
      <c r="J42" s="349"/>
      <c r="K42" s="350"/>
      <c r="L42" s="349"/>
      <c r="M42" s="350"/>
      <c r="N42" s="349"/>
      <c r="O42" s="350"/>
      <c r="P42" s="351"/>
      <c r="Q42" s="352"/>
      <c r="R42" s="352"/>
    </row>
    <row r="43" spans="1:25" s="353" customFormat="1" ht="6.6" customHeight="1">
      <c r="B43" s="354"/>
      <c r="C43" s="585"/>
      <c r="D43" s="354"/>
      <c r="E43" s="585"/>
      <c r="G43" s="585"/>
      <c r="I43" s="355"/>
      <c r="K43" s="354"/>
      <c r="M43" s="354"/>
    </row>
    <row r="44" spans="1:25" s="353" customFormat="1" ht="11.4">
      <c r="A44" s="286" t="s">
        <v>166</v>
      </c>
      <c r="B44" s="354"/>
      <c r="C44" s="585"/>
      <c r="D44" s="354"/>
      <c r="E44" s="585"/>
      <c r="F44" s="356"/>
      <c r="G44" s="585"/>
      <c r="I44" s="355"/>
      <c r="K44" s="354"/>
      <c r="M44" s="354"/>
      <c r="O44" s="356"/>
      <c r="T44" s="354"/>
      <c r="V44" s="356"/>
    </row>
    <row r="45" spans="1:25" s="504" customFormat="1" ht="22.5" customHeight="1">
      <c r="A45" s="719" t="s">
        <v>167</v>
      </c>
      <c r="B45" s="719"/>
      <c r="C45" s="719"/>
      <c r="D45" s="719"/>
      <c r="E45" s="719"/>
      <c r="F45" s="719"/>
      <c r="G45" s="719"/>
      <c r="H45" s="719"/>
      <c r="I45" s="719"/>
      <c r="J45" s="719"/>
      <c r="K45" s="719"/>
      <c r="L45" s="719"/>
      <c r="M45" s="719"/>
      <c r="N45" s="719"/>
      <c r="O45" s="719"/>
      <c r="P45" s="719"/>
      <c r="Q45" s="719"/>
      <c r="R45" s="719"/>
      <c r="S45" s="503"/>
      <c r="T45" s="503"/>
      <c r="U45" s="503"/>
      <c r="V45" s="503"/>
      <c r="W45" s="503"/>
      <c r="X45" s="503"/>
      <c r="Y45" s="503"/>
    </row>
    <row r="46" spans="1:25" s="504" customFormat="1" ht="10.199999999999999">
      <c r="A46" s="287" t="s">
        <v>14</v>
      </c>
      <c r="B46" s="505"/>
      <c r="C46" s="586"/>
      <c r="E46" s="586"/>
      <c r="G46" s="586"/>
      <c r="N46" s="507"/>
      <c r="P46" s="105"/>
      <c r="Q46" s="505"/>
      <c r="R46" s="506"/>
      <c r="U46" s="507"/>
      <c r="W46" s="105"/>
      <c r="X46" s="505"/>
      <c r="Y46" s="506"/>
    </row>
    <row r="47" spans="1:25" s="504" customFormat="1" ht="10.199999999999999">
      <c r="A47" s="288" t="s">
        <v>70</v>
      </c>
      <c r="B47" s="505"/>
      <c r="C47" s="586"/>
      <c r="E47" s="586"/>
      <c r="G47" s="586"/>
      <c r="N47" s="507"/>
      <c r="P47" s="106"/>
      <c r="Q47" s="505"/>
      <c r="R47" s="506"/>
      <c r="U47" s="507"/>
      <c r="W47" s="106"/>
      <c r="X47" s="505"/>
      <c r="Y47" s="506"/>
    </row>
    <row r="48" spans="1:25" s="504" customFormat="1" ht="10.199999999999999">
      <c r="A48" s="9" t="s">
        <v>223</v>
      </c>
      <c r="B48" s="505"/>
      <c r="C48" s="586"/>
      <c r="E48" s="586"/>
      <c r="G48" s="586"/>
      <c r="N48" s="507"/>
      <c r="P48" s="9"/>
      <c r="Q48" s="505"/>
      <c r="R48" s="506"/>
      <c r="U48" s="507"/>
      <c r="W48" s="9"/>
      <c r="X48" s="505"/>
      <c r="Y48" s="506"/>
    </row>
    <row r="49" spans="3:10">
      <c r="C49" s="587"/>
      <c r="E49" s="587"/>
      <c r="G49" s="587"/>
      <c r="H49" s="309"/>
      <c r="I49" s="309"/>
      <c r="J49" s="309"/>
    </row>
    <row r="50" spans="3:10">
      <c r="C50" s="587"/>
      <c r="E50" s="587"/>
      <c r="G50" s="587"/>
      <c r="H50" s="309"/>
      <c r="I50" s="309"/>
      <c r="J50" s="309"/>
    </row>
    <row r="51" spans="3:10">
      <c r="C51" s="587"/>
      <c r="E51" s="587"/>
      <c r="G51" s="587"/>
      <c r="H51" s="309"/>
      <c r="I51" s="309"/>
      <c r="J51" s="309"/>
    </row>
    <row r="52" spans="3:10">
      <c r="C52" s="587"/>
      <c r="E52" s="587"/>
      <c r="G52" s="587"/>
      <c r="H52" s="309"/>
      <c r="I52" s="309"/>
      <c r="J52" s="309"/>
    </row>
    <row r="53" spans="3:10">
      <c r="C53" s="587"/>
      <c r="E53" s="587"/>
      <c r="G53" s="587"/>
      <c r="H53" s="309"/>
      <c r="I53" s="309"/>
      <c r="J53" s="309"/>
    </row>
    <row r="54" spans="3:10">
      <c r="C54" s="587"/>
      <c r="E54" s="587"/>
      <c r="G54" s="587"/>
      <c r="H54" s="309"/>
      <c r="I54" s="309"/>
      <c r="J54" s="309"/>
    </row>
    <row r="55" spans="3:10">
      <c r="C55" s="587"/>
      <c r="E55" s="587"/>
      <c r="G55" s="587"/>
      <c r="H55" s="309"/>
      <c r="I55" s="309"/>
      <c r="J55" s="309"/>
    </row>
  </sheetData>
  <mergeCells count="15">
    <mergeCell ref="A45:R45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227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453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5" t="s">
        <v>138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15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5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5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15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15"/>
      <c r="B9" s="717"/>
      <c r="C9" s="717"/>
      <c r="D9" s="500"/>
      <c r="E9" s="549"/>
      <c r="F9" s="500"/>
      <c r="G9" s="549"/>
      <c r="H9" s="500"/>
      <c r="I9" s="549"/>
      <c r="J9" s="429"/>
      <c r="K9" s="717"/>
      <c r="L9" s="717"/>
      <c r="M9" s="500"/>
      <c r="N9" s="500"/>
      <c r="O9" s="500"/>
      <c r="P9" s="500"/>
      <c r="Q9" s="500"/>
      <c r="R9" s="500"/>
    </row>
    <row r="10" spans="1:18" s="128" customFormat="1" ht="11.4">
      <c r="A10" s="715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161</v>
      </c>
      <c r="B13" s="439">
        <f>SUM(D13,F13,H13)</f>
        <v>70916</v>
      </c>
      <c r="C13" s="582"/>
      <c r="D13" s="439">
        <f>D15</f>
        <v>32795</v>
      </c>
      <c r="E13" s="568"/>
      <c r="F13" s="439">
        <f>F15</f>
        <v>22284</v>
      </c>
      <c r="G13" s="582"/>
      <c r="H13" s="439">
        <f>H15</f>
        <v>15837</v>
      </c>
      <c r="I13" s="582"/>
      <c r="J13" s="442"/>
      <c r="K13" s="446">
        <f>M13+O13+Q13</f>
        <v>100</v>
      </c>
      <c r="L13" s="446"/>
      <c r="M13" s="446">
        <f>D13*100/B13</f>
        <v>46.24485306559874</v>
      </c>
      <c r="N13" s="444"/>
      <c r="O13" s="446">
        <f>F13*100/B13</f>
        <v>31.423092108973997</v>
      </c>
      <c r="P13" s="446"/>
      <c r="Q13" s="446">
        <f>H13*100/B13</f>
        <v>22.332054825427267</v>
      </c>
      <c r="R13" s="446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3"/>
    </row>
    <row r="15" spans="1:18" s="319" customFormat="1" ht="12">
      <c r="A15" s="289" t="s">
        <v>16</v>
      </c>
      <c r="B15" s="341">
        <f t="shared" ref="B15:B17" si="0">SUM(D15,F15,H15)</f>
        <v>70916</v>
      </c>
      <c r="C15" s="581"/>
      <c r="D15" s="341">
        <f>SUM(D16:D17)</f>
        <v>32795</v>
      </c>
      <c r="E15" s="581"/>
      <c r="F15" s="341">
        <f>SUM(F16:F17)</f>
        <v>22284</v>
      </c>
      <c r="G15" s="577"/>
      <c r="H15" s="341">
        <f>SUM(H16:H17)</f>
        <v>15837</v>
      </c>
      <c r="I15" s="577"/>
      <c r="J15" s="358"/>
      <c r="K15" s="338">
        <f>SUM(K16:K17)</f>
        <v>100</v>
      </c>
      <c r="L15" s="338"/>
      <c r="M15" s="338">
        <f>SUM(M16:M17)</f>
        <v>100</v>
      </c>
      <c r="N15" s="338"/>
      <c r="O15" s="338">
        <f>SUM(O16:O17)</f>
        <v>100</v>
      </c>
      <c r="P15" s="332"/>
      <c r="Q15" s="338">
        <f>SUM(Q16:Q17)</f>
        <v>100</v>
      </c>
      <c r="R15" s="338"/>
    </row>
    <row r="16" spans="1:18" s="314" customFormat="1" ht="11.4">
      <c r="A16" s="290" t="s">
        <v>94</v>
      </c>
      <c r="B16" s="324">
        <f t="shared" si="0"/>
        <v>62969</v>
      </c>
      <c r="C16" s="581"/>
      <c r="D16" s="533">
        <v>29167</v>
      </c>
      <c r="E16" s="533"/>
      <c r="F16" s="533">
        <v>20287</v>
      </c>
      <c r="G16" s="533"/>
      <c r="H16" s="533">
        <v>13515</v>
      </c>
      <c r="I16" s="577"/>
      <c r="J16" s="344"/>
      <c r="K16" s="328">
        <f>B16*100/SUM(B16:B17)</f>
        <v>88.793784195386095</v>
      </c>
      <c r="L16" s="328"/>
      <c r="M16" s="328">
        <f>D16*100/SUM(D16:D17)</f>
        <v>88.937338008842815</v>
      </c>
      <c r="N16" s="328"/>
      <c r="O16" s="328">
        <f>F16*100/SUM(F16:F17)</f>
        <v>91.038413211272669</v>
      </c>
      <c r="P16" s="327"/>
      <c r="Q16" s="328">
        <f>H16*100/SUM(H16:H17)</f>
        <v>85.338132222011751</v>
      </c>
      <c r="R16" s="328"/>
    </row>
    <row r="17" spans="1:18" s="314" customFormat="1" ht="11.4">
      <c r="A17" s="290" t="s">
        <v>95</v>
      </c>
      <c r="B17" s="324">
        <f t="shared" si="0"/>
        <v>7947</v>
      </c>
      <c r="C17" s="581"/>
      <c r="D17" s="533">
        <v>3628</v>
      </c>
      <c r="E17" s="533"/>
      <c r="F17" s="533">
        <v>1997</v>
      </c>
      <c r="G17" s="533"/>
      <c r="H17" s="533">
        <v>2322</v>
      </c>
      <c r="I17" s="577"/>
      <c r="J17" s="344"/>
      <c r="K17" s="328">
        <f>B17*100/SUM(B16:B17)</f>
        <v>11.20621580461391</v>
      </c>
      <c r="L17" s="328"/>
      <c r="M17" s="328">
        <f>D17*100/SUM(D16:D17)</f>
        <v>11.062661991157189</v>
      </c>
      <c r="N17" s="328"/>
      <c r="O17" s="328">
        <f>F17*100/SUM(F16:F17)</f>
        <v>8.9615867887273382</v>
      </c>
      <c r="P17" s="327"/>
      <c r="Q17" s="328">
        <f>H17*100/SUM(H16:H17)</f>
        <v>14.661867777988256</v>
      </c>
      <c r="R17" s="328"/>
    </row>
    <row r="18" spans="1:18" s="314" customFormat="1" ht="6.6" customHeight="1">
      <c r="A18" s="343"/>
      <c r="B18" s="324"/>
      <c r="C18" s="581"/>
      <c r="D18" s="324"/>
      <c r="E18" s="581"/>
      <c r="F18" s="359"/>
      <c r="G18" s="577"/>
      <c r="H18" s="330"/>
      <c r="I18" s="577"/>
      <c r="J18" s="344"/>
      <c r="K18" s="328"/>
      <c r="L18" s="328"/>
      <c r="M18" s="328"/>
      <c r="N18" s="328"/>
      <c r="O18" s="327"/>
      <c r="P18" s="327"/>
      <c r="Q18" s="323"/>
      <c r="R18" s="323"/>
    </row>
    <row r="19" spans="1:18" s="319" customFormat="1" ht="12">
      <c r="A19" s="291" t="s">
        <v>17</v>
      </c>
      <c r="B19" s="341">
        <f t="shared" ref="B19:B25" si="1">SUM(D19,F19,H19)</f>
        <v>70914</v>
      </c>
      <c r="C19" s="579"/>
      <c r="D19" s="341">
        <f>SUM(D20:D25)</f>
        <v>32794</v>
      </c>
      <c r="E19" s="581"/>
      <c r="F19" s="341">
        <f>SUM(F20:F25)</f>
        <v>22283</v>
      </c>
      <c r="G19" s="581"/>
      <c r="H19" s="341">
        <f>SUM(H20:H25)</f>
        <v>15837</v>
      </c>
      <c r="I19" s="581"/>
      <c r="J19" s="360"/>
      <c r="K19" s="338">
        <f>SUM(K20:K24)</f>
        <v>100</v>
      </c>
      <c r="L19" s="338"/>
      <c r="M19" s="338">
        <f>SUM(M20:M24)</f>
        <v>99.999999999999986</v>
      </c>
      <c r="N19" s="338"/>
      <c r="O19" s="338">
        <f>SUM(O20:O24)</f>
        <v>100</v>
      </c>
      <c r="P19" s="338"/>
      <c r="Q19" s="338">
        <f>SUM(Q20:Q24)</f>
        <v>100</v>
      </c>
      <c r="R19" s="338"/>
    </row>
    <row r="20" spans="1:18" s="314" customFormat="1" ht="11.4">
      <c r="A20" s="292" t="s">
        <v>1</v>
      </c>
      <c r="B20" s="324">
        <f t="shared" si="1"/>
        <v>7312</v>
      </c>
      <c r="C20" s="581"/>
      <c r="D20" s="533">
        <v>4320</v>
      </c>
      <c r="E20" s="533"/>
      <c r="F20" s="533">
        <v>1339</v>
      </c>
      <c r="G20" s="533"/>
      <c r="H20" s="533">
        <v>1653</v>
      </c>
      <c r="I20" s="581"/>
      <c r="J20" s="326"/>
      <c r="K20" s="328">
        <f>B20*100/SUM($B$20:$B$24)</f>
        <v>10.3142808779552</v>
      </c>
      <c r="L20" s="328"/>
      <c r="M20" s="328">
        <f>D20*100/SUM($D$20:$D$24)</f>
        <v>13.181984621017943</v>
      </c>
      <c r="N20" s="328"/>
      <c r="O20" s="328">
        <f>F20*100/SUM($F$20:$F$24)</f>
        <v>6.0090652066597858</v>
      </c>
      <c r="P20" s="323"/>
      <c r="Q20" s="328">
        <f>H20*100/SUM($H$20:$H$24)</f>
        <v>10.43758287554461</v>
      </c>
      <c r="R20" s="327"/>
    </row>
    <row r="21" spans="1:18" s="314" customFormat="1" ht="12">
      <c r="A21" s="292" t="s">
        <v>2</v>
      </c>
      <c r="B21" s="324">
        <f t="shared" si="1"/>
        <v>38374</v>
      </c>
      <c r="C21" s="581"/>
      <c r="D21" s="533">
        <v>16643</v>
      </c>
      <c r="E21" s="533"/>
      <c r="F21" s="533">
        <v>13672</v>
      </c>
      <c r="G21" s="533"/>
      <c r="H21" s="533">
        <v>8059</v>
      </c>
      <c r="I21" s="577"/>
      <c r="J21" s="344"/>
      <c r="K21" s="328">
        <f t="shared" ref="K21" si="2">B21*100/SUM($B$20:$B$24)</f>
        <v>54.130226259662585</v>
      </c>
      <c r="L21" s="338"/>
      <c r="M21" s="328">
        <f t="shared" ref="M21:M23" si="3">D21*100/SUM($D$20:$D$24)</f>
        <v>50.784206029537408</v>
      </c>
      <c r="N21" s="338"/>
      <c r="O21" s="328">
        <f t="shared" ref="O21:O24" si="4">F21*100/SUM($F$20:$F$24)</f>
        <v>61.356190818112459</v>
      </c>
      <c r="P21" s="327"/>
      <c r="Q21" s="328">
        <f t="shared" ref="Q21:Q22" si="5">H21*100/SUM($H$20:$H$24)</f>
        <v>50.887162972785248</v>
      </c>
      <c r="R21" s="327"/>
    </row>
    <row r="22" spans="1:18" s="314" customFormat="1" ht="11.4">
      <c r="A22" s="292" t="s">
        <v>3</v>
      </c>
      <c r="B22" s="324">
        <f t="shared" si="1"/>
        <v>18205</v>
      </c>
      <c r="C22" s="581"/>
      <c r="D22" s="533">
        <v>8084</v>
      </c>
      <c r="E22" s="533"/>
      <c r="F22" s="533">
        <v>6044</v>
      </c>
      <c r="G22" s="533"/>
      <c r="H22" s="533">
        <v>4077</v>
      </c>
      <c r="I22" s="577"/>
      <c r="J22" s="344"/>
      <c r="K22" s="328">
        <f>B22*100/SUM($B$20:$B$24)</f>
        <v>25.679907464876148</v>
      </c>
      <c r="L22" s="361"/>
      <c r="M22" s="328">
        <f>D22*100/SUM($D$20:$D$24)</f>
        <v>24.667398999145611</v>
      </c>
      <c r="N22" s="361"/>
      <c r="O22" s="328">
        <f>F22*100/SUM($F$20:$F$24)</f>
        <v>27.123816362249247</v>
      </c>
      <c r="P22" s="327"/>
      <c r="Q22" s="328">
        <f t="shared" si="5"/>
        <v>25.743512028793333</v>
      </c>
      <c r="R22" s="327"/>
    </row>
    <row r="23" spans="1:18" s="314" customFormat="1" ht="11.4">
      <c r="A23" s="292" t="s">
        <v>4</v>
      </c>
      <c r="B23" s="324">
        <f t="shared" si="1"/>
        <v>5359</v>
      </c>
      <c r="C23" s="581"/>
      <c r="D23" s="533">
        <v>2877</v>
      </c>
      <c r="E23" s="533"/>
      <c r="F23" s="533">
        <v>885</v>
      </c>
      <c r="G23" s="533"/>
      <c r="H23" s="533">
        <v>1597</v>
      </c>
      <c r="I23" s="581"/>
      <c r="J23" s="326"/>
      <c r="K23" s="328">
        <f>B23*100/SUM($B$20:$B$24)</f>
        <v>7.5593861084466516</v>
      </c>
      <c r="L23" s="328"/>
      <c r="M23" s="328">
        <f t="shared" si="3"/>
        <v>8.7788355913584759</v>
      </c>
      <c r="N23" s="328"/>
      <c r="O23" s="328">
        <f t="shared" si="4"/>
        <v>3.9716375712426513</v>
      </c>
      <c r="P23" s="323"/>
      <c r="Q23" s="328">
        <f>H23*100/SUM($H$20:$H$24)</f>
        <v>10.083980551872198</v>
      </c>
      <c r="R23" s="327"/>
    </row>
    <row r="24" spans="1:18" s="314" customFormat="1" ht="11.4">
      <c r="A24" s="196" t="s">
        <v>41</v>
      </c>
      <c r="B24" s="324">
        <f t="shared" si="1"/>
        <v>1642</v>
      </c>
      <c r="C24" s="581"/>
      <c r="D24" s="533">
        <v>848</v>
      </c>
      <c r="E24" s="533"/>
      <c r="F24" s="533">
        <v>343</v>
      </c>
      <c r="G24" s="533" t="s">
        <v>211</v>
      </c>
      <c r="H24" s="533">
        <v>451</v>
      </c>
      <c r="I24" s="581"/>
      <c r="J24" s="344"/>
      <c r="K24" s="328">
        <f>B24*100/SUM($B$20:$B$24)</f>
        <v>2.3161992890594143</v>
      </c>
      <c r="L24" s="328"/>
      <c r="M24" s="328">
        <f>D24*100/SUM($D$20:$D$24)</f>
        <v>2.5875747589405589</v>
      </c>
      <c r="N24" s="328"/>
      <c r="O24" s="328">
        <f t="shared" si="4"/>
        <v>1.5392900417358524</v>
      </c>
      <c r="P24" s="323"/>
      <c r="Q24" s="328">
        <f>H24*100/SUM($H$20:$H$24)</f>
        <v>2.8477615710046096</v>
      </c>
      <c r="R24" s="327"/>
    </row>
    <row r="25" spans="1:18" s="314" customFormat="1" ht="11.4">
      <c r="A25" s="196" t="s">
        <v>5</v>
      </c>
      <c r="B25" s="533">
        <f t="shared" si="1"/>
        <v>22</v>
      </c>
      <c r="C25" s="581"/>
      <c r="D25" s="533">
        <v>22</v>
      </c>
      <c r="E25" s="533" t="s">
        <v>211</v>
      </c>
      <c r="F25" s="533">
        <v>0</v>
      </c>
      <c r="G25" s="533"/>
      <c r="H25" s="533">
        <v>0</v>
      </c>
      <c r="I25" s="581"/>
      <c r="J25" s="344"/>
      <c r="K25" s="364" t="s">
        <v>15</v>
      </c>
      <c r="L25" s="364"/>
      <c r="M25" s="364" t="s">
        <v>15</v>
      </c>
      <c r="N25" s="328"/>
      <c r="O25" s="328">
        <v>0</v>
      </c>
      <c r="P25" s="323"/>
      <c r="Q25" s="328">
        <v>0</v>
      </c>
      <c r="R25" s="327"/>
    </row>
    <row r="26" spans="1:18" s="314" customFormat="1" ht="6.6" customHeight="1">
      <c r="A26" s="329"/>
      <c r="B26" s="324"/>
      <c r="C26" s="581"/>
      <c r="D26" s="324"/>
      <c r="E26" s="581"/>
      <c r="F26" s="330"/>
      <c r="G26" s="581"/>
      <c r="H26" s="324"/>
      <c r="I26" s="581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4" customFormat="1" ht="24">
      <c r="A27" s="293" t="s">
        <v>144</v>
      </c>
      <c r="B27" s="341">
        <f>SUM(D27,F27,H27)</f>
        <v>70917</v>
      </c>
      <c r="C27" s="583"/>
      <c r="D27" s="341">
        <f>SUM(D28:D30)</f>
        <v>32796</v>
      </c>
      <c r="E27" s="604"/>
      <c r="F27" s="341">
        <f>SUM(F28:F30)</f>
        <v>22284</v>
      </c>
      <c r="G27" s="604"/>
      <c r="H27" s="341">
        <f>SUM(H28:H30)</f>
        <v>15837</v>
      </c>
      <c r="I27" s="577"/>
      <c r="J27" s="358"/>
      <c r="K27" s="338">
        <f>SUM(K28:K29)</f>
        <v>100</v>
      </c>
      <c r="L27" s="338"/>
      <c r="M27" s="338">
        <f>SUM(M28:M29)</f>
        <v>100</v>
      </c>
      <c r="N27" s="338"/>
      <c r="O27" s="338">
        <f>SUM(O28:O29)</f>
        <v>100</v>
      </c>
      <c r="P27" s="332"/>
      <c r="Q27" s="338">
        <f>SUM(Q28:Q29)</f>
        <v>100</v>
      </c>
      <c r="R27" s="323"/>
    </row>
    <row r="28" spans="1:18" s="314" customFormat="1" ht="12" customHeight="1">
      <c r="A28" s="199" t="s">
        <v>145</v>
      </c>
      <c r="B28" s="324">
        <f t="shared" ref="B28" si="6">SUM(D28,F28,H28)</f>
        <v>10349</v>
      </c>
      <c r="C28" s="533"/>
      <c r="D28" s="533">
        <v>10310</v>
      </c>
      <c r="E28" s="533"/>
      <c r="F28" s="533">
        <v>14</v>
      </c>
      <c r="G28" s="533" t="s">
        <v>211</v>
      </c>
      <c r="H28" s="533">
        <v>25</v>
      </c>
      <c r="I28" s="533" t="s">
        <v>211</v>
      </c>
      <c r="J28" s="344"/>
      <c r="K28" s="328">
        <f>B28*100/SUM(B28:B29)</f>
        <v>14.598056225579395</v>
      </c>
      <c r="L28" s="328"/>
      <c r="M28" s="328">
        <f>D28*100/SUM(D28:D29)</f>
        <v>31.459782741364581</v>
      </c>
      <c r="N28" s="327"/>
      <c r="O28" s="328">
        <f>F28*100/SUM(F28:F29)</f>
        <v>6.2825345539400473E-2</v>
      </c>
      <c r="P28" s="327"/>
      <c r="Q28" s="328">
        <f>H28*100/SUM(H28:H29)</f>
        <v>0.15785818021089854</v>
      </c>
      <c r="R28" s="323"/>
    </row>
    <row r="29" spans="1:18" s="314" customFormat="1" ht="12" customHeight="1">
      <c r="A29" s="199" t="s">
        <v>146</v>
      </c>
      <c r="B29" s="324">
        <f>SUM(D29,F29,H29)</f>
        <v>60544</v>
      </c>
      <c r="C29" s="533"/>
      <c r="D29" s="533">
        <v>22462</v>
      </c>
      <c r="E29" s="533"/>
      <c r="F29" s="533">
        <v>22270</v>
      </c>
      <c r="G29" s="533"/>
      <c r="H29" s="533">
        <v>15812</v>
      </c>
      <c r="I29" s="533"/>
      <c r="J29" s="362"/>
      <c r="K29" s="328">
        <f>B29*100/SUM(B28:B29)</f>
        <v>85.401943774420602</v>
      </c>
      <c r="L29" s="361"/>
      <c r="M29" s="328">
        <f>D29*100/SUM(D28:D29)</f>
        <v>68.540217258635423</v>
      </c>
      <c r="N29" s="363"/>
      <c r="O29" s="328">
        <f>F29*100/SUM(F28:F29)</f>
        <v>99.937174654460605</v>
      </c>
      <c r="P29" s="363"/>
      <c r="Q29" s="328">
        <f>H29*100/SUM(H28:H29)</f>
        <v>99.842141819789106</v>
      </c>
      <c r="R29" s="323"/>
    </row>
    <row r="30" spans="1:18" s="314" customFormat="1" ht="12" customHeight="1">
      <c r="A30" s="19" t="s">
        <v>5</v>
      </c>
      <c r="B30" s="533">
        <f>SUM(D30,F30,H30)</f>
        <v>24</v>
      </c>
      <c r="C30" s="533" t="s">
        <v>211</v>
      </c>
      <c r="D30" s="533">
        <v>24</v>
      </c>
      <c r="E30" s="533" t="s">
        <v>211</v>
      </c>
      <c r="F30" s="533">
        <v>0</v>
      </c>
      <c r="G30" s="533"/>
      <c r="H30" s="533">
        <v>0</v>
      </c>
      <c r="I30" s="533"/>
      <c r="J30" s="362"/>
      <c r="K30" s="663" t="s">
        <v>15</v>
      </c>
      <c r="L30" s="664"/>
      <c r="M30" s="663" t="s">
        <v>15</v>
      </c>
      <c r="N30" s="363"/>
      <c r="O30" s="328">
        <v>0</v>
      </c>
      <c r="P30" s="363"/>
      <c r="Q30" s="328">
        <v>0</v>
      </c>
      <c r="R30" s="323"/>
    </row>
    <row r="31" spans="1:18" s="314" customFormat="1" ht="6.6" customHeight="1">
      <c r="A31" s="329"/>
      <c r="B31" s="324"/>
      <c r="C31" s="581"/>
      <c r="D31" s="324"/>
      <c r="E31" s="581"/>
      <c r="F31" s="321"/>
      <c r="G31" s="581"/>
      <c r="H31" s="321"/>
      <c r="I31" s="581"/>
      <c r="J31" s="326"/>
      <c r="K31" s="328"/>
      <c r="L31" s="328"/>
      <c r="M31" s="328"/>
      <c r="N31" s="328"/>
      <c r="O31" s="328"/>
      <c r="P31" s="323"/>
      <c r="Q31" s="323"/>
      <c r="R31" s="323"/>
    </row>
    <row r="32" spans="1:18" s="314" customFormat="1" ht="24">
      <c r="A32" s="293" t="s">
        <v>148</v>
      </c>
      <c r="B32" s="341">
        <f>SUM(D32,F32,H32)</f>
        <v>70916</v>
      </c>
      <c r="C32" s="583"/>
      <c r="D32" s="341">
        <f>SUM(D33:D35)</f>
        <v>32795</v>
      </c>
      <c r="E32" s="604"/>
      <c r="F32" s="341">
        <f>SUM(F33:F35)</f>
        <v>22284</v>
      </c>
      <c r="G32" s="604"/>
      <c r="H32" s="341">
        <f>SUM(H33:H35)</f>
        <v>15837</v>
      </c>
      <c r="I32" s="577"/>
      <c r="J32" s="358"/>
      <c r="K32" s="338">
        <f>SUM(K33:K34)</f>
        <v>100</v>
      </c>
      <c r="L32" s="338"/>
      <c r="M32" s="338">
        <f>SUM(M33:M34)</f>
        <v>100</v>
      </c>
      <c r="N32" s="338"/>
      <c r="O32" s="338">
        <f>SUM(O33:O34)</f>
        <v>100</v>
      </c>
      <c r="P32" s="332"/>
      <c r="Q32" s="338">
        <f>SUM(Q33:Q34)</f>
        <v>100</v>
      </c>
      <c r="R32" s="323"/>
    </row>
    <row r="33" spans="1:18" s="314" customFormat="1" ht="12" customHeight="1">
      <c r="A33" s="199" t="s">
        <v>145</v>
      </c>
      <c r="B33" s="324">
        <f t="shared" ref="B33:B35" si="7">SUM(D33,F33,H33)</f>
        <v>15771</v>
      </c>
      <c r="C33" s="581"/>
      <c r="D33" s="533">
        <v>7220</v>
      </c>
      <c r="E33" s="533"/>
      <c r="F33" s="533">
        <v>5236</v>
      </c>
      <c r="G33" s="533"/>
      <c r="H33" s="533">
        <v>3315</v>
      </c>
      <c r="I33" s="577"/>
      <c r="J33" s="344"/>
      <c r="K33" s="328">
        <f>B33*100/SUM(B33:B34)</f>
        <v>22.23898697050031</v>
      </c>
      <c r="L33" s="328"/>
      <c r="M33" s="328">
        <f>D33*100/SUM(D33:D34)</f>
        <v>22.015551151090104</v>
      </c>
      <c r="N33" s="327"/>
      <c r="O33" s="328">
        <f>F33*100/SUM(F33:F34)</f>
        <v>23.496679231735776</v>
      </c>
      <c r="P33" s="327"/>
      <c r="Q33" s="328">
        <f>H33*100/SUM(H33:H34)</f>
        <v>20.931994695965145</v>
      </c>
      <c r="R33" s="323"/>
    </row>
    <row r="34" spans="1:18" s="314" customFormat="1" ht="12" customHeight="1">
      <c r="A34" s="199" t="s">
        <v>146</v>
      </c>
      <c r="B34" s="324">
        <f t="shared" si="7"/>
        <v>55145</v>
      </c>
      <c r="C34" s="581"/>
      <c r="D34" s="533">
        <v>25575</v>
      </c>
      <c r="E34" s="533"/>
      <c r="F34" s="533">
        <v>17048</v>
      </c>
      <c r="G34" s="533"/>
      <c r="H34" s="533">
        <v>12522</v>
      </c>
      <c r="I34" s="581"/>
      <c r="J34" s="362"/>
      <c r="K34" s="328">
        <f>B34*100/SUM(B33:B34)</f>
        <v>77.761013029499694</v>
      </c>
      <c r="L34" s="361"/>
      <c r="M34" s="328">
        <f>D34*100/SUM(D33:D34)</f>
        <v>77.984448848909892</v>
      </c>
      <c r="N34" s="363"/>
      <c r="O34" s="328">
        <f>F34*100/SUM(F33:F34)</f>
        <v>76.503320768264231</v>
      </c>
      <c r="P34" s="363"/>
      <c r="Q34" s="328">
        <f>H34*100/SUM(H33:H34)</f>
        <v>79.068005304034855</v>
      </c>
      <c r="R34" s="323"/>
    </row>
    <row r="35" spans="1:18" s="314" customFormat="1" ht="12" customHeight="1">
      <c r="A35" s="19" t="s">
        <v>5</v>
      </c>
      <c r="B35" s="533">
        <f t="shared" si="7"/>
        <v>0</v>
      </c>
      <c r="C35" s="581"/>
      <c r="D35" s="533">
        <v>0</v>
      </c>
      <c r="E35" s="533"/>
      <c r="F35" s="533">
        <v>0</v>
      </c>
      <c r="G35" s="533"/>
      <c r="H35" s="533">
        <v>0</v>
      </c>
      <c r="I35" s="581"/>
      <c r="J35" s="362"/>
      <c r="K35" s="663">
        <v>0</v>
      </c>
      <c r="L35" s="664"/>
      <c r="M35" s="663">
        <v>0</v>
      </c>
      <c r="N35" s="363"/>
      <c r="O35" s="328">
        <v>0</v>
      </c>
      <c r="P35" s="363"/>
      <c r="Q35" s="328">
        <v>0</v>
      </c>
      <c r="R35" s="323"/>
    </row>
    <row r="36" spans="1:18" s="314" customFormat="1" ht="6.6" customHeight="1">
      <c r="A36" s="329"/>
      <c r="B36" s="324"/>
      <c r="C36" s="581"/>
      <c r="D36" s="324"/>
      <c r="E36" s="581"/>
      <c r="F36" s="321"/>
      <c r="G36" s="581"/>
      <c r="H36" s="321"/>
      <c r="I36" s="581"/>
      <c r="J36" s="326"/>
      <c r="K36" s="328"/>
      <c r="L36" s="328"/>
      <c r="M36" s="328"/>
      <c r="N36" s="328"/>
      <c r="O36" s="328"/>
      <c r="P36" s="323"/>
      <c r="Q36" s="323"/>
      <c r="R36" s="323"/>
    </row>
    <row r="37" spans="1:18" s="319" customFormat="1" ht="12">
      <c r="A37" s="293" t="s">
        <v>18</v>
      </c>
      <c r="B37" s="341">
        <f>SUM(D37,F37,H37)</f>
        <v>70916</v>
      </c>
      <c r="C37" s="583"/>
      <c r="D37" s="341">
        <f>SUM(D38:D40)</f>
        <v>32795</v>
      </c>
      <c r="E37" s="604"/>
      <c r="F37" s="341">
        <f>SUM(F38:F40)</f>
        <v>22284</v>
      </c>
      <c r="G37" s="604"/>
      <c r="H37" s="341">
        <f>SUM(H38:H40)</f>
        <v>15837</v>
      </c>
      <c r="I37" s="577"/>
      <c r="J37" s="358"/>
      <c r="K37" s="338">
        <f>SUM(K38:K39)</f>
        <v>100</v>
      </c>
      <c r="L37" s="338"/>
      <c r="M37" s="338">
        <f>SUM(M38:M39)</f>
        <v>100</v>
      </c>
      <c r="N37" s="338"/>
      <c r="O37" s="338">
        <f>SUM(O38:O39)</f>
        <v>100</v>
      </c>
      <c r="P37" s="332"/>
      <c r="Q37" s="338">
        <f>SUM(Q38:Q39)</f>
        <v>100</v>
      </c>
      <c r="R37" s="338"/>
    </row>
    <row r="38" spans="1:18" s="314" customFormat="1" ht="11.4">
      <c r="A38" s="199" t="s">
        <v>19</v>
      </c>
      <c r="B38" s="324">
        <f t="shared" ref="B38:H40" si="8">SUM(D38,F38,H38)</f>
        <v>68978</v>
      </c>
      <c r="C38" s="581"/>
      <c r="D38" s="533">
        <v>31791</v>
      </c>
      <c r="E38" s="533"/>
      <c r="F38" s="533">
        <v>21800</v>
      </c>
      <c r="G38" s="533"/>
      <c r="H38" s="533">
        <v>15387</v>
      </c>
      <c r="I38" s="577"/>
      <c r="J38" s="344"/>
      <c r="K38" s="328">
        <f>B38*100/SUM(B38:B39)</f>
        <v>97.267189350781209</v>
      </c>
      <c r="L38" s="328"/>
      <c r="M38" s="328">
        <f>D38*100/SUM(D38:D39)</f>
        <v>96.938557706967529</v>
      </c>
      <c r="N38" s="327"/>
      <c r="O38" s="328">
        <f>F38*100/SUM(F38:F39)</f>
        <v>97.828038054209301</v>
      </c>
      <c r="P38" s="327"/>
      <c r="Q38" s="328">
        <f>H38*100/SUM(H38:H39)</f>
        <v>97.158552756203832</v>
      </c>
      <c r="R38" s="327"/>
    </row>
    <row r="39" spans="1:18" s="314" customFormat="1" ht="11.4">
      <c r="A39" s="199" t="s">
        <v>20</v>
      </c>
      <c r="B39" s="324">
        <f t="shared" si="8"/>
        <v>1938</v>
      </c>
      <c r="C39" s="581"/>
      <c r="D39" s="533">
        <v>1004</v>
      </c>
      <c r="E39" s="533"/>
      <c r="F39" s="533">
        <v>484</v>
      </c>
      <c r="G39" s="533" t="s">
        <v>211</v>
      </c>
      <c r="H39" s="533">
        <v>450</v>
      </c>
      <c r="I39" s="581"/>
      <c r="J39" s="362"/>
      <c r="K39" s="328">
        <f>B39*100/SUM(B38:B39)</f>
        <v>2.732810649218794</v>
      </c>
      <c r="L39" s="361"/>
      <c r="M39" s="328">
        <f>D39*100/SUM(D38:D39)</f>
        <v>3.0614422930324743</v>
      </c>
      <c r="N39" s="363"/>
      <c r="O39" s="328">
        <f>F39*100/SUM(F38:F39)</f>
        <v>2.1719619457907018</v>
      </c>
      <c r="P39" s="363"/>
      <c r="Q39" s="328">
        <f>H39*100/SUM(H38:H39)</f>
        <v>2.8414472437961735</v>
      </c>
      <c r="R39" s="327"/>
    </row>
    <row r="40" spans="1:18" s="314" customFormat="1" ht="11.4">
      <c r="A40" s="19" t="s">
        <v>5</v>
      </c>
      <c r="B40" s="533">
        <f t="shared" si="8"/>
        <v>0</v>
      </c>
      <c r="C40" s="581"/>
      <c r="D40" s="533">
        <f t="shared" si="8"/>
        <v>0</v>
      </c>
      <c r="E40" s="533"/>
      <c r="F40" s="533">
        <f t="shared" si="8"/>
        <v>0</v>
      </c>
      <c r="G40" s="533"/>
      <c r="H40" s="533">
        <f t="shared" si="8"/>
        <v>0</v>
      </c>
      <c r="I40" s="581"/>
      <c r="J40" s="362"/>
      <c r="K40" s="663">
        <v>0</v>
      </c>
      <c r="L40" s="664"/>
      <c r="M40" s="663">
        <v>0</v>
      </c>
      <c r="N40" s="363"/>
      <c r="O40" s="663">
        <v>0</v>
      </c>
      <c r="P40" s="664"/>
      <c r="Q40" s="663">
        <v>0</v>
      </c>
      <c r="R40" s="327"/>
    </row>
    <row r="41" spans="1:18" s="314" customFormat="1" ht="6.6" customHeight="1">
      <c r="A41" s="329"/>
      <c r="B41" s="324"/>
      <c r="C41" s="581"/>
      <c r="D41" s="324"/>
      <c r="E41" s="581"/>
      <c r="F41" s="321"/>
      <c r="G41" s="581"/>
      <c r="H41" s="321"/>
      <c r="I41" s="581"/>
      <c r="J41" s="326"/>
      <c r="K41" s="328"/>
      <c r="L41" s="328"/>
      <c r="M41" s="328"/>
      <c r="N41" s="328"/>
      <c r="O41" s="328"/>
      <c r="P41" s="323"/>
      <c r="Q41" s="323"/>
      <c r="R41" s="323"/>
    </row>
    <row r="42" spans="1:18" s="319" customFormat="1" ht="12">
      <c r="A42" s="294" t="s">
        <v>21</v>
      </c>
      <c r="B42" s="341">
        <f t="shared" ref="B42:B49" si="9">SUM(D42,F42,H42)</f>
        <v>70915</v>
      </c>
      <c r="C42" s="599"/>
      <c r="D42" s="341">
        <f>SUM(D43:D49)</f>
        <v>32794</v>
      </c>
      <c r="E42" s="599"/>
      <c r="F42" s="341">
        <f>SUM(F43:F49)</f>
        <v>22284</v>
      </c>
      <c r="G42" s="599"/>
      <c r="H42" s="341">
        <f>SUM(H43:H49)</f>
        <v>15837</v>
      </c>
      <c r="I42" s="604"/>
      <c r="J42" s="358"/>
      <c r="K42" s="338">
        <f>SUM(K43:K48)</f>
        <v>100</v>
      </c>
      <c r="L42" s="338"/>
      <c r="M42" s="338">
        <f>SUM(M43:M48)</f>
        <v>100</v>
      </c>
      <c r="N42" s="338"/>
      <c r="O42" s="338">
        <f>SUM(O43:O48)</f>
        <v>100</v>
      </c>
      <c r="P42" s="332"/>
      <c r="Q42" s="338">
        <f>SUM(Q43:Q48)</f>
        <v>100</v>
      </c>
      <c r="R42" s="338"/>
    </row>
    <row r="43" spans="1:18" s="314" customFormat="1" ht="11.4">
      <c r="A43" s="295" t="s">
        <v>6</v>
      </c>
      <c r="B43" s="324">
        <f t="shared" si="9"/>
        <v>2592</v>
      </c>
      <c r="C43" s="581"/>
      <c r="D43" s="533">
        <v>1934</v>
      </c>
      <c r="E43" s="533"/>
      <c r="F43" s="533">
        <v>142</v>
      </c>
      <c r="G43" s="533" t="s">
        <v>211</v>
      </c>
      <c r="H43" s="533">
        <v>516</v>
      </c>
      <c r="I43" s="581"/>
      <c r="J43" s="344"/>
      <c r="K43" s="328">
        <f>B43*100/SUM($B$43:$B$48)</f>
        <v>3.6550800253825</v>
      </c>
      <c r="L43" s="328"/>
      <c r="M43" s="328">
        <f>D43*100/SUM($D$43:$D$48)</f>
        <v>5.8974202598036225</v>
      </c>
      <c r="N43" s="327"/>
      <c r="O43" s="328">
        <f>F43*100/SUM($F$43:$F$48)</f>
        <v>0.63722850475677617</v>
      </c>
      <c r="P43" s="327"/>
      <c r="Q43" s="328">
        <f>H43*100/SUM($H$43:$H$48)</f>
        <v>3.2581928395529456</v>
      </c>
      <c r="R43" s="327"/>
    </row>
    <row r="44" spans="1:18" s="314" customFormat="1" ht="11.4">
      <c r="A44" s="295" t="s">
        <v>168</v>
      </c>
      <c r="B44" s="324">
        <f t="shared" si="9"/>
        <v>10464</v>
      </c>
      <c r="C44" s="581"/>
      <c r="D44" s="533">
        <v>6927</v>
      </c>
      <c r="E44" s="533"/>
      <c r="F44" s="533">
        <v>1413</v>
      </c>
      <c r="G44" s="533"/>
      <c r="H44" s="533">
        <v>2124</v>
      </c>
      <c r="I44" s="581"/>
      <c r="J44" s="326"/>
      <c r="K44" s="328">
        <f t="shared" ref="K44:K48" si="10">B44*100/SUM($B$43:$B$48)</f>
        <v>14.755693435803426</v>
      </c>
      <c r="L44" s="328"/>
      <c r="M44" s="328">
        <f t="shared" ref="M44:M48" si="11">D44*100/SUM($D$43:$D$48)</f>
        <v>21.122766359699945</v>
      </c>
      <c r="N44" s="328"/>
      <c r="O44" s="328">
        <f t="shared" ref="O44:O48" si="12">F44*100/SUM($F$43:$F$48)</f>
        <v>6.3408723747980611</v>
      </c>
      <c r="P44" s="323"/>
      <c r="Q44" s="328">
        <f t="shared" ref="Q44:Q48" si="13">H44*100/SUM($H$43:$H$48)</f>
        <v>13.411630990717939</v>
      </c>
      <c r="R44" s="327"/>
    </row>
    <row r="45" spans="1:18" s="314" customFormat="1" ht="11.4">
      <c r="A45" s="296" t="s">
        <v>169</v>
      </c>
      <c r="B45" s="324">
        <f t="shared" si="9"/>
        <v>14721</v>
      </c>
      <c r="C45" s="581"/>
      <c r="D45" s="533">
        <v>8508</v>
      </c>
      <c r="E45" s="533"/>
      <c r="F45" s="533">
        <v>4821</v>
      </c>
      <c r="G45" s="533"/>
      <c r="H45" s="533">
        <v>1392</v>
      </c>
      <c r="I45" s="581"/>
      <c r="J45" s="326"/>
      <c r="K45" s="328">
        <f t="shared" si="10"/>
        <v>20.758654727490658</v>
      </c>
      <c r="L45" s="328"/>
      <c r="M45" s="328">
        <f t="shared" si="11"/>
        <v>25.943770201866194</v>
      </c>
      <c r="N45" s="328"/>
      <c r="O45" s="328">
        <f t="shared" si="12"/>
        <v>21.634356488960691</v>
      </c>
      <c r="P45" s="323"/>
      <c r="Q45" s="328">
        <f t="shared" si="13"/>
        <v>8.78954347414283</v>
      </c>
      <c r="R45" s="327"/>
    </row>
    <row r="46" spans="1:18" s="314" customFormat="1" ht="11.4">
      <c r="A46" s="296" t="s">
        <v>170</v>
      </c>
      <c r="B46" s="324">
        <f t="shared" si="9"/>
        <v>8538</v>
      </c>
      <c r="C46" s="581"/>
      <c r="D46" s="533">
        <v>2867</v>
      </c>
      <c r="E46" s="533"/>
      <c r="F46" s="533">
        <v>3658</v>
      </c>
      <c r="G46" s="533"/>
      <c r="H46" s="533">
        <v>2013</v>
      </c>
      <c r="I46" s="581"/>
      <c r="J46" s="326"/>
      <c r="K46" s="328">
        <f t="shared" si="10"/>
        <v>12.03976591694282</v>
      </c>
      <c r="L46" s="328"/>
      <c r="M46" s="328">
        <f>D46*100/SUM($D$43:$D$48)</f>
        <v>8.7424528877233634</v>
      </c>
      <c r="N46" s="328"/>
      <c r="O46" s="328">
        <f>F46*100/SUM($F$43:$F$48)</f>
        <v>16.415365284509065</v>
      </c>
      <c r="P46" s="323"/>
      <c r="Q46" s="328">
        <f>H46*100/SUM($H$43:$H$48)</f>
        <v>12.710740670581549</v>
      </c>
      <c r="R46" s="327"/>
    </row>
    <row r="47" spans="1:18" s="314" customFormat="1" ht="11.4">
      <c r="A47" s="295" t="s">
        <v>171</v>
      </c>
      <c r="B47" s="324">
        <f t="shared" si="9"/>
        <v>11690</v>
      </c>
      <c r="C47" s="581"/>
      <c r="D47" s="533">
        <v>5244</v>
      </c>
      <c r="E47" s="533"/>
      <c r="F47" s="533">
        <v>3583</v>
      </c>
      <c r="G47" s="533"/>
      <c r="H47" s="533">
        <v>2863</v>
      </c>
      <c r="I47" s="581"/>
      <c r="J47" s="326"/>
      <c r="K47" s="328">
        <f t="shared" si="10"/>
        <v>16.484523725586971</v>
      </c>
      <c r="L47" s="328"/>
      <c r="M47" s="328">
        <f t="shared" si="11"/>
        <v>15.990730011587486</v>
      </c>
      <c r="N47" s="328"/>
      <c r="O47" s="328">
        <f t="shared" si="12"/>
        <v>16.078800933405134</v>
      </c>
      <c r="P47" s="323"/>
      <c r="Q47" s="328">
        <f t="shared" si="13"/>
        <v>18.077918797752101</v>
      </c>
      <c r="R47" s="327"/>
    </row>
    <row r="48" spans="1:18" s="314" customFormat="1" ht="11.4">
      <c r="A48" s="19" t="s">
        <v>172</v>
      </c>
      <c r="B48" s="324">
        <f t="shared" si="9"/>
        <v>22910</v>
      </c>
      <c r="C48" s="581"/>
      <c r="D48" s="533">
        <v>7314</v>
      </c>
      <c r="E48" s="533"/>
      <c r="F48" s="533">
        <v>8667</v>
      </c>
      <c r="G48" s="533"/>
      <c r="H48" s="533">
        <v>6929</v>
      </c>
      <c r="I48" s="581"/>
      <c r="J48" s="326"/>
      <c r="K48" s="328">
        <f t="shared" si="10"/>
        <v>32.306282168793629</v>
      </c>
      <c r="L48" s="328"/>
      <c r="M48" s="328">
        <f t="shared" si="11"/>
        <v>22.302860279319386</v>
      </c>
      <c r="N48" s="328"/>
      <c r="O48" s="328">
        <f t="shared" si="12"/>
        <v>38.893376413570273</v>
      </c>
      <c r="P48" s="323"/>
      <c r="Q48" s="328">
        <f t="shared" si="13"/>
        <v>43.751973227252634</v>
      </c>
      <c r="R48" s="327"/>
    </row>
    <row r="49" spans="1:18" s="314" customFormat="1" ht="11.4">
      <c r="A49" s="19" t="s">
        <v>5</v>
      </c>
      <c r="B49" s="533">
        <f t="shared" si="9"/>
        <v>0</v>
      </c>
      <c r="C49" s="581"/>
      <c r="D49" s="533">
        <v>0</v>
      </c>
      <c r="E49" s="533"/>
      <c r="F49" s="533">
        <v>0</v>
      </c>
      <c r="G49" s="533"/>
      <c r="H49" s="533">
        <v>0</v>
      </c>
      <c r="I49" s="581"/>
      <c r="J49" s="326"/>
      <c r="K49" s="663">
        <v>0</v>
      </c>
      <c r="L49" s="664"/>
      <c r="M49" s="663">
        <v>0</v>
      </c>
      <c r="N49" s="363"/>
      <c r="O49" s="328">
        <v>0</v>
      </c>
      <c r="P49" s="363"/>
      <c r="Q49" s="328">
        <v>0</v>
      </c>
      <c r="R49" s="327"/>
    </row>
    <row r="50" spans="1:18" s="310" customFormat="1" ht="6.6" customHeight="1">
      <c r="A50" s="202"/>
      <c r="B50" s="324"/>
      <c r="C50" s="577"/>
      <c r="D50" s="330"/>
      <c r="E50" s="577"/>
      <c r="F50" s="330"/>
      <c r="G50" s="577"/>
      <c r="H50" s="330"/>
      <c r="I50" s="577"/>
      <c r="J50" s="345"/>
      <c r="K50" s="327"/>
      <c r="L50" s="327"/>
      <c r="M50" s="327"/>
      <c r="N50" s="327"/>
      <c r="O50" s="327"/>
      <c r="P50" s="346"/>
      <c r="Q50" s="327"/>
      <c r="R50" s="327"/>
    </row>
    <row r="51" spans="1:18" s="319" customFormat="1" ht="12">
      <c r="A51" s="294" t="s">
        <v>22</v>
      </c>
      <c r="B51" s="341">
        <f>SUM(D51,F51,H51)</f>
        <v>70917</v>
      </c>
      <c r="C51" s="583"/>
      <c r="D51" s="341">
        <f>SUM(D52:D54)</f>
        <v>32795</v>
      </c>
      <c r="E51" s="604"/>
      <c r="F51" s="341">
        <f>SUM(F52:F54)</f>
        <v>22284</v>
      </c>
      <c r="G51" s="604"/>
      <c r="H51" s="341">
        <f>SUM(H52:H54)</f>
        <v>15838</v>
      </c>
      <c r="I51" s="581"/>
      <c r="J51" s="366"/>
      <c r="K51" s="338">
        <f>SUM(K52:K53)</f>
        <v>100</v>
      </c>
      <c r="L51" s="338"/>
      <c r="M51" s="338">
        <f>SUM(M52:M53)</f>
        <v>100</v>
      </c>
      <c r="N51" s="338"/>
      <c r="O51" s="338">
        <f>SUM(O52:O53)</f>
        <v>100</v>
      </c>
      <c r="P51" s="367"/>
      <c r="Q51" s="338">
        <f>SUM(Q52:Q53)</f>
        <v>100</v>
      </c>
      <c r="R51" s="338"/>
    </row>
    <row r="52" spans="1:18" s="314" customFormat="1">
      <c r="A52" s="297" t="s">
        <v>173</v>
      </c>
      <c r="B52" s="324">
        <f t="shared" ref="B52:B54" si="14">SUM(D52,F52,H52)</f>
        <v>26066</v>
      </c>
      <c r="C52" s="600"/>
      <c r="D52" s="533">
        <v>14549</v>
      </c>
      <c r="E52" s="533"/>
      <c r="F52" s="533">
        <v>5937</v>
      </c>
      <c r="G52" s="533"/>
      <c r="H52" s="533">
        <v>5580</v>
      </c>
      <c r="I52" s="581"/>
      <c r="J52" s="326"/>
      <c r="K52" s="328">
        <f>B52*100/SUM(B52:B53)</f>
        <v>36.7556439217677</v>
      </c>
      <c r="L52" s="361"/>
      <c r="M52" s="328">
        <f>D52*100/SUM(D52:D53)</f>
        <v>44.36347004116481</v>
      </c>
      <c r="N52" s="361"/>
      <c r="O52" s="328">
        <f>F52*100/SUM(F52:F53)</f>
        <v>26.642434033387183</v>
      </c>
      <c r="P52" s="323"/>
      <c r="Q52" s="328">
        <f>H52*100/SUM(H52:H53)</f>
        <v>35.231721176916274</v>
      </c>
      <c r="R52" s="327"/>
    </row>
    <row r="53" spans="1:18" s="314" customFormat="1">
      <c r="A53" s="297" t="s">
        <v>174</v>
      </c>
      <c r="B53" s="324">
        <f t="shared" si="14"/>
        <v>44851</v>
      </c>
      <c r="C53" s="581"/>
      <c r="D53" s="533">
        <v>18246</v>
      </c>
      <c r="E53" s="533"/>
      <c r="F53" s="533">
        <v>16347</v>
      </c>
      <c r="G53" s="533"/>
      <c r="H53" s="533">
        <v>10258</v>
      </c>
      <c r="I53" s="577"/>
      <c r="J53" s="344"/>
      <c r="K53" s="328">
        <f>B53*100/SUM(B52:B53)</f>
        <v>63.2443560782323</v>
      </c>
      <c r="L53" s="328"/>
      <c r="M53" s="328">
        <f>D53*100/SUM(D52:D53)</f>
        <v>55.63652995883519</v>
      </c>
      <c r="N53" s="328"/>
      <c r="O53" s="328">
        <f>F53*100/SUM(F52:F53)</f>
        <v>73.35756596661281</v>
      </c>
      <c r="P53" s="327"/>
      <c r="Q53" s="328">
        <f>H53*100/SUM(H52:H53)</f>
        <v>64.768278823083719</v>
      </c>
      <c r="R53" s="327"/>
    </row>
    <row r="54" spans="1:18" s="314" customFormat="1" ht="11.4">
      <c r="A54" s="19" t="s">
        <v>5</v>
      </c>
      <c r="B54" s="533">
        <f t="shared" si="14"/>
        <v>0</v>
      </c>
      <c r="C54" s="581"/>
      <c r="D54" s="533">
        <v>0</v>
      </c>
      <c r="E54" s="533"/>
      <c r="F54" s="533">
        <v>0</v>
      </c>
      <c r="G54" s="533"/>
      <c r="H54" s="533">
        <v>0</v>
      </c>
      <c r="I54" s="577"/>
      <c r="J54" s="344"/>
      <c r="K54" s="328">
        <v>0</v>
      </c>
      <c r="L54" s="664"/>
      <c r="M54" s="328">
        <v>0</v>
      </c>
      <c r="N54" s="328"/>
      <c r="O54" s="328">
        <v>0</v>
      </c>
      <c r="P54" s="327"/>
      <c r="Q54" s="328">
        <v>0</v>
      </c>
      <c r="R54" s="327"/>
    </row>
    <row r="55" spans="1:18" s="314" customFormat="1" ht="6.6" customHeight="1">
      <c r="A55" s="368"/>
      <c r="B55" s="324"/>
      <c r="C55" s="601"/>
      <c r="D55" s="369"/>
      <c r="E55" s="600"/>
      <c r="F55" s="369"/>
      <c r="G55" s="600"/>
      <c r="H55" s="370"/>
      <c r="I55" s="581"/>
      <c r="J55" s="371"/>
      <c r="K55" s="361"/>
      <c r="L55" s="361"/>
      <c r="M55" s="361"/>
      <c r="N55" s="361"/>
      <c r="O55" s="361"/>
      <c r="P55" s="372"/>
      <c r="Q55" s="323"/>
      <c r="R55" s="323"/>
    </row>
    <row r="56" spans="1:18" s="319" customFormat="1" ht="12">
      <c r="A56" s="298" t="s">
        <v>23</v>
      </c>
      <c r="B56" s="341">
        <f t="shared" ref="B56:B61" si="15">SUM(D56,F56,H56)</f>
        <v>70916</v>
      </c>
      <c r="C56" s="599"/>
      <c r="D56" s="341">
        <f>SUM(D57:D61)</f>
        <v>32794</v>
      </c>
      <c r="E56" s="599"/>
      <c r="F56" s="341">
        <f>SUM(F57:F61)</f>
        <v>22285</v>
      </c>
      <c r="G56" s="599"/>
      <c r="H56" s="341">
        <f>SUM(H57:H61)</f>
        <v>15837</v>
      </c>
      <c r="I56" s="581"/>
      <c r="J56" s="366"/>
      <c r="K56" s="338">
        <f>SUM(K57:K60)</f>
        <v>100</v>
      </c>
      <c r="L56" s="338"/>
      <c r="M56" s="338">
        <f>SUM(M57:M60)</f>
        <v>100</v>
      </c>
      <c r="N56" s="338"/>
      <c r="O56" s="338">
        <f>SUM(O57:O60)</f>
        <v>100</v>
      </c>
      <c r="P56" s="367"/>
      <c r="Q56" s="338">
        <f>SUM(Q57:Q60)</f>
        <v>100</v>
      </c>
      <c r="R56" s="338"/>
    </row>
    <row r="57" spans="1:18" s="314" customFormat="1" ht="11.4">
      <c r="A57" s="299" t="s">
        <v>73</v>
      </c>
      <c r="B57" s="324">
        <f t="shared" si="15"/>
        <v>34542</v>
      </c>
      <c r="C57" s="581"/>
      <c r="D57" s="533">
        <v>20031</v>
      </c>
      <c r="E57" s="533"/>
      <c r="F57" s="533">
        <v>7857</v>
      </c>
      <c r="G57" s="533"/>
      <c r="H57" s="533">
        <v>6654</v>
      </c>
      <c r="I57" s="577"/>
      <c r="J57" s="344"/>
      <c r="K57" s="328">
        <f>B57*100/SUM($B$57:$B$60)</f>
        <v>48.754393145986533</v>
      </c>
      <c r="L57" s="328"/>
      <c r="M57" s="328">
        <f>D57*100/SUM($D$57:$D$60)</f>
        <v>61.08129535890712</v>
      </c>
      <c r="N57" s="328"/>
      <c r="O57" s="328">
        <f>F57*100/SUM($F$57:$F$60)</f>
        <v>35.363219011612209</v>
      </c>
      <c r="P57" s="323"/>
      <c r="Q57" s="328">
        <f>H57*100/SUM($H$57:$H$60)</f>
        <v>42.015533244932755</v>
      </c>
      <c r="R57" s="327"/>
    </row>
    <row r="58" spans="1:18" s="314" customFormat="1" ht="11.4">
      <c r="A58" s="299" t="s">
        <v>74</v>
      </c>
      <c r="B58" s="324">
        <f t="shared" si="15"/>
        <v>2745</v>
      </c>
      <c r="C58" s="581"/>
      <c r="D58" s="533">
        <v>742</v>
      </c>
      <c r="E58" s="533"/>
      <c r="F58" s="533">
        <v>263</v>
      </c>
      <c r="G58" s="533" t="s">
        <v>211</v>
      </c>
      <c r="H58" s="533">
        <v>1740</v>
      </c>
      <c r="I58" s="577"/>
      <c r="J58" s="344"/>
      <c r="K58" s="328">
        <f t="shared" ref="K58:K60" si="16">B58*100/SUM($B$57:$B$60)</f>
        <v>3.8744371833053397</v>
      </c>
      <c r="L58" s="328"/>
      <c r="M58" s="328">
        <f t="shared" ref="M58:M60" si="17">D58*100/SUM($D$57:$D$60)</f>
        <v>2.262609013843996</v>
      </c>
      <c r="N58" s="327"/>
      <c r="O58" s="328">
        <f t="shared" ref="O58:O60" si="18">F58*100/SUM($F$57:$F$60)</f>
        <v>1.1837249077324692</v>
      </c>
      <c r="P58" s="327"/>
      <c r="Q58" s="328">
        <f t="shared" ref="Q58:Q60" si="19">H58*100/SUM($H$57:$H$60)</f>
        <v>10.986929342678538</v>
      </c>
      <c r="R58" s="327"/>
    </row>
    <row r="59" spans="1:18" s="314" customFormat="1" ht="11.4">
      <c r="A59" s="299" t="s">
        <v>75</v>
      </c>
      <c r="B59" s="324">
        <f t="shared" si="15"/>
        <v>31044</v>
      </c>
      <c r="C59" s="581"/>
      <c r="D59" s="533">
        <v>10983</v>
      </c>
      <c r="E59" s="533"/>
      <c r="F59" s="533">
        <v>13249</v>
      </c>
      <c r="G59" s="533"/>
      <c r="H59" s="533">
        <v>6812</v>
      </c>
      <c r="I59" s="577"/>
      <c r="J59" s="344"/>
      <c r="K59" s="328">
        <f t="shared" si="16"/>
        <v>43.817132210758089</v>
      </c>
      <c r="L59" s="328"/>
      <c r="M59" s="328">
        <f t="shared" si="17"/>
        <v>33.490882478502165</v>
      </c>
      <c r="N59" s="327"/>
      <c r="O59" s="328">
        <f t="shared" si="18"/>
        <v>59.631830047709066</v>
      </c>
      <c r="P59" s="327"/>
      <c r="Q59" s="328">
        <f t="shared" si="19"/>
        <v>43.01319694386563</v>
      </c>
      <c r="R59" s="327"/>
    </row>
    <row r="60" spans="1:18" s="314" customFormat="1">
      <c r="A60" s="300" t="s">
        <v>175</v>
      </c>
      <c r="B60" s="324">
        <f t="shared" si="15"/>
        <v>2518</v>
      </c>
      <c r="C60" s="581"/>
      <c r="D60" s="533">
        <v>1038</v>
      </c>
      <c r="E60" s="533"/>
      <c r="F60" s="533">
        <v>849</v>
      </c>
      <c r="G60" s="533"/>
      <c r="H60" s="533">
        <v>631</v>
      </c>
      <c r="I60" s="581"/>
      <c r="J60" s="344"/>
      <c r="K60" s="328">
        <f t="shared" si="16"/>
        <v>3.5540374599500346</v>
      </c>
      <c r="L60" s="328"/>
      <c r="M60" s="328">
        <f t="shared" si="17"/>
        <v>3.1652131487467221</v>
      </c>
      <c r="N60" s="327"/>
      <c r="O60" s="328">
        <f t="shared" si="18"/>
        <v>3.8212260329462597</v>
      </c>
      <c r="P60" s="327"/>
      <c r="Q60" s="328">
        <f t="shared" si="19"/>
        <v>3.984340468523079</v>
      </c>
      <c r="R60" s="327"/>
    </row>
    <row r="61" spans="1:18" s="314" customFormat="1" ht="11.4">
      <c r="A61" s="19" t="s">
        <v>5</v>
      </c>
      <c r="B61" s="324">
        <f t="shared" si="15"/>
        <v>67</v>
      </c>
      <c r="C61" s="581" t="s">
        <v>211</v>
      </c>
      <c r="D61" s="533">
        <v>0</v>
      </c>
      <c r="E61" s="533"/>
      <c r="F61" s="533">
        <v>67</v>
      </c>
      <c r="G61" s="533" t="s">
        <v>211</v>
      </c>
      <c r="H61" s="533">
        <v>0</v>
      </c>
      <c r="I61" s="581"/>
      <c r="J61" s="344"/>
      <c r="K61" s="365" t="s">
        <v>15</v>
      </c>
      <c r="L61" s="364"/>
      <c r="M61" s="365">
        <v>0</v>
      </c>
      <c r="N61" s="342"/>
      <c r="O61" s="365" t="s">
        <v>15</v>
      </c>
      <c r="P61" s="342"/>
      <c r="Q61" s="365">
        <v>0</v>
      </c>
      <c r="R61" s="327"/>
    </row>
    <row r="62" spans="1:18" s="310" customFormat="1" ht="6.6" customHeight="1" thickBot="1">
      <c r="A62" s="214"/>
      <c r="B62" s="347"/>
      <c r="C62" s="584"/>
      <c r="D62" s="347"/>
      <c r="E62" s="584"/>
      <c r="F62" s="347"/>
      <c r="G62" s="598"/>
      <c r="H62" s="347"/>
      <c r="I62" s="584"/>
      <c r="J62" s="349"/>
      <c r="K62" s="350"/>
      <c r="L62" s="349"/>
      <c r="M62" s="350"/>
      <c r="N62" s="349"/>
      <c r="O62" s="350"/>
      <c r="P62" s="351"/>
      <c r="Q62" s="350"/>
      <c r="R62" s="350"/>
    </row>
    <row r="63" spans="1:18" s="353" customFormat="1" ht="6.6" customHeight="1">
      <c r="B63" s="373"/>
      <c r="C63" s="585"/>
      <c r="D63" s="354"/>
      <c r="E63" s="585"/>
      <c r="F63" s="374"/>
      <c r="G63" s="585"/>
      <c r="I63" s="585"/>
      <c r="K63" s="373"/>
      <c r="M63" s="354"/>
      <c r="O63" s="374"/>
    </row>
    <row r="64" spans="1:18" s="353" customFormat="1" ht="11.4">
      <c r="A64" s="301" t="s">
        <v>80</v>
      </c>
      <c r="B64" s="354"/>
      <c r="C64" s="585"/>
      <c r="D64" s="354"/>
      <c r="E64" s="585"/>
      <c r="F64" s="374"/>
      <c r="G64" s="585"/>
      <c r="I64" s="585"/>
      <c r="K64" s="354"/>
      <c r="M64" s="354"/>
      <c r="O64" s="374"/>
    </row>
    <row r="65" spans="1:18" s="353" customFormat="1" ht="11.4">
      <c r="A65" s="301" t="s">
        <v>81</v>
      </c>
      <c r="B65" s="354"/>
      <c r="C65" s="585"/>
      <c r="D65" s="354"/>
      <c r="E65" s="585"/>
      <c r="G65" s="585"/>
      <c r="I65" s="585"/>
      <c r="K65" s="354"/>
      <c r="M65" s="354"/>
    </row>
    <row r="66" spans="1:18" s="353" customFormat="1" ht="11.4">
      <c r="A66" s="302" t="s">
        <v>82</v>
      </c>
      <c r="B66" s="375"/>
      <c r="C66" s="602"/>
      <c r="D66" s="375"/>
      <c r="E66" s="602"/>
      <c r="F66" s="375"/>
      <c r="G66" s="602"/>
      <c r="H66" s="376"/>
      <c r="I66" s="602"/>
      <c r="J66" s="376"/>
      <c r="K66" s="375"/>
      <c r="L66" s="376"/>
      <c r="M66" s="375"/>
      <c r="N66" s="376"/>
      <c r="O66" s="375"/>
      <c r="P66" s="376"/>
    </row>
    <row r="67" spans="1:18" s="504" customFormat="1" ht="22.5" customHeight="1">
      <c r="A67" s="719" t="s">
        <v>167</v>
      </c>
      <c r="B67" s="719"/>
      <c r="C67" s="719"/>
      <c r="D67" s="719"/>
      <c r="E67" s="719"/>
      <c r="F67" s="719"/>
      <c r="G67" s="719"/>
      <c r="H67" s="719"/>
      <c r="I67" s="719"/>
      <c r="J67" s="719"/>
      <c r="K67" s="719"/>
      <c r="L67" s="719"/>
      <c r="M67" s="719"/>
      <c r="N67" s="719"/>
      <c r="O67" s="719"/>
      <c r="P67" s="719"/>
      <c r="Q67" s="719"/>
      <c r="R67" s="719"/>
    </row>
    <row r="68" spans="1:18" s="504" customFormat="1" ht="10.199999999999999">
      <c r="A68" s="287" t="s">
        <v>14</v>
      </c>
      <c r="B68" s="505"/>
      <c r="C68" s="586"/>
      <c r="E68" s="586"/>
      <c r="G68" s="586"/>
      <c r="I68" s="605"/>
      <c r="N68" s="507"/>
      <c r="P68" s="105"/>
      <c r="Q68" s="505"/>
      <c r="R68" s="506"/>
    </row>
    <row r="69" spans="1:18" s="504" customFormat="1" ht="10.199999999999999">
      <c r="A69" s="288" t="s">
        <v>70</v>
      </c>
      <c r="B69" s="505"/>
      <c r="C69" s="586"/>
      <c r="E69" s="586"/>
      <c r="G69" s="586"/>
      <c r="I69" s="605"/>
      <c r="N69" s="507"/>
      <c r="P69" s="106"/>
      <c r="Q69" s="505"/>
      <c r="R69" s="506"/>
    </row>
    <row r="70" spans="1:18" s="504" customFormat="1" ht="10.199999999999999">
      <c r="A70" s="9" t="s">
        <v>226</v>
      </c>
      <c r="B70" s="505"/>
      <c r="C70" s="586"/>
      <c r="E70" s="586"/>
      <c r="G70" s="586"/>
      <c r="I70" s="605"/>
      <c r="N70" s="507"/>
      <c r="P70" s="9"/>
      <c r="Q70" s="505"/>
      <c r="R70" s="506"/>
    </row>
  </sheetData>
  <mergeCells count="15"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54" sqref="D54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603" customWidth="1"/>
    <col min="4" max="4" width="8.6640625" style="309" customWidth="1"/>
    <col min="5" max="5" width="2.6640625" style="603" customWidth="1"/>
    <col min="6" max="6" width="8.6640625" style="309" customWidth="1"/>
    <col min="7" max="7" width="2.6640625" style="603" customWidth="1"/>
    <col min="8" max="8" width="8.6640625" style="309" customWidth="1"/>
    <col min="9" max="9" width="2.6640625" style="603" customWidth="1"/>
    <col min="10" max="10" width="1.6640625" style="309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228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576"/>
      <c r="D2" s="311"/>
      <c r="E2" s="576"/>
      <c r="F2" s="311"/>
      <c r="G2" s="576"/>
      <c r="H2" s="313"/>
      <c r="I2" s="576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508"/>
      <c r="B3" s="509"/>
      <c r="C3" s="606"/>
      <c r="D3" s="510"/>
      <c r="E3" s="606"/>
      <c r="F3" s="510"/>
      <c r="G3" s="606"/>
      <c r="H3" s="510"/>
      <c r="I3" s="606"/>
      <c r="J3" s="510"/>
      <c r="K3" s="510"/>
      <c r="L3" s="510"/>
      <c r="M3" s="510"/>
      <c r="N3" s="510"/>
      <c r="O3" s="510"/>
      <c r="P3" s="510"/>
      <c r="Q3" s="510"/>
      <c r="R3" s="510"/>
    </row>
    <row r="4" spans="1:18" s="128" customFormat="1" ht="12" customHeight="1">
      <c r="A4" s="715" t="s">
        <v>139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15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5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5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15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15"/>
      <c r="B9" s="717"/>
      <c r="C9" s="717"/>
      <c r="D9" s="500"/>
      <c r="E9" s="549"/>
      <c r="F9" s="500"/>
      <c r="G9" s="549"/>
      <c r="H9" s="500"/>
      <c r="I9" s="549"/>
      <c r="J9" s="429"/>
      <c r="K9" s="717"/>
      <c r="L9" s="717"/>
      <c r="M9" s="500"/>
      <c r="N9" s="500"/>
      <c r="O9" s="500"/>
      <c r="P9" s="500"/>
      <c r="Q9" s="500"/>
      <c r="R9" s="500"/>
    </row>
    <row r="10" spans="1:18" s="128" customFormat="1" ht="11.4">
      <c r="A10" s="715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314" customFormat="1" ht="6.6" customHeight="1">
      <c r="A11" s="433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77"/>
      <c r="C12" s="577"/>
      <c r="D12" s="316"/>
      <c r="E12" s="577"/>
      <c r="F12" s="316"/>
      <c r="G12" s="577"/>
      <c r="H12" s="316"/>
      <c r="I12" s="57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161</v>
      </c>
      <c r="B13" s="439">
        <f>SUM(D13,F13,H13)</f>
        <v>70916</v>
      </c>
      <c r="C13" s="578"/>
      <c r="D13" s="439">
        <f>D15</f>
        <v>32795</v>
      </c>
      <c r="E13" s="564"/>
      <c r="F13" s="439">
        <f>F15</f>
        <v>22284</v>
      </c>
      <c r="G13" s="578"/>
      <c r="H13" s="439">
        <f>H15</f>
        <v>15837</v>
      </c>
      <c r="I13" s="578"/>
      <c r="J13" s="442"/>
      <c r="K13" s="443">
        <f>K15</f>
        <v>100</v>
      </c>
      <c r="L13" s="444"/>
      <c r="M13" s="443">
        <f>D13*100/B13</f>
        <v>46.24485306559874</v>
      </c>
      <c r="N13" s="445"/>
      <c r="O13" s="443">
        <f>F13*100/B13</f>
        <v>31.423092108973997</v>
      </c>
      <c r="P13" s="446"/>
      <c r="Q13" s="443">
        <f>H13*100/B13</f>
        <v>22.332054825427267</v>
      </c>
      <c r="R13" s="442"/>
    </row>
    <row r="14" spans="1:18" s="314" customFormat="1" ht="6.6" customHeight="1">
      <c r="A14" s="320"/>
      <c r="B14" s="321"/>
      <c r="C14" s="579"/>
      <c r="D14" s="321"/>
      <c r="E14" s="579"/>
      <c r="F14" s="321"/>
      <c r="G14" s="579"/>
      <c r="H14" s="321"/>
      <c r="I14" s="579"/>
      <c r="J14" s="320"/>
      <c r="K14" s="323"/>
      <c r="L14" s="323"/>
      <c r="M14" s="323"/>
      <c r="N14" s="323"/>
      <c r="O14" s="323"/>
      <c r="P14" s="323"/>
      <c r="Q14" s="323"/>
      <c r="R14" s="320"/>
    </row>
    <row r="15" spans="1:18" s="319" customFormat="1" ht="24">
      <c r="A15" s="281" t="s">
        <v>96</v>
      </c>
      <c r="B15" s="341">
        <f t="shared" ref="B15:B24" si="0">SUM(D15,F15,H15)</f>
        <v>70916</v>
      </c>
      <c r="C15" s="581"/>
      <c r="D15" s="341">
        <f>SUM(D16:D24)</f>
        <v>32795</v>
      </c>
      <c r="E15" s="581"/>
      <c r="F15" s="341">
        <f>SUM(F16:F24)</f>
        <v>22284</v>
      </c>
      <c r="G15" s="579"/>
      <c r="H15" s="341">
        <f>SUM(H16:H24)</f>
        <v>15837</v>
      </c>
      <c r="I15" s="581"/>
      <c r="J15" s="326"/>
      <c r="K15" s="378">
        <f>SUM(K16:K23)</f>
        <v>100</v>
      </c>
      <c r="L15" s="378"/>
      <c r="M15" s="378">
        <f>SUM(M16:M23)</f>
        <v>99.999999999999986</v>
      </c>
      <c r="N15" s="378"/>
      <c r="O15" s="378">
        <f>SUM(O16:O23)</f>
        <v>100</v>
      </c>
      <c r="P15" s="378"/>
      <c r="Q15" s="378">
        <f>SUM(Q16:Q23)</f>
        <v>100</v>
      </c>
      <c r="R15" s="378"/>
    </row>
    <row r="16" spans="1:18" s="314" customFormat="1" ht="11.4">
      <c r="A16" s="303" t="s">
        <v>97</v>
      </c>
      <c r="B16" s="321">
        <f t="shared" si="0"/>
        <v>19170</v>
      </c>
      <c r="C16" s="581"/>
      <c r="D16" s="533">
        <v>5559</v>
      </c>
      <c r="E16" s="533"/>
      <c r="F16" s="533">
        <v>4999</v>
      </c>
      <c r="G16" s="533"/>
      <c r="H16" s="533">
        <v>8612</v>
      </c>
      <c r="I16" s="533"/>
      <c r="J16" s="222"/>
      <c r="K16" s="342">
        <f>B16*100/SUM(B16:B23)</f>
        <v>29.648303380865478</v>
      </c>
      <c r="L16" s="364"/>
      <c r="M16" s="342">
        <f>D16*100/SUM($D$16:$D$23)</f>
        <v>17.990291262135923</v>
      </c>
      <c r="N16" s="379"/>
      <c r="O16" s="342">
        <f>F16*100/SUM($F$16:$F$23)</f>
        <v>24.721823846496218</v>
      </c>
      <c r="P16" s="364"/>
      <c r="Q16" s="342">
        <f>H16*100/SUM($H$16:$H$23)</f>
        <v>63.618231513629311</v>
      </c>
      <c r="R16" s="342"/>
    </row>
    <row r="17" spans="1:18" s="314" customFormat="1" ht="11.4">
      <c r="A17" s="303" t="s">
        <v>98</v>
      </c>
      <c r="B17" s="321">
        <f t="shared" si="0"/>
        <v>2451</v>
      </c>
      <c r="C17" s="579"/>
      <c r="D17" s="533">
        <v>2213</v>
      </c>
      <c r="E17" s="533"/>
      <c r="F17" s="533">
        <v>31</v>
      </c>
      <c r="G17" s="533" t="s">
        <v>211</v>
      </c>
      <c r="H17" s="533">
        <v>207</v>
      </c>
      <c r="I17" s="533" t="s">
        <v>211</v>
      </c>
      <c r="J17" s="222"/>
      <c r="K17" s="342">
        <f>B17*100/SUM(B16:B23)</f>
        <v>3.7907142194314702</v>
      </c>
      <c r="L17" s="364"/>
      <c r="M17" s="342">
        <f t="shared" ref="M17:M23" si="1">D17*100/SUM($D$16:$D$23)</f>
        <v>7.1618122977346275</v>
      </c>
      <c r="N17" s="379"/>
      <c r="O17" s="342">
        <f t="shared" ref="O17:O23" si="2">F17*100/SUM($F$16:$F$23)</f>
        <v>0.15330596904208496</v>
      </c>
      <c r="P17" s="379"/>
      <c r="Q17" s="342">
        <f t="shared" ref="Q17:Q23" si="3">H17*100/SUM($H$16:$H$23)</f>
        <v>1.5291423505946664</v>
      </c>
      <c r="R17" s="342"/>
    </row>
    <row r="18" spans="1:18" s="314" customFormat="1" ht="11.4">
      <c r="A18" s="303" t="s">
        <v>99</v>
      </c>
      <c r="B18" s="321">
        <f t="shared" si="0"/>
        <v>15497</v>
      </c>
      <c r="C18" s="581"/>
      <c r="D18" s="533">
        <v>10689</v>
      </c>
      <c r="E18" s="533"/>
      <c r="F18" s="533">
        <v>2480</v>
      </c>
      <c r="G18" s="533"/>
      <c r="H18" s="533">
        <v>2328</v>
      </c>
      <c r="I18" s="533"/>
      <c r="J18" s="222"/>
      <c r="K18" s="342">
        <f>B18*100/SUM(B16:B23)</f>
        <v>23.967645148318848</v>
      </c>
      <c r="L18" s="364"/>
      <c r="M18" s="342">
        <f t="shared" si="1"/>
        <v>34.592233009708735</v>
      </c>
      <c r="N18" s="364"/>
      <c r="O18" s="342">
        <f t="shared" si="2"/>
        <v>12.264477523366796</v>
      </c>
      <c r="P18" s="342"/>
      <c r="Q18" s="342">
        <f t="shared" si="3"/>
        <v>17.197311073354509</v>
      </c>
      <c r="R18" s="342"/>
    </row>
    <row r="19" spans="1:18" s="314" customFormat="1" ht="11.4">
      <c r="A19" s="303" t="s">
        <v>100</v>
      </c>
      <c r="B19" s="321">
        <f t="shared" si="0"/>
        <v>7771</v>
      </c>
      <c r="C19" s="579"/>
      <c r="D19" s="533">
        <v>6357</v>
      </c>
      <c r="E19" s="533"/>
      <c r="F19" s="533">
        <v>199</v>
      </c>
      <c r="G19" s="533" t="s">
        <v>211</v>
      </c>
      <c r="H19" s="533">
        <v>1215</v>
      </c>
      <c r="I19" s="533"/>
      <c r="J19" s="222"/>
      <c r="K19" s="342">
        <f>B19*100/SUM(B16:B23)</f>
        <v>12.01862105230598</v>
      </c>
      <c r="L19" s="364"/>
      <c r="M19" s="342">
        <f t="shared" si="1"/>
        <v>20.572815533980581</v>
      </c>
      <c r="N19" s="364"/>
      <c r="O19" s="342">
        <f t="shared" si="2"/>
        <v>0.98412541417338406</v>
      </c>
      <c r="P19" s="364"/>
      <c r="Q19" s="342">
        <f t="shared" si="3"/>
        <v>8.9754007534904332</v>
      </c>
      <c r="R19" s="342"/>
    </row>
    <row r="20" spans="1:18" s="314" customFormat="1" ht="11.4">
      <c r="A20" s="303" t="s">
        <v>101</v>
      </c>
      <c r="B20" s="321">
        <f t="shared" si="0"/>
        <v>554</v>
      </c>
      <c r="C20" s="579"/>
      <c r="D20" s="533">
        <v>478</v>
      </c>
      <c r="E20" s="533" t="s">
        <v>211</v>
      </c>
      <c r="F20" s="533">
        <v>0</v>
      </c>
      <c r="G20" s="533"/>
      <c r="H20" s="533">
        <v>76</v>
      </c>
      <c r="I20" s="533" t="s">
        <v>211</v>
      </c>
      <c r="J20" s="222"/>
      <c r="K20" s="342">
        <f>B20*100/SUM(B16:B23)</f>
        <v>0.85681586191963877</v>
      </c>
      <c r="L20" s="364"/>
      <c r="M20" s="342">
        <f t="shared" si="1"/>
        <v>1.5469255663430421</v>
      </c>
      <c r="N20" s="364"/>
      <c r="O20" s="342">
        <f t="shared" si="2"/>
        <v>0</v>
      </c>
      <c r="P20" s="364"/>
      <c r="Q20" s="342">
        <f t="shared" si="3"/>
        <v>0.56142424466277607</v>
      </c>
      <c r="R20" s="342"/>
    </row>
    <row r="21" spans="1:18" s="314" customFormat="1" ht="11.4">
      <c r="A21" s="303" t="s">
        <v>102</v>
      </c>
      <c r="B21" s="321">
        <f t="shared" si="0"/>
        <v>3738</v>
      </c>
      <c r="C21" s="579"/>
      <c r="D21" s="533">
        <v>2112</v>
      </c>
      <c r="E21" s="533"/>
      <c r="F21" s="533">
        <v>1107</v>
      </c>
      <c r="G21" s="533"/>
      <c r="H21" s="533">
        <v>519</v>
      </c>
      <c r="I21" s="533"/>
      <c r="J21" s="326"/>
      <c r="K21" s="342">
        <f>B21*100/SUM(B16:B23)</f>
        <v>5.7811871694144576</v>
      </c>
      <c r="L21" s="364"/>
      <c r="M21" s="342">
        <f t="shared" si="1"/>
        <v>6.8349514563106792</v>
      </c>
      <c r="N21" s="364"/>
      <c r="O21" s="342">
        <f t="shared" si="2"/>
        <v>5.4745067009544535</v>
      </c>
      <c r="P21" s="364"/>
      <c r="Q21" s="342">
        <f t="shared" si="3"/>
        <v>3.833936618157642</v>
      </c>
      <c r="R21" s="342"/>
    </row>
    <row r="22" spans="1:18" s="314" customFormat="1" ht="11.4">
      <c r="A22" s="303" t="s">
        <v>103</v>
      </c>
      <c r="B22" s="321">
        <f t="shared" si="0"/>
        <v>15424</v>
      </c>
      <c r="C22" s="579"/>
      <c r="D22" s="533">
        <v>3439</v>
      </c>
      <c r="E22" s="533"/>
      <c r="F22" s="533">
        <v>11405</v>
      </c>
      <c r="G22" s="533"/>
      <c r="H22" s="533">
        <v>580</v>
      </c>
      <c r="I22" s="533"/>
      <c r="J22" s="344"/>
      <c r="K22" s="342">
        <f>B22*100/SUM(B16:B23)</f>
        <v>23.854743419221133</v>
      </c>
      <c r="L22" s="364"/>
      <c r="M22" s="342">
        <f t="shared" si="1"/>
        <v>11.129449838187702</v>
      </c>
      <c r="N22" s="342"/>
      <c r="O22" s="342">
        <f t="shared" si="2"/>
        <v>56.401760545967065</v>
      </c>
      <c r="P22" s="342"/>
      <c r="Q22" s="342">
        <f t="shared" si="3"/>
        <v>4.2845534461106594</v>
      </c>
      <c r="R22" s="342"/>
    </row>
    <row r="23" spans="1:18" s="314" customFormat="1" ht="11.4">
      <c r="A23" s="380" t="s">
        <v>104</v>
      </c>
      <c r="B23" s="321">
        <f t="shared" si="0"/>
        <v>53</v>
      </c>
      <c r="C23" s="579" t="s">
        <v>211</v>
      </c>
      <c r="D23" s="533">
        <v>53</v>
      </c>
      <c r="E23" s="533" t="s">
        <v>211</v>
      </c>
      <c r="F23" s="533">
        <v>0</v>
      </c>
      <c r="G23" s="533"/>
      <c r="H23" s="533">
        <v>0</v>
      </c>
      <c r="I23" s="533"/>
      <c r="J23" s="225"/>
      <c r="K23" s="327">
        <f>B23*100/SUM(B16:B23)</f>
        <v>8.1969748522997932E-2</v>
      </c>
      <c r="L23" s="328"/>
      <c r="M23" s="342">
        <f t="shared" si="1"/>
        <v>0.17152103559870549</v>
      </c>
      <c r="N23" s="328"/>
      <c r="O23" s="342">
        <f t="shared" si="2"/>
        <v>0</v>
      </c>
      <c r="P23" s="328"/>
      <c r="Q23" s="342">
        <f t="shared" si="3"/>
        <v>0</v>
      </c>
      <c r="R23" s="327"/>
    </row>
    <row r="24" spans="1:18" s="314" customFormat="1" ht="11.4">
      <c r="A24" s="334" t="s">
        <v>71</v>
      </c>
      <c r="B24" s="321">
        <f t="shared" si="0"/>
        <v>6258</v>
      </c>
      <c r="C24" s="579"/>
      <c r="D24" s="533">
        <v>1895</v>
      </c>
      <c r="E24" s="533"/>
      <c r="F24" s="533">
        <v>2063</v>
      </c>
      <c r="G24" s="533"/>
      <c r="H24" s="533">
        <v>2300</v>
      </c>
      <c r="I24" s="533"/>
      <c r="J24" s="326"/>
      <c r="K24" s="365" t="s">
        <v>15</v>
      </c>
      <c r="L24" s="364"/>
      <c r="M24" s="365" t="s">
        <v>15</v>
      </c>
      <c r="N24" s="342"/>
      <c r="O24" s="365" t="s">
        <v>15</v>
      </c>
      <c r="P24" s="342"/>
      <c r="Q24" s="365" t="s">
        <v>15</v>
      </c>
      <c r="R24" s="364"/>
    </row>
    <row r="25" spans="1:18" s="314" customFormat="1" ht="6.6" customHeight="1">
      <c r="A25" s="343"/>
      <c r="B25" s="324"/>
      <c r="C25" s="579"/>
      <c r="D25" s="324"/>
      <c r="E25" s="577"/>
      <c r="F25" s="321"/>
      <c r="G25" s="577"/>
      <c r="H25" s="330"/>
      <c r="I25" s="577"/>
      <c r="J25" s="344"/>
      <c r="K25" s="381"/>
      <c r="L25" s="328"/>
      <c r="M25" s="328"/>
      <c r="N25" s="327"/>
      <c r="O25" s="328"/>
      <c r="P25" s="327"/>
      <c r="Q25" s="323"/>
      <c r="R25" s="323"/>
    </row>
    <row r="26" spans="1:18" s="319" customFormat="1" ht="24">
      <c r="A26" s="227" t="s">
        <v>105</v>
      </c>
      <c r="B26" s="341">
        <f t="shared" ref="B26:B29" si="4">SUM(D26,F26,H26)</f>
        <v>70916</v>
      </c>
      <c r="C26" s="581"/>
      <c r="D26" s="341">
        <f>SUM(D27:D29)</f>
        <v>32794</v>
      </c>
      <c r="E26" s="581"/>
      <c r="F26" s="341">
        <f>SUM(F27:F29)</f>
        <v>22284</v>
      </c>
      <c r="G26" s="579"/>
      <c r="H26" s="341">
        <f>SUM(H27:H29)</f>
        <v>15838</v>
      </c>
      <c r="I26" s="581"/>
      <c r="J26" s="326"/>
      <c r="K26" s="338">
        <f>SUM(K27:K28)</f>
        <v>100</v>
      </c>
      <c r="L26" s="338"/>
      <c r="M26" s="338">
        <f>SUM(M27:M28)</f>
        <v>100</v>
      </c>
      <c r="N26" s="338"/>
      <c r="O26" s="338">
        <f>SUM(O27:O28)</f>
        <v>100</v>
      </c>
      <c r="P26" s="338"/>
      <c r="Q26" s="338">
        <f>SUM(Q27:Q28)</f>
        <v>100</v>
      </c>
      <c r="R26" s="338"/>
    </row>
    <row r="27" spans="1:18" s="314" customFormat="1" ht="11.4">
      <c r="A27" s="382" t="s">
        <v>106</v>
      </c>
      <c r="B27" s="324">
        <f t="shared" si="4"/>
        <v>1067</v>
      </c>
      <c r="C27" s="579"/>
      <c r="D27" s="533">
        <v>966</v>
      </c>
      <c r="E27" s="533"/>
      <c r="F27" s="533">
        <v>82</v>
      </c>
      <c r="G27" s="533" t="s">
        <v>211</v>
      </c>
      <c r="H27" s="533">
        <v>19</v>
      </c>
      <c r="I27" s="579" t="s">
        <v>211</v>
      </c>
      <c r="J27" s="326"/>
      <c r="K27" s="328">
        <f>B27*100/SUM(B27:B28)</f>
        <v>1.584520114643817</v>
      </c>
      <c r="L27" s="328"/>
      <c r="M27" s="328">
        <f>D27*100/SUM($D$27:$D$28)</f>
        <v>3.1223737798176998</v>
      </c>
      <c r="N27" s="328"/>
      <c r="O27" s="328">
        <f>F27*100/SUM($F$27:$F$28)</f>
        <v>0.39334196766920898</v>
      </c>
      <c r="P27" s="323"/>
      <c r="Q27" s="328">
        <f>H27*100/SUM($H$27:$H$28)</f>
        <v>0.12215507265012215</v>
      </c>
      <c r="R27" s="327"/>
    </row>
    <row r="28" spans="1:18" s="314" customFormat="1" ht="11.4">
      <c r="A28" s="383" t="s">
        <v>107</v>
      </c>
      <c r="B28" s="324">
        <f t="shared" si="4"/>
        <v>66272</v>
      </c>
      <c r="C28" s="581"/>
      <c r="D28" s="533">
        <v>29972</v>
      </c>
      <c r="E28" s="533"/>
      <c r="F28" s="533">
        <v>20765</v>
      </c>
      <c r="G28" s="533"/>
      <c r="H28" s="533">
        <v>15535</v>
      </c>
      <c r="I28" s="581"/>
      <c r="J28" s="326"/>
      <c r="K28" s="328">
        <f>B28*100/SUM(B27:B28)</f>
        <v>98.415479885356177</v>
      </c>
      <c r="L28" s="327"/>
      <c r="M28" s="328">
        <f>D28*100/SUM($D$27:$D$28)</f>
        <v>96.877626220182293</v>
      </c>
      <c r="N28" s="328"/>
      <c r="O28" s="328">
        <f>F28*100/SUM($F$27:$F$28)</f>
        <v>99.606658032330785</v>
      </c>
      <c r="P28" s="323"/>
      <c r="Q28" s="328">
        <f>H28*100/SUM($H$27:$H$28)</f>
        <v>99.877844927349884</v>
      </c>
      <c r="R28" s="327"/>
    </row>
    <row r="29" spans="1:18" s="314" customFormat="1" ht="11.4">
      <c r="A29" s="384" t="s">
        <v>5</v>
      </c>
      <c r="B29" s="324">
        <f t="shared" si="4"/>
        <v>3577</v>
      </c>
      <c r="C29" s="579"/>
      <c r="D29" s="533">
        <v>1856</v>
      </c>
      <c r="E29" s="533"/>
      <c r="F29" s="533">
        <v>1437</v>
      </c>
      <c r="G29" s="533"/>
      <c r="H29" s="533">
        <v>284</v>
      </c>
      <c r="I29" s="577" t="s">
        <v>211</v>
      </c>
      <c r="J29" s="335"/>
      <c r="K29" s="365" t="s">
        <v>15</v>
      </c>
      <c r="L29" s="328"/>
      <c r="M29" s="365" t="s">
        <v>15</v>
      </c>
      <c r="N29" s="328"/>
      <c r="O29" s="365" t="s">
        <v>15</v>
      </c>
      <c r="P29" s="327"/>
      <c r="Q29" s="365" t="s">
        <v>15</v>
      </c>
      <c r="R29" s="342"/>
    </row>
    <row r="30" spans="1:18" s="314" customFormat="1" ht="6.6" customHeight="1">
      <c r="A30" s="343"/>
      <c r="B30" s="324"/>
      <c r="C30" s="579"/>
      <c r="D30" s="324"/>
      <c r="E30" s="577"/>
      <c r="F30" s="321"/>
      <c r="G30" s="577"/>
      <c r="H30" s="330"/>
      <c r="I30" s="577"/>
      <c r="J30" s="344"/>
      <c r="K30" s="381"/>
      <c r="L30" s="328"/>
      <c r="M30" s="328"/>
      <c r="N30" s="327"/>
      <c r="O30" s="328"/>
      <c r="P30" s="327"/>
      <c r="Q30" s="323"/>
      <c r="R30" s="323"/>
    </row>
    <row r="31" spans="1:18" s="319" customFormat="1" ht="25.8">
      <c r="A31" s="654" t="s">
        <v>214</v>
      </c>
      <c r="B31" s="655"/>
      <c r="C31" s="656"/>
      <c r="D31" s="655"/>
      <c r="E31" s="656"/>
      <c r="F31" s="655"/>
      <c r="G31" s="656"/>
      <c r="H31" s="655"/>
      <c r="I31" s="657"/>
      <c r="J31" s="658"/>
      <c r="K31" s="659"/>
      <c r="L31" s="659"/>
      <c r="M31" s="659"/>
      <c r="N31" s="659"/>
      <c r="O31" s="659"/>
      <c r="P31" s="660"/>
      <c r="Q31" s="659"/>
      <c r="R31" s="338"/>
    </row>
    <row r="32" spans="1:18" s="314" customFormat="1" ht="11.4">
      <c r="A32" s="650" t="s">
        <v>183</v>
      </c>
      <c r="B32" s="661">
        <f>SUM(D32,F32,H32)</f>
        <v>60216</v>
      </c>
      <c r="C32" s="656"/>
      <c r="D32" s="677">
        <v>28638</v>
      </c>
      <c r="E32" s="675"/>
      <c r="F32" s="677">
        <v>16994</v>
      </c>
      <c r="G32" s="675"/>
      <c r="H32" s="677">
        <v>14584</v>
      </c>
      <c r="I32" s="657"/>
      <c r="J32" s="676"/>
      <c r="K32" s="674">
        <v>0.89</v>
      </c>
      <c r="L32" s="652"/>
      <c r="M32" s="662">
        <v>90.3</v>
      </c>
      <c r="N32" s="662"/>
      <c r="O32" s="662">
        <v>77.400000000000006</v>
      </c>
      <c r="P32" s="662"/>
      <c r="Q32" s="662">
        <v>91.8</v>
      </c>
      <c r="R32" s="328"/>
    </row>
    <row r="33" spans="1:18" s="314" customFormat="1" ht="11.4">
      <c r="A33" s="650" t="s">
        <v>108</v>
      </c>
      <c r="B33" s="661">
        <f>SUM(D33,F33,H33)</f>
        <v>13194</v>
      </c>
      <c r="C33" s="656"/>
      <c r="D33" s="677">
        <v>2783</v>
      </c>
      <c r="E33" s="675"/>
      <c r="F33" s="677">
        <v>10197</v>
      </c>
      <c r="G33" s="675"/>
      <c r="H33" s="677">
        <v>214</v>
      </c>
      <c r="I33" s="657"/>
      <c r="J33" s="658"/>
      <c r="K33" s="674">
        <v>0.12</v>
      </c>
      <c r="L33" s="652"/>
      <c r="M33" s="662">
        <v>8.6999999999999993</v>
      </c>
      <c r="N33" s="662"/>
      <c r="O33" s="662">
        <v>45.6</v>
      </c>
      <c r="P33" s="662"/>
      <c r="Q33" s="662">
        <v>1.5</v>
      </c>
      <c r="R33" s="328"/>
    </row>
    <row r="34" spans="1:18" s="314" customFormat="1" ht="11.4">
      <c r="A34" s="650" t="s">
        <v>212</v>
      </c>
      <c r="B34" s="661">
        <f t="shared" ref="B34:B36" si="5">SUM(D34,F34,H34)</f>
        <v>11963</v>
      </c>
      <c r="C34" s="656"/>
      <c r="D34" s="677">
        <v>1807</v>
      </c>
      <c r="E34" s="675"/>
      <c r="F34" s="677">
        <v>9872</v>
      </c>
      <c r="G34" s="675"/>
      <c r="H34" s="677">
        <v>284</v>
      </c>
      <c r="I34" s="657"/>
      <c r="J34" s="676"/>
      <c r="K34" s="674">
        <v>0.11</v>
      </c>
      <c r="L34" s="662"/>
      <c r="M34" s="662">
        <v>5.7</v>
      </c>
      <c r="N34" s="662"/>
      <c r="O34" s="662">
        <v>46</v>
      </c>
      <c r="P34" s="662"/>
      <c r="Q34" s="662">
        <v>1.7</v>
      </c>
      <c r="R34" s="328"/>
    </row>
    <row r="35" spans="1:18" s="314" customFormat="1" ht="11.4">
      <c r="A35" s="650" t="s">
        <v>213</v>
      </c>
      <c r="B35" s="661">
        <f t="shared" si="5"/>
        <v>16584</v>
      </c>
      <c r="C35" s="656"/>
      <c r="D35" s="677">
        <v>2770</v>
      </c>
      <c r="E35" s="675"/>
      <c r="F35" s="677">
        <v>10603</v>
      </c>
      <c r="G35" s="675"/>
      <c r="H35" s="677">
        <v>3211</v>
      </c>
      <c r="I35" s="657"/>
      <c r="J35" s="658"/>
      <c r="K35" s="674">
        <v>0.2</v>
      </c>
      <c r="L35" s="662"/>
      <c r="M35" s="662">
        <v>8.1</v>
      </c>
      <c r="N35" s="662"/>
      <c r="O35" s="662">
        <v>48.9</v>
      </c>
      <c r="P35" s="662"/>
      <c r="Q35" s="662">
        <v>19.8</v>
      </c>
      <c r="R35" s="328"/>
    </row>
    <row r="36" spans="1:18" s="314" customFormat="1" ht="11.4">
      <c r="A36" s="650" t="s">
        <v>184</v>
      </c>
      <c r="B36" s="661">
        <f t="shared" si="5"/>
        <v>569</v>
      </c>
      <c r="C36" s="656"/>
      <c r="D36" s="677">
        <v>408</v>
      </c>
      <c r="E36" s="675"/>
      <c r="F36" s="677">
        <v>118</v>
      </c>
      <c r="G36" s="675"/>
      <c r="H36" s="677">
        <v>43</v>
      </c>
      <c r="I36" s="657"/>
      <c r="J36" s="658"/>
      <c r="K36" s="674">
        <v>0.01</v>
      </c>
      <c r="L36" s="652"/>
      <c r="M36" s="662">
        <v>1.2</v>
      </c>
      <c r="N36" s="662"/>
      <c r="O36" s="662">
        <v>0.5</v>
      </c>
      <c r="P36" s="662"/>
      <c r="Q36" s="662">
        <v>0.3</v>
      </c>
      <c r="R36" s="328"/>
    </row>
    <row r="37" spans="1:18" s="314" customFormat="1" ht="11.4">
      <c r="A37" s="650" t="s">
        <v>109</v>
      </c>
      <c r="B37" s="661">
        <f>SUM(D37,F37,H37)</f>
        <v>163</v>
      </c>
      <c r="C37" s="656"/>
      <c r="D37" s="677">
        <v>163</v>
      </c>
      <c r="E37" s="675"/>
      <c r="F37" s="677">
        <v>0</v>
      </c>
      <c r="G37" s="675"/>
      <c r="H37" s="677">
        <v>0</v>
      </c>
      <c r="I37" s="657"/>
      <c r="J37" s="658"/>
      <c r="K37" s="662">
        <v>0</v>
      </c>
      <c r="L37" s="662"/>
      <c r="M37" s="662">
        <v>0.4</v>
      </c>
      <c r="N37" s="662"/>
      <c r="O37" s="662">
        <v>0</v>
      </c>
      <c r="P37" s="662"/>
      <c r="Q37" s="662">
        <v>0</v>
      </c>
      <c r="R37" s="328"/>
    </row>
    <row r="38" spans="1:18" s="314" customFormat="1" ht="6.6" customHeight="1">
      <c r="A38" s="387"/>
      <c r="B38" s="533"/>
      <c r="C38" s="581"/>
      <c r="D38" s="324"/>
      <c r="E38" s="581"/>
      <c r="F38" s="324"/>
      <c r="G38" s="581"/>
      <c r="H38" s="324"/>
      <c r="I38" s="581"/>
      <c r="J38" s="326"/>
      <c r="K38" s="328"/>
      <c r="L38" s="328"/>
      <c r="M38" s="328"/>
      <c r="N38" s="328"/>
      <c r="O38" s="328"/>
      <c r="P38" s="328"/>
      <c r="Q38" s="323"/>
      <c r="R38" s="323"/>
    </row>
    <row r="39" spans="1:18" s="319" customFormat="1" ht="24">
      <c r="A39" s="385" t="s">
        <v>110</v>
      </c>
      <c r="B39" s="532">
        <f>SUM(D39,F39,H39)</f>
        <v>70917</v>
      </c>
      <c r="C39" s="581"/>
      <c r="D39" s="341">
        <f>SUM(D40:D52)</f>
        <v>32794</v>
      </c>
      <c r="E39" s="581"/>
      <c r="F39" s="341">
        <f>SUM(F40:F52)</f>
        <v>22285</v>
      </c>
      <c r="G39" s="579"/>
      <c r="H39" s="341">
        <f>SUM(H40:H52)</f>
        <v>15838</v>
      </c>
      <c r="I39" s="581"/>
      <c r="J39" s="326"/>
      <c r="K39" s="338">
        <f>SUM(K40:K51)</f>
        <v>100</v>
      </c>
      <c r="L39" s="338"/>
      <c r="M39" s="338">
        <f>SUM(M40:M51)</f>
        <v>100.00000000000001</v>
      </c>
      <c r="N39" s="338"/>
      <c r="O39" s="338">
        <f>SUM(O40:O51)</f>
        <v>100.00000000000001</v>
      </c>
      <c r="P39" s="338"/>
      <c r="Q39" s="338">
        <f>SUM(Q40:Q51)</f>
        <v>100</v>
      </c>
      <c r="R39" s="338"/>
    </row>
    <row r="40" spans="1:18" s="314" customFormat="1" ht="12">
      <c r="A40" s="334" t="s">
        <v>46</v>
      </c>
      <c r="B40" s="533">
        <f t="shared" ref="B39:B52" si="6">SUM(D40,F40,H40)</f>
        <v>2184</v>
      </c>
      <c r="C40" s="581"/>
      <c r="D40" s="533">
        <v>1342</v>
      </c>
      <c r="E40" s="533"/>
      <c r="F40" s="533">
        <v>134</v>
      </c>
      <c r="G40" s="533" t="s">
        <v>211</v>
      </c>
      <c r="H40" s="533">
        <v>708</v>
      </c>
      <c r="I40" s="533"/>
      <c r="J40" s="326"/>
      <c r="K40" s="327">
        <f>B40*100/SUM($B$40:$B$51)</f>
        <v>3.2712730104998275</v>
      </c>
      <c r="L40" s="338"/>
      <c r="M40" s="327">
        <f>D40*100/SUM($D$40:$D$51)</f>
        <v>4.4563990170684731</v>
      </c>
      <c r="N40" s="338"/>
      <c r="O40" s="327">
        <f>F40*100/SUM($F$40:$F$51)</f>
        <v>0.62651954366934726</v>
      </c>
      <c r="P40" s="328"/>
      <c r="Q40" s="327">
        <f>H40*100/SUM($H$40:$H$51)</f>
        <v>4.6392765873795954</v>
      </c>
      <c r="R40" s="327"/>
    </row>
    <row r="41" spans="1:18" s="314" customFormat="1" ht="11.4">
      <c r="A41" s="384" t="s">
        <v>48</v>
      </c>
      <c r="B41" s="533">
        <f t="shared" si="6"/>
        <v>985</v>
      </c>
      <c r="C41" s="581"/>
      <c r="D41" s="533">
        <v>494</v>
      </c>
      <c r="E41" s="533" t="s">
        <v>211</v>
      </c>
      <c r="F41" s="533">
        <v>353</v>
      </c>
      <c r="G41" s="533" t="s">
        <v>211</v>
      </c>
      <c r="H41" s="533">
        <v>138</v>
      </c>
      <c r="I41" s="533" t="s">
        <v>211</v>
      </c>
      <c r="J41" s="335"/>
      <c r="K41" s="327">
        <f t="shared" ref="K41:K50" si="7">B41*100/SUM($B$40:$B$51)</f>
        <v>1.4753680931054627</v>
      </c>
      <c r="L41" s="327"/>
      <c r="M41" s="327">
        <f t="shared" ref="M41:M51" si="8">D41*100/SUM($D$40:$D$51)</f>
        <v>1.6404330211861593</v>
      </c>
      <c r="N41" s="327"/>
      <c r="O41" s="327">
        <f t="shared" ref="O41:O51" si="9">F41*100/SUM($F$40:$F$51)</f>
        <v>1.6504582008602955</v>
      </c>
      <c r="P41" s="328"/>
      <c r="Q41" s="327">
        <f t="shared" ref="Q41:Q50" si="10">H41*100/SUM($H$40:$H$51)</f>
        <v>0.90426577550619225</v>
      </c>
      <c r="R41" s="327"/>
    </row>
    <row r="42" spans="1:18" s="314" customFormat="1" ht="11.4">
      <c r="A42" s="384" t="s">
        <v>243</v>
      </c>
      <c r="B42" s="533">
        <f t="shared" si="6"/>
        <v>7872</v>
      </c>
      <c r="C42" s="581"/>
      <c r="D42" s="533">
        <v>6931</v>
      </c>
      <c r="E42" s="533"/>
      <c r="F42" s="533">
        <v>710</v>
      </c>
      <c r="G42" s="533" t="s">
        <v>211</v>
      </c>
      <c r="H42" s="533">
        <v>231</v>
      </c>
      <c r="I42" s="533" t="s">
        <v>211</v>
      </c>
      <c r="J42" s="326"/>
      <c r="K42" s="327">
        <f t="shared" si="7"/>
        <v>11.790962059823554</v>
      </c>
      <c r="L42" s="328"/>
      <c r="M42" s="327">
        <f t="shared" si="8"/>
        <v>23.015873015873016</v>
      </c>
      <c r="N42" s="327"/>
      <c r="O42" s="327">
        <f t="shared" si="9"/>
        <v>3.3196184776510194</v>
      </c>
      <c r="P42" s="328"/>
      <c r="Q42" s="327">
        <f t="shared" si="10"/>
        <v>1.5136622763908001</v>
      </c>
      <c r="R42" s="327"/>
    </row>
    <row r="43" spans="1:18" s="314" customFormat="1" ht="11.4">
      <c r="A43" s="334" t="s">
        <v>47</v>
      </c>
      <c r="B43" s="533">
        <f t="shared" si="6"/>
        <v>884</v>
      </c>
      <c r="C43" s="581"/>
      <c r="D43" s="533">
        <v>744</v>
      </c>
      <c r="E43" s="533"/>
      <c r="F43" s="533">
        <v>44</v>
      </c>
      <c r="G43" s="533" t="s">
        <v>211</v>
      </c>
      <c r="H43" s="533">
        <v>96</v>
      </c>
      <c r="I43" s="533" t="s">
        <v>211</v>
      </c>
      <c r="J43" s="326"/>
      <c r="K43" s="327">
        <f t="shared" si="7"/>
        <v>1.3240866947261207</v>
      </c>
      <c r="L43" s="328"/>
      <c r="M43" s="327">
        <f t="shared" si="8"/>
        <v>2.470611675632596</v>
      </c>
      <c r="N43" s="328"/>
      <c r="O43" s="327">
        <f t="shared" si="9"/>
        <v>0.20572283523471105</v>
      </c>
      <c r="P43" s="328"/>
      <c r="Q43" s="327">
        <f t="shared" si="10"/>
        <v>0.62905445252604675</v>
      </c>
      <c r="R43" s="327"/>
    </row>
    <row r="44" spans="1:18" s="314" customFormat="1" ht="11.4">
      <c r="A44" s="384" t="s">
        <v>134</v>
      </c>
      <c r="B44" s="533">
        <f t="shared" si="6"/>
        <v>188</v>
      </c>
      <c r="C44" s="579"/>
      <c r="D44" s="533">
        <v>157</v>
      </c>
      <c r="E44" s="533" t="s">
        <v>211</v>
      </c>
      <c r="F44" s="533">
        <v>31</v>
      </c>
      <c r="G44" s="533" t="s">
        <v>211</v>
      </c>
      <c r="H44" s="533">
        <v>0</v>
      </c>
      <c r="I44" s="533"/>
      <c r="J44" s="335"/>
      <c r="K44" s="327">
        <f t="shared" si="7"/>
        <v>0.28159309797342841</v>
      </c>
      <c r="L44" s="327"/>
      <c r="M44" s="327">
        <f t="shared" si="8"/>
        <v>0.52135219499236241</v>
      </c>
      <c r="N44" s="327"/>
      <c r="O44" s="327">
        <f t="shared" si="9"/>
        <v>0.14494108846081916</v>
      </c>
      <c r="P44" s="328"/>
      <c r="Q44" s="327">
        <f t="shared" si="10"/>
        <v>0</v>
      </c>
      <c r="R44" s="327"/>
    </row>
    <row r="45" spans="1:18" s="314" customFormat="1" ht="11.4">
      <c r="A45" s="334" t="s">
        <v>49</v>
      </c>
      <c r="B45" s="533">
        <f t="shared" si="6"/>
        <v>695</v>
      </c>
      <c r="C45" s="581"/>
      <c r="D45" s="533">
        <v>459</v>
      </c>
      <c r="E45" s="533" t="s">
        <v>211</v>
      </c>
      <c r="F45" s="533">
        <v>84</v>
      </c>
      <c r="G45" s="533" t="s">
        <v>211</v>
      </c>
      <c r="H45" s="533">
        <v>152</v>
      </c>
      <c r="I45" s="533" t="s">
        <v>211</v>
      </c>
      <c r="J45" s="326"/>
      <c r="K45" s="327">
        <f t="shared" si="7"/>
        <v>1.0409957611251741</v>
      </c>
      <c r="L45" s="328"/>
      <c r="M45" s="327">
        <f t="shared" si="8"/>
        <v>1.5242080095636581</v>
      </c>
      <c r="N45" s="328"/>
      <c r="O45" s="327">
        <f t="shared" si="9"/>
        <v>0.39274359453899382</v>
      </c>
      <c r="P45" s="328"/>
      <c r="Q45" s="327">
        <f t="shared" si="10"/>
        <v>0.99600288316624075</v>
      </c>
      <c r="R45" s="327"/>
    </row>
    <row r="46" spans="1:18" s="314" customFormat="1" ht="11.4">
      <c r="A46" s="334" t="s">
        <v>50</v>
      </c>
      <c r="B46" s="533">
        <f t="shared" si="6"/>
        <v>2602</v>
      </c>
      <c r="C46" s="581"/>
      <c r="D46" s="533">
        <v>1407</v>
      </c>
      <c r="E46" s="533"/>
      <c r="F46" s="533">
        <v>413</v>
      </c>
      <c r="G46" s="533" t="s">
        <v>211</v>
      </c>
      <c r="H46" s="533">
        <v>782</v>
      </c>
      <c r="I46" s="533"/>
      <c r="J46" s="326"/>
      <c r="K46" s="327">
        <f t="shared" si="7"/>
        <v>3.8973683028024504</v>
      </c>
      <c r="L46" s="361"/>
      <c r="M46" s="327">
        <f t="shared" si="8"/>
        <v>4.6722454672245464</v>
      </c>
      <c r="N46" s="361"/>
      <c r="O46" s="327">
        <f t="shared" si="9"/>
        <v>1.9309893398167197</v>
      </c>
      <c r="P46" s="328"/>
      <c r="Q46" s="327">
        <f t="shared" si="10"/>
        <v>5.124172727868423</v>
      </c>
      <c r="R46" s="327"/>
    </row>
    <row r="47" spans="1:18" s="314" customFormat="1" ht="11.4">
      <c r="A47" s="384" t="s">
        <v>133</v>
      </c>
      <c r="B47" s="533">
        <f t="shared" si="6"/>
        <v>2832</v>
      </c>
      <c r="C47" s="579"/>
      <c r="D47" s="533">
        <v>1037</v>
      </c>
      <c r="E47" s="533"/>
      <c r="F47" s="533">
        <v>1101</v>
      </c>
      <c r="G47" s="533"/>
      <c r="H47" s="533">
        <v>694</v>
      </c>
      <c r="I47" s="533"/>
      <c r="J47" s="326"/>
      <c r="K47" s="327">
        <f t="shared" si="7"/>
        <v>4.2418704971316448</v>
      </c>
      <c r="L47" s="327"/>
      <c r="M47" s="327">
        <f t="shared" si="8"/>
        <v>3.44358105864382</v>
      </c>
      <c r="N47" s="328"/>
      <c r="O47" s="327">
        <f t="shared" si="9"/>
        <v>5.1477463998503836</v>
      </c>
      <c r="P47" s="328"/>
      <c r="Q47" s="327">
        <f t="shared" si="10"/>
        <v>4.5475394797195463</v>
      </c>
      <c r="R47" s="327"/>
    </row>
    <row r="48" spans="1:18" s="314" customFormat="1" ht="11.4">
      <c r="A48" s="384" t="s">
        <v>51</v>
      </c>
      <c r="B48" s="533">
        <f t="shared" si="6"/>
        <v>4869</v>
      </c>
      <c r="C48" s="581"/>
      <c r="D48" s="533">
        <v>2159</v>
      </c>
      <c r="E48" s="533"/>
      <c r="F48" s="533">
        <v>1764</v>
      </c>
      <c r="G48" s="533"/>
      <c r="H48" s="533">
        <v>946</v>
      </c>
      <c r="I48" s="533"/>
      <c r="J48" s="326"/>
      <c r="K48" s="327">
        <f t="shared" si="7"/>
        <v>7.2929616703862914</v>
      </c>
      <c r="L48" s="328"/>
      <c r="M48" s="327">
        <f t="shared" si="8"/>
        <v>7.1694228597994289</v>
      </c>
      <c r="N48" s="327"/>
      <c r="O48" s="327">
        <f t="shared" si="9"/>
        <v>8.247615485318871</v>
      </c>
      <c r="P48" s="328"/>
      <c r="Q48" s="327">
        <f t="shared" si="10"/>
        <v>6.1988074176004195</v>
      </c>
      <c r="R48" s="327"/>
    </row>
    <row r="49" spans="1:18" s="314" customFormat="1" ht="11.4">
      <c r="A49" s="384" t="s">
        <v>52</v>
      </c>
      <c r="B49" s="533">
        <f t="shared" si="6"/>
        <v>35126</v>
      </c>
      <c r="C49" s="577"/>
      <c r="D49" s="533">
        <v>11496</v>
      </c>
      <c r="E49" s="533"/>
      <c r="F49" s="533">
        <v>13821</v>
      </c>
      <c r="G49" s="533"/>
      <c r="H49" s="533">
        <v>9809</v>
      </c>
      <c r="I49" s="533"/>
      <c r="J49" s="326"/>
      <c r="K49" s="327">
        <f t="shared" si="7"/>
        <v>52.612974252205561</v>
      </c>
      <c r="L49" s="328"/>
      <c r="M49" s="327">
        <f t="shared" si="8"/>
        <v>38.174935246064955</v>
      </c>
      <c r="N49" s="328"/>
      <c r="O49" s="327">
        <f t="shared" si="9"/>
        <v>64.620347858612305</v>
      </c>
      <c r="P49" s="328"/>
      <c r="Q49" s="327">
        <f t="shared" si="10"/>
        <v>64.274949216958262</v>
      </c>
      <c r="R49" s="327"/>
    </row>
    <row r="50" spans="1:18" s="314" customFormat="1" ht="11.4">
      <c r="A50" s="334" t="s">
        <v>53</v>
      </c>
      <c r="B50" s="533">
        <f t="shared" si="6"/>
        <v>3254</v>
      </c>
      <c r="C50" s="581"/>
      <c r="D50" s="533">
        <v>989</v>
      </c>
      <c r="E50" s="533"/>
      <c r="F50" s="533">
        <v>1703</v>
      </c>
      <c r="G50" s="533"/>
      <c r="H50" s="533">
        <v>562</v>
      </c>
      <c r="I50" s="533"/>
      <c r="J50" s="388"/>
      <c r="K50" s="327">
        <f t="shared" si="7"/>
        <v>4.8739571319443407</v>
      </c>
      <c r="L50" s="328"/>
      <c r="M50" s="327">
        <f t="shared" si="8"/>
        <v>3.2841867569901044</v>
      </c>
      <c r="N50" s="328"/>
      <c r="O50" s="327">
        <f t="shared" si="9"/>
        <v>7.9624088273798392</v>
      </c>
      <c r="P50" s="328"/>
      <c r="Q50" s="327">
        <f t="shared" si="10"/>
        <v>3.6825896074962321</v>
      </c>
      <c r="R50" s="327"/>
    </row>
    <row r="51" spans="1:18" s="314" customFormat="1" ht="11.4">
      <c r="A51" s="334" t="s">
        <v>111</v>
      </c>
      <c r="B51" s="324">
        <f t="shared" si="6"/>
        <v>5272</v>
      </c>
      <c r="C51" s="581"/>
      <c r="D51" s="533">
        <v>2899</v>
      </c>
      <c r="E51" s="533"/>
      <c r="F51" s="533">
        <v>1230</v>
      </c>
      <c r="G51" s="533"/>
      <c r="H51" s="533">
        <v>1143</v>
      </c>
      <c r="I51" s="533"/>
      <c r="J51" s="326"/>
      <c r="K51" s="327">
        <f>B51*100/SUM(B40:B51)</f>
        <v>7.8965894282761413</v>
      </c>
      <c r="L51" s="328"/>
      <c r="M51" s="327">
        <f t="shared" si="8"/>
        <v>9.6267516769608825</v>
      </c>
      <c r="N51" s="328"/>
      <c r="O51" s="327">
        <f t="shared" si="9"/>
        <v>5.7508883486066953</v>
      </c>
      <c r="P51" s="328"/>
      <c r="Q51" s="327">
        <f>H51*100/SUM($H$40:$H$51)</f>
        <v>7.4896795753882444</v>
      </c>
      <c r="R51" s="327"/>
    </row>
    <row r="52" spans="1:18" s="314" customFormat="1" ht="11.4">
      <c r="A52" s="334" t="s">
        <v>71</v>
      </c>
      <c r="B52" s="324">
        <f t="shared" si="6"/>
        <v>4154</v>
      </c>
      <c r="C52" s="581"/>
      <c r="D52" s="533">
        <v>2680</v>
      </c>
      <c r="E52" s="533"/>
      <c r="F52" s="533">
        <v>897</v>
      </c>
      <c r="G52" s="533" t="s">
        <v>211</v>
      </c>
      <c r="H52" s="533">
        <v>577</v>
      </c>
      <c r="I52" s="533"/>
      <c r="J52" s="335"/>
      <c r="K52" s="365" t="s">
        <v>15</v>
      </c>
      <c r="L52" s="328"/>
      <c r="M52" s="365" t="s">
        <v>15</v>
      </c>
      <c r="N52" s="328"/>
      <c r="O52" s="365" t="s">
        <v>15</v>
      </c>
      <c r="P52" s="328"/>
      <c r="Q52" s="365" t="s">
        <v>15</v>
      </c>
      <c r="R52" s="327"/>
    </row>
    <row r="53" spans="1:18" s="314" customFormat="1" ht="6.6" customHeight="1">
      <c r="A53" s="343"/>
      <c r="B53" s="324"/>
      <c r="C53" s="581"/>
      <c r="D53" s="388"/>
      <c r="E53" s="581"/>
      <c r="F53" s="330"/>
      <c r="G53" s="581"/>
      <c r="H53" s="326"/>
      <c r="I53" s="581"/>
      <c r="J53" s="326"/>
      <c r="K53" s="328"/>
      <c r="L53" s="328"/>
      <c r="M53" s="328"/>
      <c r="N53" s="327"/>
      <c r="O53" s="328"/>
      <c r="P53" s="328"/>
      <c r="Q53" s="323"/>
      <c r="R53" s="323"/>
    </row>
    <row r="54" spans="1:18" s="319" customFormat="1" ht="36">
      <c r="A54" s="227" t="s">
        <v>112</v>
      </c>
      <c r="B54" s="341">
        <f t="shared" ref="B54:B60" si="11">SUM(D54,F54,H54)</f>
        <v>70915</v>
      </c>
      <c r="C54" s="581"/>
      <c r="D54" s="341">
        <f>SUM(D55:D60)</f>
        <v>32794</v>
      </c>
      <c r="E54" s="581"/>
      <c r="F54" s="341">
        <f>SUM(F55:F60)</f>
        <v>22284</v>
      </c>
      <c r="G54" s="579"/>
      <c r="H54" s="341">
        <f>SUM(H55:H60)</f>
        <v>15837</v>
      </c>
      <c r="I54" s="581"/>
      <c r="J54" s="326"/>
      <c r="K54" s="338">
        <f>SUM(K55:K59)</f>
        <v>99.999999999999986</v>
      </c>
      <c r="L54" s="338"/>
      <c r="M54" s="338">
        <f>SUM(M55:M59)</f>
        <v>100.00000000000001</v>
      </c>
      <c r="N54" s="338"/>
      <c r="O54" s="338">
        <f>SUM(O55:O59)</f>
        <v>100</v>
      </c>
      <c r="P54" s="338"/>
      <c r="Q54" s="338">
        <f>SUM(Q55:Q59)</f>
        <v>100.00000000000001</v>
      </c>
      <c r="R54" s="338"/>
    </row>
    <row r="55" spans="1:18" s="314" customFormat="1" ht="11.4">
      <c r="A55" s="384" t="s">
        <v>113</v>
      </c>
      <c r="B55" s="324">
        <f t="shared" si="11"/>
        <v>6633</v>
      </c>
      <c r="C55" s="581"/>
      <c r="D55" s="533">
        <v>3464</v>
      </c>
      <c r="E55" s="533"/>
      <c r="F55" s="533">
        <v>1412</v>
      </c>
      <c r="G55" s="533"/>
      <c r="H55" s="533">
        <v>1757</v>
      </c>
      <c r="I55" s="579"/>
      <c r="J55" s="326"/>
      <c r="K55" s="327">
        <f>B55*100/SUM($B$55:$B$59)</f>
        <v>9.7976366322008861</v>
      </c>
      <c r="L55" s="328"/>
      <c r="M55" s="327">
        <f>D55*100/SUM($D$55:$D$59)</f>
        <v>11.122527613665554</v>
      </c>
      <c r="N55" s="328"/>
      <c r="O55" s="327">
        <f>F55*100/SUM($F$55:$F$59)</f>
        <v>6.7276538974652178</v>
      </c>
      <c r="P55" s="328"/>
      <c r="Q55" s="327">
        <f>H55*100/SUM($H$55:$H$59)</f>
        <v>11.285971223021583</v>
      </c>
      <c r="R55" s="328"/>
    </row>
    <row r="56" spans="1:18" s="314" customFormat="1" ht="12">
      <c r="A56" s="384" t="s">
        <v>114</v>
      </c>
      <c r="B56" s="324">
        <f t="shared" si="11"/>
        <v>42633</v>
      </c>
      <c r="C56" s="581"/>
      <c r="D56" s="533">
        <v>17658</v>
      </c>
      <c r="E56" s="533"/>
      <c r="F56" s="533">
        <v>15438</v>
      </c>
      <c r="G56" s="533"/>
      <c r="H56" s="533">
        <v>9537</v>
      </c>
      <c r="I56" s="581"/>
      <c r="J56" s="326"/>
      <c r="K56" s="327">
        <f t="shared" ref="K56:K59" si="12">B56*100/SUM($B$55:$B$59)</f>
        <v>62.973412112259972</v>
      </c>
      <c r="L56" s="338"/>
      <c r="M56" s="327">
        <f t="shared" ref="M56:M59" si="13">D56*100/SUM($D$55:$D$59)</f>
        <v>56.697919342409456</v>
      </c>
      <c r="N56" s="338"/>
      <c r="O56" s="327">
        <f t="shared" ref="O56:O59" si="14">F56*100/SUM($F$55:$F$59)</f>
        <v>73.556317895940538</v>
      </c>
      <c r="P56" s="338"/>
      <c r="Q56" s="327">
        <f t="shared" ref="Q56:Q59" si="15">H56*100/SUM($H$55:$H$59)</f>
        <v>61.260277492291884</v>
      </c>
      <c r="R56" s="328"/>
    </row>
    <row r="57" spans="1:18" s="314" customFormat="1" ht="11.4">
      <c r="A57" s="384" t="s">
        <v>115</v>
      </c>
      <c r="B57" s="324">
        <f t="shared" si="11"/>
        <v>17534</v>
      </c>
      <c r="C57" s="581"/>
      <c r="D57" s="533">
        <v>9472</v>
      </c>
      <c r="E57" s="533"/>
      <c r="F57" s="533">
        <v>3924</v>
      </c>
      <c r="G57" s="533"/>
      <c r="H57" s="533">
        <v>4138</v>
      </c>
      <c r="I57" s="581"/>
      <c r="J57" s="326"/>
      <c r="K57" s="327">
        <f t="shared" si="12"/>
        <v>25.899556868537665</v>
      </c>
      <c r="L57" s="328"/>
      <c r="M57" s="327">
        <f t="shared" si="13"/>
        <v>30.413562805034676</v>
      </c>
      <c r="N57" s="328"/>
      <c r="O57" s="327">
        <f t="shared" si="14"/>
        <v>18.69639794168096</v>
      </c>
      <c r="P57" s="361"/>
      <c r="Q57" s="327">
        <f t="shared" si="15"/>
        <v>26.580164439876668</v>
      </c>
      <c r="R57" s="328"/>
    </row>
    <row r="58" spans="1:18" s="314" customFormat="1" ht="11.4">
      <c r="A58" s="384" t="s">
        <v>116</v>
      </c>
      <c r="B58" s="324">
        <f t="shared" si="11"/>
        <v>864</v>
      </c>
      <c r="C58" s="581"/>
      <c r="D58" s="533">
        <v>527</v>
      </c>
      <c r="E58" s="533" t="s">
        <v>211</v>
      </c>
      <c r="F58" s="533">
        <v>214</v>
      </c>
      <c r="G58" s="533" t="s">
        <v>211</v>
      </c>
      <c r="H58" s="533">
        <v>123</v>
      </c>
      <c r="I58" s="579" t="s">
        <v>211</v>
      </c>
      <c r="J58" s="335"/>
      <c r="K58" s="327">
        <f t="shared" si="12"/>
        <v>1.276218611521418</v>
      </c>
      <c r="L58" s="328"/>
      <c r="M58" s="327">
        <f t="shared" si="13"/>
        <v>1.6921397379912664</v>
      </c>
      <c r="N58" s="328"/>
      <c r="O58" s="327">
        <f t="shared" si="14"/>
        <v>1.0196302649132838</v>
      </c>
      <c r="P58" s="328"/>
      <c r="Q58" s="327">
        <f t="shared" si="15"/>
        <v>0.79008221993833505</v>
      </c>
      <c r="R58" s="328"/>
    </row>
    <row r="59" spans="1:18" s="310" customFormat="1" ht="11.4">
      <c r="A59" s="384" t="s">
        <v>117</v>
      </c>
      <c r="B59" s="324">
        <f t="shared" si="11"/>
        <v>36</v>
      </c>
      <c r="C59" s="579" t="s">
        <v>211</v>
      </c>
      <c r="D59" s="533">
        <v>23</v>
      </c>
      <c r="E59" s="533" t="s">
        <v>211</v>
      </c>
      <c r="F59" s="533">
        <v>0</v>
      </c>
      <c r="G59" s="533"/>
      <c r="H59" s="533">
        <v>13</v>
      </c>
      <c r="I59" s="579" t="s">
        <v>211</v>
      </c>
      <c r="J59" s="326"/>
      <c r="K59" s="327">
        <f t="shared" si="12"/>
        <v>5.3175775480059084E-2</v>
      </c>
      <c r="L59" s="328"/>
      <c r="M59" s="327">
        <f t="shared" si="13"/>
        <v>7.385050089904957E-2</v>
      </c>
      <c r="N59" s="328"/>
      <c r="O59" s="327">
        <f t="shared" si="14"/>
        <v>0</v>
      </c>
      <c r="P59" s="328"/>
      <c r="Q59" s="327">
        <f t="shared" si="15"/>
        <v>8.3504624871531347E-2</v>
      </c>
      <c r="R59" s="386"/>
    </row>
    <row r="60" spans="1:18" s="314" customFormat="1" ht="11.4">
      <c r="A60" s="334" t="s">
        <v>71</v>
      </c>
      <c r="B60" s="324">
        <f t="shared" si="11"/>
        <v>3215</v>
      </c>
      <c r="C60" s="579"/>
      <c r="D60" s="533">
        <v>1650</v>
      </c>
      <c r="E60" s="533"/>
      <c r="F60" s="533">
        <v>1296</v>
      </c>
      <c r="G60" s="533"/>
      <c r="H60" s="533">
        <v>269</v>
      </c>
      <c r="I60" s="577"/>
      <c r="J60" s="335"/>
      <c r="K60" s="365" t="s">
        <v>15</v>
      </c>
      <c r="L60" s="328"/>
      <c r="M60" s="365" t="s">
        <v>15</v>
      </c>
      <c r="N60" s="328"/>
      <c r="O60" s="365" t="s">
        <v>15</v>
      </c>
      <c r="P60" s="327"/>
      <c r="Q60" s="365" t="s">
        <v>15</v>
      </c>
      <c r="R60" s="328"/>
    </row>
    <row r="61" spans="1:18" s="314" customFormat="1" ht="6.6" customHeight="1">
      <c r="A61" s="343"/>
      <c r="B61" s="324"/>
      <c r="C61" s="581"/>
      <c r="D61" s="324"/>
      <c r="E61" s="581"/>
      <c r="F61" s="389"/>
      <c r="G61" s="579"/>
      <c r="H61" s="320"/>
      <c r="I61" s="581"/>
      <c r="J61" s="326"/>
      <c r="K61" s="361"/>
      <c r="L61" s="361"/>
      <c r="M61" s="361"/>
      <c r="N61" s="361"/>
      <c r="O61" s="361"/>
      <c r="P61" s="328"/>
      <c r="Q61" s="323"/>
      <c r="R61" s="323"/>
    </row>
    <row r="62" spans="1:18" s="319" customFormat="1" ht="24">
      <c r="A62" s="390" t="s">
        <v>118</v>
      </c>
      <c r="B62" s="341">
        <f t="shared" ref="B62:B71" si="16">SUM(D62,F62,H62)</f>
        <v>70918</v>
      </c>
      <c r="C62" s="581"/>
      <c r="D62" s="341">
        <f>D63+D70+D71</f>
        <v>32796</v>
      </c>
      <c r="E62" s="581"/>
      <c r="F62" s="341">
        <f>F63+F70+F71</f>
        <v>22284</v>
      </c>
      <c r="G62" s="579"/>
      <c r="H62" s="341">
        <f>H63+H70+H71</f>
        <v>15838</v>
      </c>
      <c r="I62" s="581"/>
      <c r="J62" s="326"/>
      <c r="K62" s="338">
        <f>SUM(K63,K70)</f>
        <v>100</v>
      </c>
      <c r="L62" s="338"/>
      <c r="M62" s="338">
        <f>SUM(M63,M70)</f>
        <v>100</v>
      </c>
      <c r="N62" s="338"/>
      <c r="O62" s="338">
        <f>SUM(O63,O70)</f>
        <v>100</v>
      </c>
      <c r="P62" s="338"/>
      <c r="Q62" s="338">
        <f>SUM(Q63,Q70)</f>
        <v>100</v>
      </c>
      <c r="R62" s="338"/>
    </row>
    <row r="63" spans="1:18" s="392" customFormat="1" ht="22.8">
      <c r="A63" s="384" t="s">
        <v>119</v>
      </c>
      <c r="B63" s="324">
        <f>SUM(D63,F63,H63)</f>
        <v>64821</v>
      </c>
      <c r="C63" s="581"/>
      <c r="D63" s="321">
        <f>D64+D65+D66+D67+D68+D69</f>
        <v>29217</v>
      </c>
      <c r="E63" s="581"/>
      <c r="F63" s="321">
        <f>F64+F65+F66+F67+F68+F69</f>
        <v>21004</v>
      </c>
      <c r="G63" s="579"/>
      <c r="H63" s="321">
        <f>H64+H65+H66+H67+H68+H69</f>
        <v>14600</v>
      </c>
      <c r="I63" s="581"/>
      <c r="J63" s="326"/>
      <c r="K63" s="328">
        <f>B63*100/SUM(B63,B70)</f>
        <v>94.525701786365289</v>
      </c>
      <c r="L63" s="328"/>
      <c r="M63" s="327">
        <f>D63*100/SUM(D63,D70)</f>
        <v>92.849652016398124</v>
      </c>
      <c r="N63" s="328"/>
      <c r="O63" s="327">
        <f>F63*100/SUM(F63,F70)</f>
        <v>97.998413661176684</v>
      </c>
      <c r="P63" s="391"/>
      <c r="Q63" s="327">
        <f>H63*100/SUM(H63,H70)</f>
        <v>93.141945773524725</v>
      </c>
      <c r="R63" s="328"/>
    </row>
    <row r="64" spans="1:18" s="314" customFormat="1" ht="11.4">
      <c r="A64" s="393" t="s">
        <v>182</v>
      </c>
      <c r="B64" s="324">
        <f t="shared" si="16"/>
        <v>32346</v>
      </c>
      <c r="C64" s="581"/>
      <c r="D64" s="533">
        <v>14514</v>
      </c>
      <c r="E64" s="533"/>
      <c r="F64" s="533">
        <v>9589</v>
      </c>
      <c r="G64" s="533"/>
      <c r="H64" s="533">
        <v>8243</v>
      </c>
      <c r="I64" s="533"/>
      <c r="J64" s="326"/>
      <c r="K64" s="327">
        <f>B64*100/SUM(B63,B70)</f>
        <v>47.168793292016041</v>
      </c>
      <c r="L64" s="328"/>
      <c r="M64" s="327">
        <f>D64*100/SUM(D63,D70)</f>
        <v>46.12451139288779</v>
      </c>
      <c r="N64" s="328"/>
      <c r="O64" s="327">
        <f>F64*100/SUM(F63,F70)</f>
        <v>44.73942051975925</v>
      </c>
      <c r="P64" s="328"/>
      <c r="Q64" s="327">
        <f>H64*100/SUM(H63,H70)</f>
        <v>52.586921850079747</v>
      </c>
      <c r="R64" s="328"/>
    </row>
    <row r="65" spans="1:18" s="314" customFormat="1" ht="11.4">
      <c r="A65" s="393" t="s">
        <v>120</v>
      </c>
      <c r="B65" s="324">
        <f t="shared" si="16"/>
        <v>13661</v>
      </c>
      <c r="C65" s="581"/>
      <c r="D65" s="533">
        <v>8246</v>
      </c>
      <c r="E65" s="533"/>
      <c r="F65" s="533">
        <v>1251</v>
      </c>
      <c r="G65" s="533"/>
      <c r="H65" s="533">
        <v>4164</v>
      </c>
      <c r="I65" s="533"/>
      <c r="J65" s="326"/>
      <c r="K65" s="327">
        <f>B65*100/SUM(B63,B70)</f>
        <v>19.92125410134889</v>
      </c>
      <c r="L65" s="328"/>
      <c r="M65" s="327">
        <f>D65*100/SUM(D63,D70)</f>
        <v>26.20523087679156</v>
      </c>
      <c r="N65" s="328"/>
      <c r="O65" s="327">
        <f>F65*100/SUM(F63,F70)</f>
        <v>5.8367937292959455</v>
      </c>
      <c r="P65" s="328"/>
      <c r="Q65" s="327">
        <f>H65*100/SUM(H63,H70)</f>
        <v>26.564593301435405</v>
      </c>
      <c r="R65" s="328"/>
    </row>
    <row r="66" spans="1:18" s="314" customFormat="1" ht="11.4">
      <c r="A66" s="308" t="s">
        <v>185</v>
      </c>
      <c r="B66" s="324">
        <f t="shared" si="16"/>
        <v>618</v>
      </c>
      <c r="C66" s="581"/>
      <c r="D66" s="533">
        <v>467</v>
      </c>
      <c r="E66" s="533" t="s">
        <v>211</v>
      </c>
      <c r="F66" s="533">
        <v>73</v>
      </c>
      <c r="G66" s="533" t="s">
        <v>211</v>
      </c>
      <c r="H66" s="533">
        <v>78</v>
      </c>
      <c r="I66" s="533" t="s">
        <v>211</v>
      </c>
      <c r="J66" s="326"/>
      <c r="K66" s="327">
        <f>B66*100/SUM(B63,B70)</f>
        <v>0.90120306234050307</v>
      </c>
      <c r="L66" s="328"/>
      <c r="M66" s="327">
        <f>D66*100/SUM(D63,D70)</f>
        <v>1.4840944481520324</v>
      </c>
      <c r="N66" s="328"/>
      <c r="O66" s="327">
        <f>F66*100/SUM(F63,F70)</f>
        <v>0.34059627676946763</v>
      </c>
      <c r="P66" s="328"/>
      <c r="Q66" s="327">
        <f>H66*100/SUM(H63,H70)</f>
        <v>0.49760765550239233</v>
      </c>
      <c r="R66" s="328"/>
    </row>
    <row r="67" spans="1:18" s="314" customFormat="1" ht="12">
      <c r="A67" s="393" t="s">
        <v>122</v>
      </c>
      <c r="B67" s="324">
        <f t="shared" si="16"/>
        <v>14892</v>
      </c>
      <c r="C67" s="581"/>
      <c r="D67" s="533">
        <v>5032</v>
      </c>
      <c r="E67" s="533"/>
      <c r="F67" s="533">
        <v>8094</v>
      </c>
      <c r="G67" s="533"/>
      <c r="H67" s="533">
        <v>1766</v>
      </c>
      <c r="I67" s="533"/>
      <c r="J67" s="326"/>
      <c r="K67" s="327">
        <f>B67*100/SUM(B63,B70)</f>
        <v>21.716368939117753</v>
      </c>
      <c r="L67" s="328"/>
      <c r="M67" s="327">
        <f>D67*100/SUM(D63,D70)</f>
        <v>15.991356023770935</v>
      </c>
      <c r="N67" s="328"/>
      <c r="O67" s="327">
        <f>F67*100/SUM(F63,F70)</f>
        <v>37.764195399617414</v>
      </c>
      <c r="P67" s="338"/>
      <c r="Q67" s="327">
        <f>H67*100/SUM(H63,H70)</f>
        <v>11.266347687400319</v>
      </c>
      <c r="R67" s="328"/>
    </row>
    <row r="68" spans="1:18" s="314" customFormat="1" ht="24" customHeight="1">
      <c r="A68" s="393" t="s">
        <v>121</v>
      </c>
      <c r="B68" s="324">
        <f t="shared" si="16"/>
        <v>983</v>
      </c>
      <c r="C68" s="581"/>
      <c r="D68" s="533">
        <v>355</v>
      </c>
      <c r="E68" s="533" t="s">
        <v>211</v>
      </c>
      <c r="F68" s="533">
        <v>557</v>
      </c>
      <c r="G68" s="533" t="s">
        <v>211</v>
      </c>
      <c r="H68" s="533">
        <v>71</v>
      </c>
      <c r="I68" s="533" t="s">
        <v>211</v>
      </c>
      <c r="J68" s="326"/>
      <c r="K68" s="327">
        <f>B68*100/SUM(B63,B70)</f>
        <v>1.4334670069267226</v>
      </c>
      <c r="L68" s="328"/>
      <c r="M68" s="327">
        <f>D68*100/SUM(D63,D70)</f>
        <v>1.1281660151905171</v>
      </c>
      <c r="N68" s="338"/>
      <c r="O68" s="327">
        <f>F68*100/SUM(F63,F70)</f>
        <v>2.5987962487752529</v>
      </c>
      <c r="P68" s="328"/>
      <c r="Q68" s="327">
        <f>H68*100/SUM(H63,H70)</f>
        <v>0.4529505582137161</v>
      </c>
      <c r="R68" s="328"/>
    </row>
    <row r="69" spans="1:18" s="314" customFormat="1" ht="11.4">
      <c r="A69" s="393" t="s">
        <v>69</v>
      </c>
      <c r="B69" s="324">
        <f t="shared" si="16"/>
        <v>2321</v>
      </c>
      <c r="C69" s="581"/>
      <c r="D69" s="533">
        <v>603</v>
      </c>
      <c r="E69" s="533" t="s">
        <v>211</v>
      </c>
      <c r="F69" s="533">
        <v>1440</v>
      </c>
      <c r="G69" s="533"/>
      <c r="H69" s="533">
        <v>278</v>
      </c>
      <c r="I69" s="533" t="s">
        <v>211</v>
      </c>
      <c r="J69" s="326"/>
      <c r="K69" s="327">
        <f>B69*100/SUM(B63,B70)</f>
        <v>3.3846153846153846</v>
      </c>
      <c r="L69" s="328"/>
      <c r="M69" s="327">
        <f>D69*100/SUM(D63,D70)</f>
        <v>1.9162932596053008</v>
      </c>
      <c r="N69" s="328"/>
      <c r="O69" s="327">
        <f>F69*100/SUM(F63,F70)</f>
        <v>6.7186114869593618</v>
      </c>
      <c r="P69" s="328"/>
      <c r="Q69" s="327">
        <f>H69*100/SUM(H63,H70)</f>
        <v>1.7735247208931419</v>
      </c>
      <c r="R69" s="328"/>
    </row>
    <row r="70" spans="1:18" s="392" customFormat="1" ht="11.4">
      <c r="A70" s="384" t="s">
        <v>123</v>
      </c>
      <c r="B70" s="324">
        <f t="shared" si="16"/>
        <v>3754</v>
      </c>
      <c r="C70" s="581"/>
      <c r="D70" s="533">
        <v>2250</v>
      </c>
      <c r="E70" s="533"/>
      <c r="F70" s="533">
        <v>429</v>
      </c>
      <c r="G70" s="533" t="s">
        <v>211</v>
      </c>
      <c r="H70" s="533">
        <v>1075</v>
      </c>
      <c r="I70" s="533"/>
      <c r="J70" s="326"/>
      <c r="K70" s="327">
        <f>B70*100/SUM(B63,B70)</f>
        <v>5.4742982136347065</v>
      </c>
      <c r="L70" s="328"/>
      <c r="M70" s="327">
        <f>D70*100/SUM(D63,D70)</f>
        <v>7.1503479836018684</v>
      </c>
      <c r="N70" s="328"/>
      <c r="O70" s="327">
        <f>F70*100/SUM(F63,F70)</f>
        <v>2.0015863388233099</v>
      </c>
      <c r="P70" s="391"/>
      <c r="Q70" s="327">
        <f>H70*100/SUM(H63,H70)</f>
        <v>6.8580542264752795</v>
      </c>
      <c r="R70" s="328"/>
    </row>
    <row r="71" spans="1:18" s="314" customFormat="1" ht="11.4">
      <c r="A71" s="334" t="s">
        <v>71</v>
      </c>
      <c r="B71" s="324">
        <f t="shared" si="16"/>
        <v>2343</v>
      </c>
      <c r="C71" s="577"/>
      <c r="D71" s="533">
        <v>1329</v>
      </c>
      <c r="E71" s="533"/>
      <c r="F71" s="533">
        <v>851</v>
      </c>
      <c r="G71" s="533"/>
      <c r="H71" s="533">
        <v>163</v>
      </c>
      <c r="I71" s="533" t="s">
        <v>211</v>
      </c>
      <c r="J71" s="326"/>
      <c r="K71" s="365" t="s">
        <v>15</v>
      </c>
      <c r="L71" s="328"/>
      <c r="M71" s="365" t="s">
        <v>15</v>
      </c>
      <c r="N71" s="328"/>
      <c r="O71" s="365" t="s">
        <v>15</v>
      </c>
      <c r="P71" s="328"/>
      <c r="Q71" s="365" t="s">
        <v>15</v>
      </c>
      <c r="R71" s="328"/>
    </row>
    <row r="72" spans="1:18" s="314" customFormat="1" ht="6.6" customHeight="1">
      <c r="A72" s="329"/>
      <c r="B72" s="324"/>
      <c r="C72" s="581"/>
      <c r="D72" s="324"/>
      <c r="E72" s="581"/>
      <c r="F72" s="324"/>
      <c r="G72" s="581"/>
      <c r="H72" s="324"/>
      <c r="I72" s="581"/>
      <c r="J72" s="388"/>
      <c r="K72" s="328"/>
      <c r="L72" s="328"/>
      <c r="M72" s="328"/>
      <c r="N72" s="328"/>
      <c r="O72" s="328"/>
      <c r="P72" s="328"/>
      <c r="Q72" s="323"/>
      <c r="R72" s="323"/>
    </row>
    <row r="73" spans="1:18" s="319" customFormat="1" ht="24">
      <c r="A73" s="227" t="s">
        <v>124</v>
      </c>
      <c r="B73" s="341">
        <f t="shared" ref="B73:B76" si="17">SUM(D73,F73,H73)</f>
        <v>70916</v>
      </c>
      <c r="C73" s="581"/>
      <c r="D73" s="341">
        <f>SUM(D74:D76)</f>
        <v>32794</v>
      </c>
      <c r="E73" s="581"/>
      <c r="F73" s="341">
        <f>SUM(F74:F76)</f>
        <v>22284</v>
      </c>
      <c r="G73" s="579"/>
      <c r="H73" s="341">
        <f>SUM(H74:H76)</f>
        <v>15838</v>
      </c>
      <c r="I73" s="581"/>
      <c r="J73" s="326"/>
      <c r="K73" s="338">
        <f>SUM(K74:K75)</f>
        <v>100</v>
      </c>
      <c r="L73" s="338"/>
      <c r="M73" s="338">
        <f>SUM(M74:M75)</f>
        <v>100</v>
      </c>
      <c r="N73" s="338"/>
      <c r="O73" s="338">
        <f>SUM(O74:O75)</f>
        <v>100</v>
      </c>
      <c r="P73" s="367"/>
      <c r="Q73" s="338">
        <f>SUM(Q74:Q75)</f>
        <v>100</v>
      </c>
      <c r="R73" s="338"/>
    </row>
    <row r="74" spans="1:18" s="314" customFormat="1" ht="11.4">
      <c r="A74" s="384" t="s">
        <v>125</v>
      </c>
      <c r="B74" s="324">
        <f t="shared" si="17"/>
        <v>176</v>
      </c>
      <c r="C74" s="579"/>
      <c r="D74" s="533">
        <v>31</v>
      </c>
      <c r="E74" s="533" t="s">
        <v>211</v>
      </c>
      <c r="F74" s="533">
        <v>31</v>
      </c>
      <c r="G74" s="533" t="s">
        <v>211</v>
      </c>
      <c r="H74" s="533">
        <v>114</v>
      </c>
      <c r="I74" s="533" t="s">
        <v>211</v>
      </c>
      <c r="J74" s="335"/>
      <c r="K74" s="327">
        <f>B74*100/SUM(B74:B75)</f>
        <v>0.25840552048157395</v>
      </c>
      <c r="L74" s="328"/>
      <c r="M74" s="327">
        <f>D74*100/SUM($D$74:$D$75)</f>
        <v>9.9292143108804964E-2</v>
      </c>
      <c r="N74" s="328"/>
      <c r="O74" s="327">
        <f>F74*100/SUM($F$74:$F$75)</f>
        <v>0.14650975944042724</v>
      </c>
      <c r="P74" s="323"/>
      <c r="Q74" s="327">
        <f>H74*100/SUM($H$74:$H$75)</f>
        <v>0.72472981563890659</v>
      </c>
      <c r="R74" s="323"/>
    </row>
    <row r="75" spans="1:18" s="314" customFormat="1" ht="11.4">
      <c r="A75" s="384" t="s">
        <v>126</v>
      </c>
      <c r="B75" s="324">
        <f t="shared" si="17"/>
        <v>67934</v>
      </c>
      <c r="C75" s="581"/>
      <c r="D75" s="533">
        <v>31190</v>
      </c>
      <c r="E75" s="533"/>
      <c r="F75" s="533">
        <v>21128</v>
      </c>
      <c r="G75" s="533"/>
      <c r="H75" s="533">
        <v>15616</v>
      </c>
      <c r="I75" s="533"/>
      <c r="J75" s="335"/>
      <c r="K75" s="327">
        <f>B75*100/SUM(B74:B75)</f>
        <v>99.741594479518426</v>
      </c>
      <c r="L75" s="328"/>
      <c r="M75" s="327">
        <f>D75*100/SUM(D74:D75)</f>
        <v>99.900707856891188</v>
      </c>
      <c r="N75" s="328"/>
      <c r="O75" s="327">
        <f>F75*100/SUM(F74:F75)</f>
        <v>99.853490240559566</v>
      </c>
      <c r="P75" s="323"/>
      <c r="Q75" s="327">
        <f>H75*100/SUM(H74:H75)</f>
        <v>99.275270184361091</v>
      </c>
      <c r="R75" s="327"/>
    </row>
    <row r="76" spans="1:18" s="318" customFormat="1" ht="11.4">
      <c r="A76" s="384" t="s">
        <v>5</v>
      </c>
      <c r="B76" s="324">
        <f t="shared" si="17"/>
        <v>2806</v>
      </c>
      <c r="C76" s="579"/>
      <c r="D76" s="533">
        <v>1573</v>
      </c>
      <c r="E76" s="533"/>
      <c r="F76" s="533">
        <v>1125</v>
      </c>
      <c r="G76" s="533"/>
      <c r="H76" s="533">
        <v>108</v>
      </c>
      <c r="I76" s="533" t="s">
        <v>211</v>
      </c>
      <c r="J76" s="335"/>
      <c r="K76" s="365" t="s">
        <v>15</v>
      </c>
      <c r="L76" s="328"/>
      <c r="M76" s="365" t="s">
        <v>15</v>
      </c>
      <c r="N76" s="328"/>
      <c r="O76" s="365" t="s">
        <v>15</v>
      </c>
      <c r="P76" s="328"/>
      <c r="Q76" s="365" t="s">
        <v>15</v>
      </c>
      <c r="R76" s="327"/>
    </row>
    <row r="77" spans="1:18" s="314" customFormat="1" ht="6.6" customHeight="1">
      <c r="A77" s="329"/>
      <c r="B77" s="324"/>
      <c r="C77" s="581"/>
      <c r="D77" s="163"/>
      <c r="E77" s="581"/>
      <c r="F77" s="321"/>
      <c r="G77" s="579"/>
      <c r="H77" s="321"/>
      <c r="I77" s="581"/>
      <c r="J77" s="326"/>
      <c r="K77" s="327"/>
      <c r="L77" s="328"/>
      <c r="M77" s="236"/>
      <c r="N77" s="328"/>
      <c r="O77" s="327"/>
      <c r="P77" s="323"/>
      <c r="Q77" s="323"/>
      <c r="R77" s="323"/>
    </row>
    <row r="78" spans="1:18" s="319" customFormat="1" ht="24">
      <c r="A78" s="394" t="s">
        <v>149</v>
      </c>
      <c r="B78" s="341">
        <f t="shared" ref="B78:B81" si="18">SUM(D78,F78,H78)</f>
        <v>70916</v>
      </c>
      <c r="C78" s="581"/>
      <c r="D78" s="341">
        <f>SUM(D79:D81)</f>
        <v>32795</v>
      </c>
      <c r="E78" s="581"/>
      <c r="F78" s="341">
        <f>SUM(F79:F81)</f>
        <v>22284</v>
      </c>
      <c r="G78" s="579"/>
      <c r="H78" s="341">
        <f>SUM(H79:H81)</f>
        <v>15837</v>
      </c>
      <c r="I78" s="581"/>
      <c r="J78" s="326"/>
      <c r="K78" s="338">
        <f>SUM(K79:K80)</f>
        <v>100</v>
      </c>
      <c r="L78" s="338"/>
      <c r="M78" s="338">
        <f>SUM(M79:M80)</f>
        <v>100</v>
      </c>
      <c r="N78" s="338"/>
      <c r="O78" s="338">
        <f>SUM(O79:O80)</f>
        <v>100</v>
      </c>
      <c r="P78" s="367"/>
      <c r="Q78" s="338">
        <f>SUM(Q79:Q80)</f>
        <v>100</v>
      </c>
      <c r="R78" s="338"/>
    </row>
    <row r="79" spans="1:18" s="314" customFormat="1" ht="11.4">
      <c r="A79" s="384" t="s">
        <v>177</v>
      </c>
      <c r="B79" s="324">
        <f t="shared" si="18"/>
        <v>51230</v>
      </c>
      <c r="C79" s="581"/>
      <c r="D79" s="533">
        <v>23206</v>
      </c>
      <c r="E79" s="533"/>
      <c r="F79" s="533">
        <v>15689</v>
      </c>
      <c r="G79" s="533"/>
      <c r="H79" s="533">
        <v>12335</v>
      </c>
      <c r="I79" s="581"/>
      <c r="J79" s="326"/>
      <c r="K79" s="327">
        <f>B79*100/SUM(B79:B80)</f>
        <v>75.020501405810691</v>
      </c>
      <c r="L79" s="328"/>
      <c r="M79" s="327">
        <f>D79*100/SUM(D79:D80)</f>
        <v>74.050673303975998</v>
      </c>
      <c r="N79" s="328"/>
      <c r="O79" s="327">
        <f>F79*100/SUM(F79:F80)</f>
        <v>73.726503759398497</v>
      </c>
      <c r="P79" s="323"/>
      <c r="Q79" s="327">
        <f>H79*100/SUM(H79:H80)</f>
        <v>78.71729419272495</v>
      </c>
      <c r="R79" s="327"/>
    </row>
    <row r="80" spans="1:18" s="314" customFormat="1" ht="11.4">
      <c r="A80" s="384" t="s">
        <v>147</v>
      </c>
      <c r="B80" s="324">
        <f t="shared" si="18"/>
        <v>17058</v>
      </c>
      <c r="C80" s="581"/>
      <c r="D80" s="533">
        <v>8132</v>
      </c>
      <c r="E80" s="533"/>
      <c r="F80" s="533">
        <v>5591</v>
      </c>
      <c r="G80" s="533"/>
      <c r="H80" s="533">
        <v>3335</v>
      </c>
      <c r="I80" s="581"/>
      <c r="J80" s="326"/>
      <c r="K80" s="327">
        <f>B80*100/SUM(B79:B80)</f>
        <v>24.979498594189316</v>
      </c>
      <c r="L80" s="328"/>
      <c r="M80" s="327">
        <f>D80*100/SUM(D79:D80)</f>
        <v>25.949326696023995</v>
      </c>
      <c r="N80" s="328"/>
      <c r="O80" s="327">
        <f>F80*100/SUM(F79:F80)</f>
        <v>26.273496240601503</v>
      </c>
      <c r="P80" s="323"/>
      <c r="Q80" s="327">
        <f>H80*100/SUM(H79:H80)</f>
        <v>21.282705807275047</v>
      </c>
      <c r="R80" s="327"/>
    </row>
    <row r="81" spans="1:18" s="310" customFormat="1" ht="11.4">
      <c r="A81" s="334" t="s">
        <v>5</v>
      </c>
      <c r="B81" s="324">
        <f t="shared" si="18"/>
        <v>2628</v>
      </c>
      <c r="C81" s="579"/>
      <c r="D81" s="533">
        <v>1457</v>
      </c>
      <c r="E81" s="533"/>
      <c r="F81" s="533">
        <v>1004</v>
      </c>
      <c r="G81" s="533"/>
      <c r="H81" s="533">
        <v>167</v>
      </c>
      <c r="I81" s="579" t="s">
        <v>211</v>
      </c>
      <c r="J81" s="345"/>
      <c r="K81" s="365" t="s">
        <v>15</v>
      </c>
      <c r="L81" s="346"/>
      <c r="M81" s="365" t="s">
        <v>15</v>
      </c>
      <c r="N81" s="346"/>
      <c r="O81" s="365" t="s">
        <v>15</v>
      </c>
      <c r="P81" s="346"/>
      <c r="Q81" s="365" t="s">
        <v>15</v>
      </c>
      <c r="R81" s="327"/>
    </row>
    <row r="82" spans="1:18" s="314" customFormat="1" ht="6.6" customHeight="1">
      <c r="A82" s="329"/>
      <c r="B82" s="324"/>
      <c r="C82" s="581"/>
      <c r="D82" s="163"/>
      <c r="E82" s="581"/>
      <c r="F82" s="321"/>
      <c r="G82" s="579"/>
      <c r="H82" s="321"/>
      <c r="I82" s="581"/>
      <c r="J82" s="326"/>
      <c r="K82" s="327"/>
      <c r="L82" s="328"/>
      <c r="M82" s="236"/>
      <c r="N82" s="328"/>
      <c r="O82" s="327"/>
      <c r="P82" s="323"/>
      <c r="Q82" s="323"/>
      <c r="R82" s="323"/>
    </row>
    <row r="83" spans="1:18" s="395" customFormat="1" ht="25.8">
      <c r="A83" s="390" t="s">
        <v>197</v>
      </c>
      <c r="B83" s="532">
        <f t="shared" ref="B83:B86" si="19">SUM(D83,F83,H83)</f>
        <v>70916</v>
      </c>
      <c r="C83" s="581"/>
      <c r="D83" s="532">
        <f>SUM(D84:D86)</f>
        <v>32795</v>
      </c>
      <c r="E83" s="581"/>
      <c r="F83" s="532">
        <f>SUM(F84:F86)</f>
        <v>22284</v>
      </c>
      <c r="G83" s="581"/>
      <c r="H83" s="532">
        <f>SUM(H84:H86)</f>
        <v>15837</v>
      </c>
      <c r="I83" s="577"/>
      <c r="J83" s="345"/>
      <c r="K83" s="332">
        <f>SUM(K84:K85)</f>
        <v>100</v>
      </c>
      <c r="L83" s="327"/>
      <c r="M83" s="332">
        <f>SUM(M84:M85)</f>
        <v>100</v>
      </c>
      <c r="N83" s="327"/>
      <c r="O83" s="332">
        <f>SUM(O84:O85)</f>
        <v>100</v>
      </c>
      <c r="P83" s="332"/>
      <c r="Q83" s="332">
        <f>SUM(Q84:Q85)</f>
        <v>100</v>
      </c>
      <c r="R83" s="332"/>
    </row>
    <row r="84" spans="1:18" s="314" customFormat="1" ht="11.4">
      <c r="A84" s="383" t="s">
        <v>106</v>
      </c>
      <c r="B84" s="324">
        <f t="shared" si="19"/>
        <v>14580</v>
      </c>
      <c r="C84" s="581"/>
      <c r="D84" s="533">
        <v>6206</v>
      </c>
      <c r="E84" s="533"/>
      <c r="F84" s="533">
        <v>5673</v>
      </c>
      <c r="G84" s="533"/>
      <c r="H84" s="533">
        <v>2701</v>
      </c>
      <c r="I84" s="581"/>
      <c r="J84" s="326"/>
      <c r="K84" s="328">
        <f>B84*100/SUM(B84:B85)</f>
        <v>21.670308110759354</v>
      </c>
      <c r="L84" s="328"/>
      <c r="M84" s="328">
        <f>D84*100/SUM(D84:D85)</f>
        <v>20.090644221430885</v>
      </c>
      <c r="N84" s="328"/>
      <c r="O84" s="328">
        <f>F84*100/SUM(F84:F85)</f>
        <v>27.212548568139301</v>
      </c>
      <c r="P84" s="328"/>
      <c r="Q84" s="328">
        <f>H84*100/SUM(H84:H85)</f>
        <v>17.376479670612454</v>
      </c>
      <c r="R84" s="327"/>
    </row>
    <row r="85" spans="1:18" s="314" customFormat="1" ht="11.4">
      <c r="A85" s="383" t="s">
        <v>107</v>
      </c>
      <c r="B85" s="324">
        <f t="shared" si="19"/>
        <v>52701</v>
      </c>
      <c r="C85" s="581"/>
      <c r="D85" s="533">
        <v>24684</v>
      </c>
      <c r="E85" s="533"/>
      <c r="F85" s="533">
        <v>15174</v>
      </c>
      <c r="G85" s="533"/>
      <c r="H85" s="533">
        <v>12843</v>
      </c>
      <c r="I85" s="581"/>
      <c r="J85" s="326"/>
      <c r="K85" s="328">
        <f>B85*100/SUM(B84:B85)</f>
        <v>78.32969188924065</v>
      </c>
      <c r="L85" s="328"/>
      <c r="M85" s="328">
        <f>D85*100/SUM(D84:D85)</f>
        <v>79.909355778569122</v>
      </c>
      <c r="N85" s="328"/>
      <c r="O85" s="328">
        <f>F85*100/SUM(F84:F85)</f>
        <v>72.787451431860703</v>
      </c>
      <c r="P85" s="328"/>
      <c r="Q85" s="328">
        <f>H85*100/SUM(H84:H85)</f>
        <v>82.623520329387546</v>
      </c>
      <c r="R85" s="328"/>
    </row>
    <row r="86" spans="1:18" s="314" customFormat="1" ht="12">
      <c r="A86" s="383" t="s">
        <v>5</v>
      </c>
      <c r="B86" s="324">
        <f t="shared" si="19"/>
        <v>3635</v>
      </c>
      <c r="C86" s="579"/>
      <c r="D86" s="533">
        <v>1905</v>
      </c>
      <c r="E86" s="533"/>
      <c r="F86" s="533">
        <v>1437</v>
      </c>
      <c r="G86" s="533"/>
      <c r="H86" s="533">
        <v>293</v>
      </c>
      <c r="I86" s="579" t="s">
        <v>211</v>
      </c>
      <c r="J86" s="326"/>
      <c r="K86" s="364" t="s">
        <v>15</v>
      </c>
      <c r="L86" s="328"/>
      <c r="M86" s="364" t="s">
        <v>15</v>
      </c>
      <c r="N86" s="328"/>
      <c r="O86" s="364" t="s">
        <v>15</v>
      </c>
      <c r="P86" s="338"/>
      <c r="Q86" s="364" t="s">
        <v>15</v>
      </c>
      <c r="R86" s="328"/>
    </row>
    <row r="87" spans="1:18" s="314" customFormat="1" ht="6.6" customHeight="1">
      <c r="A87" s="396"/>
      <c r="B87" s="324"/>
      <c r="C87" s="581"/>
      <c r="D87" s="388"/>
      <c r="E87" s="581"/>
      <c r="F87" s="360"/>
      <c r="G87" s="579"/>
      <c r="H87" s="320"/>
      <c r="I87" s="581"/>
      <c r="J87" s="326"/>
      <c r="K87" s="338"/>
      <c r="L87" s="338"/>
      <c r="M87" s="338"/>
      <c r="N87" s="338"/>
      <c r="O87" s="338"/>
      <c r="P87" s="328"/>
      <c r="Q87" s="328"/>
      <c r="R87" s="323"/>
    </row>
    <row r="88" spans="1:18" s="319" customFormat="1" ht="36">
      <c r="A88" s="227" t="s">
        <v>72</v>
      </c>
      <c r="B88" s="341">
        <f t="shared" ref="B88:B95" si="20">SUM(D88,F88,H88)</f>
        <v>70916</v>
      </c>
      <c r="C88" s="581"/>
      <c r="D88" s="341">
        <f>SUM(D89:D95)</f>
        <v>32795</v>
      </c>
      <c r="E88" s="581"/>
      <c r="F88" s="341">
        <f>SUM(F89:F95)</f>
        <v>22284</v>
      </c>
      <c r="G88" s="579"/>
      <c r="H88" s="341">
        <f>SUM(H89:H95)</f>
        <v>15837</v>
      </c>
      <c r="I88" s="581"/>
      <c r="J88" s="326"/>
      <c r="K88" s="338">
        <f>SUM(K89:K94)</f>
        <v>100</v>
      </c>
      <c r="L88" s="338"/>
      <c r="M88" s="338">
        <f>SUM(M89:M94)</f>
        <v>100</v>
      </c>
      <c r="N88" s="338"/>
      <c r="O88" s="338">
        <f>SUM(O89:O94)</f>
        <v>100</v>
      </c>
      <c r="P88" s="338"/>
      <c r="Q88" s="338">
        <f>SUM(Q89:Q94)</f>
        <v>100</v>
      </c>
      <c r="R88" s="338"/>
    </row>
    <row r="89" spans="1:18" s="314" customFormat="1" ht="12">
      <c r="A89" s="384" t="s">
        <v>39</v>
      </c>
      <c r="B89" s="324">
        <f t="shared" si="20"/>
        <v>38043</v>
      </c>
      <c r="C89" s="581"/>
      <c r="D89" s="533">
        <v>13701</v>
      </c>
      <c r="E89" s="533"/>
      <c r="F89" s="533">
        <v>14490</v>
      </c>
      <c r="G89" s="533"/>
      <c r="H89" s="533">
        <v>9852</v>
      </c>
      <c r="I89" s="533"/>
      <c r="J89" s="326"/>
      <c r="K89" s="328">
        <f>B89*100/SUM(B89:B94)</f>
        <v>55.962047661076788</v>
      </c>
      <c r="L89" s="338"/>
      <c r="M89" s="328">
        <f>D89*100/SUM($D$89:$D$94)</f>
        <v>44.06032930280422</v>
      </c>
      <c r="N89" s="338"/>
      <c r="O89" s="328">
        <f>F89*100/SUM($F$89:$F$94)</f>
        <v>68.432983848115612</v>
      </c>
      <c r="P89" s="328"/>
      <c r="Q89" s="328">
        <f>H89*100/SUM($H$89:$H$94)</f>
        <v>62.711648631444938</v>
      </c>
      <c r="R89" s="323"/>
    </row>
    <row r="90" spans="1:18" s="314" customFormat="1" ht="11.4">
      <c r="A90" s="384" t="s">
        <v>38</v>
      </c>
      <c r="B90" s="324">
        <f t="shared" si="20"/>
        <v>10708</v>
      </c>
      <c r="C90" s="581"/>
      <c r="D90" s="533">
        <v>3527</v>
      </c>
      <c r="E90" s="533"/>
      <c r="F90" s="533">
        <v>3798</v>
      </c>
      <c r="G90" s="533"/>
      <c r="H90" s="533">
        <v>3383</v>
      </c>
      <c r="I90" s="533"/>
      <c r="J90" s="326"/>
      <c r="K90" s="328">
        <f>B90*100/SUM(B89:B94)</f>
        <v>15.751691674021771</v>
      </c>
      <c r="L90" s="328"/>
      <c r="M90" s="328">
        <f t="shared" ref="M90:M93" si="21">D90*100/SUM($D$89:$D$94)</f>
        <v>11.342294828916902</v>
      </c>
      <c r="N90" s="328"/>
      <c r="O90" s="328">
        <f t="shared" ref="O90:O93" si="22">F90*100/SUM($F$89:$F$94)</f>
        <v>17.937092660810428</v>
      </c>
      <c r="P90" s="328"/>
      <c r="Q90" s="328">
        <f t="shared" ref="Q90:Q93" si="23">H90*100/SUM($H$89:$H$94)</f>
        <v>21.534054742202418</v>
      </c>
      <c r="R90" s="323"/>
    </row>
    <row r="91" spans="1:18" s="314" customFormat="1" ht="11.4">
      <c r="A91" s="384" t="s">
        <v>210</v>
      </c>
      <c r="B91" s="324">
        <f t="shared" si="20"/>
        <v>13405</v>
      </c>
      <c r="C91" s="581"/>
      <c r="D91" s="533">
        <v>10076</v>
      </c>
      <c r="E91" s="533"/>
      <c r="F91" s="533">
        <v>2274</v>
      </c>
      <c r="G91" s="533"/>
      <c r="H91" s="533">
        <v>1055</v>
      </c>
      <c r="I91" s="533"/>
      <c r="J91" s="326"/>
      <c r="K91" s="328">
        <f>B91*100/SUM(B89:B94)</f>
        <v>19.719035010297148</v>
      </c>
      <c r="L91" s="328"/>
      <c r="M91" s="328">
        <f t="shared" si="21"/>
        <v>32.402881399536916</v>
      </c>
      <c r="N91" s="328"/>
      <c r="O91" s="328">
        <f t="shared" si="22"/>
        <v>10.739586285066592</v>
      </c>
      <c r="P91" s="328"/>
      <c r="Q91" s="328">
        <f t="shared" si="23"/>
        <v>6.7154678548695097</v>
      </c>
      <c r="R91" s="323"/>
    </row>
    <row r="92" spans="1:18" s="314" customFormat="1" ht="11.4">
      <c r="A92" s="384" t="s">
        <v>68</v>
      </c>
      <c r="B92" s="324">
        <f t="shared" si="20"/>
        <v>3028</v>
      </c>
      <c r="C92" s="581"/>
      <c r="D92" s="533">
        <v>1909</v>
      </c>
      <c r="E92" s="533"/>
      <c r="F92" s="533">
        <v>218</v>
      </c>
      <c r="G92" s="533" t="s">
        <v>211</v>
      </c>
      <c r="H92" s="533">
        <v>901</v>
      </c>
      <c r="I92" s="533"/>
      <c r="J92" s="326"/>
      <c r="K92" s="328">
        <f>B92*100/SUM(B89:B94)</f>
        <v>4.4542512503677552</v>
      </c>
      <c r="L92" s="328"/>
      <c r="M92" s="328">
        <f t="shared" si="21"/>
        <v>6.1390532544378695</v>
      </c>
      <c r="N92" s="328"/>
      <c r="O92" s="328">
        <f t="shared" si="22"/>
        <v>1.029564560309814</v>
      </c>
      <c r="P92" s="328"/>
      <c r="Q92" s="328">
        <f t="shared" si="23"/>
        <v>5.7352005092297897</v>
      </c>
      <c r="R92" s="323"/>
    </row>
    <row r="93" spans="1:18" s="314" customFormat="1" ht="11.4">
      <c r="A93" s="384" t="s">
        <v>127</v>
      </c>
      <c r="B93" s="324">
        <f t="shared" si="20"/>
        <v>1793</v>
      </c>
      <c r="C93" s="579"/>
      <c r="D93" s="533">
        <v>1276</v>
      </c>
      <c r="E93" s="533"/>
      <c r="F93" s="533">
        <v>224</v>
      </c>
      <c r="G93" s="533" t="s">
        <v>211</v>
      </c>
      <c r="H93" s="533">
        <v>293</v>
      </c>
      <c r="I93" s="533"/>
      <c r="J93" s="326"/>
      <c r="K93" s="328">
        <f>B93*100/SUM(B89:B94)</f>
        <v>2.6375404530744335</v>
      </c>
      <c r="L93" s="328"/>
      <c r="M93" s="328">
        <f t="shared" si="21"/>
        <v>4.1034216619500903</v>
      </c>
      <c r="N93" s="328"/>
      <c r="O93" s="328">
        <f t="shared" si="22"/>
        <v>1.0579011995843959</v>
      </c>
      <c r="P93" s="328"/>
      <c r="Q93" s="328">
        <f t="shared" si="23"/>
        <v>1.8650541056651815</v>
      </c>
      <c r="R93" s="323"/>
    </row>
    <row r="94" spans="1:18" s="314" customFormat="1" ht="11.4">
      <c r="A94" s="384" t="s">
        <v>69</v>
      </c>
      <c r="B94" s="324">
        <f t="shared" si="20"/>
        <v>1003</v>
      </c>
      <c r="C94" s="581"/>
      <c r="D94" s="533">
        <v>607</v>
      </c>
      <c r="E94" s="533"/>
      <c r="F94" s="533">
        <v>170</v>
      </c>
      <c r="G94" s="533" t="s">
        <v>211</v>
      </c>
      <c r="H94" s="533">
        <v>226</v>
      </c>
      <c r="I94" s="533" t="s">
        <v>211</v>
      </c>
      <c r="J94" s="326"/>
      <c r="K94" s="328">
        <f>B94*100/SUM(B89:B94)</f>
        <v>1.4754339511621064</v>
      </c>
      <c r="L94" s="328"/>
      <c r="M94" s="328">
        <f>D94*100/SUM($D$89:$D$94)</f>
        <v>1.9520195523540005</v>
      </c>
      <c r="N94" s="328"/>
      <c r="O94" s="328">
        <f>F94*100/SUM($F$89:$F$94)</f>
        <v>0.80287144611315764</v>
      </c>
      <c r="P94" s="328"/>
      <c r="Q94" s="328">
        <f>H94*100/SUM($H$89:$H$94)</f>
        <v>1.4385741565881605</v>
      </c>
      <c r="R94" s="323"/>
    </row>
    <row r="95" spans="1:18" s="314" customFormat="1" ht="11.4">
      <c r="A95" s="384" t="s">
        <v>5</v>
      </c>
      <c r="B95" s="324">
        <f t="shared" si="20"/>
        <v>2936</v>
      </c>
      <c r="C95" s="579"/>
      <c r="D95" s="533">
        <v>1699</v>
      </c>
      <c r="E95" s="533"/>
      <c r="F95" s="533">
        <v>1110</v>
      </c>
      <c r="G95" s="533"/>
      <c r="H95" s="533">
        <v>127</v>
      </c>
      <c r="I95" s="533" t="s">
        <v>211</v>
      </c>
      <c r="J95" s="326"/>
      <c r="K95" s="364" t="s">
        <v>15</v>
      </c>
      <c r="L95" s="328"/>
      <c r="M95" s="364" t="s">
        <v>15</v>
      </c>
      <c r="N95" s="328"/>
      <c r="O95" s="364" t="s">
        <v>15</v>
      </c>
      <c r="P95" s="328"/>
      <c r="Q95" s="364" t="s">
        <v>15</v>
      </c>
      <c r="R95" s="328"/>
    </row>
    <row r="96" spans="1:18" s="314" customFormat="1" ht="6.6" customHeight="1">
      <c r="A96" s="343"/>
      <c r="B96" s="324"/>
      <c r="C96" s="581"/>
      <c r="D96" s="324"/>
      <c r="E96" s="579"/>
      <c r="F96" s="321"/>
      <c r="G96" s="579"/>
      <c r="H96" s="321"/>
      <c r="I96" s="581"/>
      <c r="J96" s="326"/>
      <c r="K96" s="328"/>
      <c r="L96" s="328"/>
      <c r="M96" s="328"/>
      <c r="N96" s="328"/>
      <c r="O96" s="328"/>
      <c r="P96" s="328"/>
      <c r="Q96" s="328"/>
      <c r="R96" s="323"/>
    </row>
    <row r="97" spans="1:50" s="319" customFormat="1" ht="12" customHeight="1">
      <c r="A97" s="227" t="s">
        <v>128</v>
      </c>
      <c r="B97" s="341">
        <f t="shared" ref="B97:B102" si="24">SUM(D97,F97,H97)</f>
        <v>70917</v>
      </c>
      <c r="C97" s="581"/>
      <c r="D97" s="341">
        <f>D98+D101+D102</f>
        <v>32795</v>
      </c>
      <c r="E97" s="581"/>
      <c r="F97" s="341">
        <f>F98+F101+F102</f>
        <v>22284</v>
      </c>
      <c r="G97" s="579"/>
      <c r="H97" s="341">
        <f>H98+H101+H102</f>
        <v>15838</v>
      </c>
      <c r="I97" s="581"/>
      <c r="J97" s="326"/>
      <c r="K97" s="338">
        <f>SUM(K99:K101)</f>
        <v>100</v>
      </c>
      <c r="L97" s="338"/>
      <c r="M97" s="338">
        <f>SUM(M99:M101)</f>
        <v>100</v>
      </c>
      <c r="N97" s="338"/>
      <c r="O97" s="338">
        <f>SUM(O99:O101)</f>
        <v>100</v>
      </c>
      <c r="P97" s="338"/>
      <c r="Q97" s="338">
        <f>SUM(Q99:Q101)</f>
        <v>100</v>
      </c>
      <c r="R97" s="338"/>
    </row>
    <row r="98" spans="1:50" s="314" customFormat="1" ht="11.4">
      <c r="A98" s="397" t="s">
        <v>76</v>
      </c>
      <c r="B98" s="324">
        <f t="shared" si="24"/>
        <v>31594</v>
      </c>
      <c r="C98" s="581"/>
      <c r="D98" s="324">
        <f>SUM(D99:D100)</f>
        <v>9806</v>
      </c>
      <c r="E98" s="581"/>
      <c r="F98" s="324">
        <f>SUM(F99:F100)</f>
        <v>13071</v>
      </c>
      <c r="G98" s="579"/>
      <c r="H98" s="324">
        <f>SUM(H99:H100)</f>
        <v>8717</v>
      </c>
      <c r="I98" s="577"/>
      <c r="J98" s="344"/>
      <c r="K98" s="327">
        <f>B98*100/SUM(B98,B101)</f>
        <v>53.62641093100229</v>
      </c>
      <c r="L98" s="328"/>
      <c r="M98" s="327">
        <f>D98*100/SUM(D98,D101)</f>
        <v>40.89411568455732</v>
      </c>
      <c r="N98" s="328"/>
      <c r="O98" s="327">
        <f>F98*100/SUM(F98,F101)</f>
        <v>67.669289708014077</v>
      </c>
      <c r="P98" s="328"/>
      <c r="Q98" s="327">
        <f>H98*100/SUM(H98,H101)</f>
        <v>55.806658130601789</v>
      </c>
      <c r="R98" s="327"/>
    </row>
    <row r="99" spans="1:50" s="314" customFormat="1" ht="11.4">
      <c r="A99" s="393" t="s">
        <v>40</v>
      </c>
      <c r="B99" s="324">
        <f t="shared" si="24"/>
        <v>7337</v>
      </c>
      <c r="C99" s="581"/>
      <c r="D99" s="533">
        <v>2403</v>
      </c>
      <c r="E99" s="533"/>
      <c r="F99" s="533">
        <v>3062</v>
      </c>
      <c r="G99" s="533"/>
      <c r="H99" s="533">
        <v>1872</v>
      </c>
      <c r="I99" s="545"/>
      <c r="J99" s="241"/>
      <c r="K99" s="327">
        <f>B99*100/SUM(B98,B101)</f>
        <v>12.453534753458372</v>
      </c>
      <c r="L99" s="328"/>
      <c r="M99" s="327">
        <f>D99*100/SUM(D98,D101)</f>
        <v>10.021268610033779</v>
      </c>
      <c r="N99" s="328"/>
      <c r="O99" s="327">
        <f>F99*100/SUM(F98,F101)</f>
        <v>15.852143300890454</v>
      </c>
      <c r="P99" s="328"/>
      <c r="Q99" s="327">
        <f>H99*100/SUM(H98,H101)</f>
        <v>11.984635083226632</v>
      </c>
      <c r="R99" s="327"/>
    </row>
    <row r="100" spans="1:50" s="314" customFormat="1" ht="11.4">
      <c r="A100" s="393" t="s">
        <v>63</v>
      </c>
      <c r="B100" s="324">
        <f t="shared" si="24"/>
        <v>24257</v>
      </c>
      <c r="C100" s="581"/>
      <c r="D100" s="533">
        <v>7403</v>
      </c>
      <c r="E100" s="533"/>
      <c r="F100" s="533">
        <v>10009</v>
      </c>
      <c r="G100" s="533"/>
      <c r="H100" s="533">
        <v>6845</v>
      </c>
      <c r="I100" s="581"/>
      <c r="J100" s="326"/>
      <c r="K100" s="327">
        <f>B100*100/SUM(B98,B101)</f>
        <v>41.17287617754392</v>
      </c>
      <c r="L100" s="328"/>
      <c r="M100" s="327">
        <f>D100*100/SUM(D98,D101)</f>
        <v>30.872847074523541</v>
      </c>
      <c r="N100" s="328"/>
      <c r="O100" s="327">
        <f>F100*100/SUM(F98,F101)</f>
        <v>51.81714640712363</v>
      </c>
      <c r="P100" s="328"/>
      <c r="Q100" s="327">
        <f>H100*100/SUM(H98,H101)</f>
        <v>43.822023047375161</v>
      </c>
      <c r="R100" s="327"/>
    </row>
    <row r="101" spans="1:50" s="314" customFormat="1" ht="11.4">
      <c r="A101" s="334" t="s">
        <v>77</v>
      </c>
      <c r="B101" s="324">
        <f t="shared" si="24"/>
        <v>27321</v>
      </c>
      <c r="C101" s="581"/>
      <c r="D101" s="533">
        <v>14173</v>
      </c>
      <c r="E101" s="533"/>
      <c r="F101" s="533">
        <v>6245</v>
      </c>
      <c r="G101" s="533"/>
      <c r="H101" s="533">
        <v>6903</v>
      </c>
      <c r="I101" s="577"/>
      <c r="J101" s="344"/>
      <c r="K101" s="327">
        <f>B101*100/SUM(B98,B101)</f>
        <v>46.37358906899771</v>
      </c>
      <c r="L101" s="328"/>
      <c r="M101" s="327">
        <f>D101*100/SUM(D98,D101)</f>
        <v>59.10588431544268</v>
      </c>
      <c r="N101" s="328"/>
      <c r="O101" s="327">
        <f>F101*100/SUM(F98,F101)</f>
        <v>32.330710291985916</v>
      </c>
      <c r="P101" s="328"/>
      <c r="Q101" s="327">
        <f>H101*100/SUM(H98,H101)</f>
        <v>44.193341869398211</v>
      </c>
      <c r="R101" s="327"/>
    </row>
    <row r="102" spans="1:50" s="310" customFormat="1" ht="12">
      <c r="A102" s="334" t="s">
        <v>71</v>
      </c>
      <c r="B102" s="324">
        <f t="shared" si="24"/>
        <v>12002</v>
      </c>
      <c r="C102" s="577"/>
      <c r="D102" s="533">
        <v>8816</v>
      </c>
      <c r="E102" s="533"/>
      <c r="F102" s="533">
        <v>2968</v>
      </c>
      <c r="G102" s="533"/>
      <c r="H102" s="533">
        <v>218</v>
      </c>
      <c r="I102" s="581" t="s">
        <v>211</v>
      </c>
      <c r="J102" s="241"/>
      <c r="K102" s="364" t="s">
        <v>15</v>
      </c>
      <c r="L102" s="328"/>
      <c r="M102" s="364" t="s">
        <v>15</v>
      </c>
      <c r="N102" s="328"/>
      <c r="O102" s="364" t="s">
        <v>15</v>
      </c>
      <c r="P102" s="338"/>
      <c r="Q102" s="364" t="s">
        <v>15</v>
      </c>
      <c r="R102" s="328"/>
    </row>
    <row r="103" spans="1:50" s="310" customFormat="1" ht="6.6" customHeight="1" thickBot="1">
      <c r="A103" s="398"/>
      <c r="B103" s="347"/>
      <c r="C103" s="584"/>
      <c r="D103" s="399"/>
      <c r="E103" s="584"/>
      <c r="F103" s="400"/>
      <c r="G103" s="598"/>
      <c r="H103" s="349"/>
      <c r="I103" s="584"/>
      <c r="J103" s="349"/>
      <c r="K103" s="401"/>
      <c r="L103" s="402"/>
      <c r="M103" s="401"/>
      <c r="N103" s="402"/>
      <c r="O103" s="403"/>
      <c r="P103" s="402"/>
      <c r="Q103" s="404"/>
      <c r="R103" s="350"/>
    </row>
    <row r="104" spans="1:50" ht="6.6" customHeight="1">
      <c r="A104" s="405"/>
      <c r="B104" s="406"/>
      <c r="C104" s="607"/>
      <c r="D104" s="251"/>
      <c r="E104" s="607"/>
      <c r="K104" s="406"/>
      <c r="L104" s="357"/>
      <c r="M104" s="251"/>
      <c r="N104" s="357"/>
    </row>
    <row r="105" spans="1:50" ht="12" customHeight="1">
      <c r="A105" s="511" t="s">
        <v>219</v>
      </c>
      <c r="B105" s="406"/>
      <c r="C105" s="607"/>
      <c r="D105" s="251"/>
      <c r="E105" s="607"/>
      <c r="K105" s="406"/>
      <c r="L105" s="357"/>
      <c r="M105" s="251"/>
      <c r="N105" s="357"/>
    </row>
    <row r="106" spans="1:50" s="9" customFormat="1" ht="12" customHeight="1">
      <c r="A106" s="511" t="s">
        <v>198</v>
      </c>
      <c r="B106" s="512"/>
      <c r="C106" s="567"/>
      <c r="E106" s="556"/>
      <c r="G106" s="556"/>
      <c r="I106" s="561"/>
      <c r="J106" s="513"/>
      <c r="P106" s="514"/>
      <c r="Q106" s="512"/>
      <c r="R106" s="78"/>
      <c r="T106" s="75"/>
      <c r="U106" s="75"/>
      <c r="V106" s="75"/>
      <c r="X106" s="514"/>
      <c r="Y106" s="512"/>
      <c r="Z106" s="78"/>
      <c r="AA106" s="512"/>
      <c r="AB106" s="78"/>
      <c r="AC106" s="515"/>
      <c r="AD106" s="78"/>
      <c r="AF106" s="75"/>
      <c r="AG106" s="75"/>
      <c r="AI106" s="75"/>
      <c r="AK106" s="75"/>
      <c r="AM106" s="75"/>
      <c r="AN106" s="75"/>
      <c r="AO106" s="75"/>
      <c r="AP106" s="75"/>
      <c r="AR106" s="75"/>
      <c r="AT106" s="75"/>
      <c r="AV106" s="75"/>
      <c r="AW106" s="75"/>
      <c r="AX106" s="75"/>
    </row>
    <row r="107" spans="1:50" s="353" customFormat="1" ht="22.5" customHeight="1">
      <c r="A107" s="719" t="s">
        <v>167</v>
      </c>
      <c r="B107" s="719"/>
      <c r="C107" s="719"/>
      <c r="D107" s="719"/>
      <c r="E107" s="719"/>
      <c r="F107" s="719"/>
      <c r="G107" s="719"/>
      <c r="H107" s="719"/>
      <c r="I107" s="719"/>
      <c r="J107" s="719"/>
      <c r="K107" s="719"/>
      <c r="L107" s="719"/>
      <c r="M107" s="719"/>
      <c r="N107" s="719"/>
      <c r="O107" s="719"/>
      <c r="P107" s="719"/>
      <c r="Q107" s="719"/>
      <c r="R107" s="719"/>
    </row>
    <row r="108" spans="1:50" s="353" customFormat="1" ht="10.199999999999999">
      <c r="A108" s="287" t="s">
        <v>14</v>
      </c>
      <c r="B108" s="505"/>
      <c r="C108" s="586"/>
      <c r="D108" s="504"/>
      <c r="E108" s="586"/>
      <c r="F108" s="504"/>
      <c r="G108" s="586"/>
      <c r="H108" s="504"/>
      <c r="I108" s="605"/>
      <c r="J108" s="504"/>
      <c r="K108" s="504"/>
      <c r="L108" s="504"/>
      <c r="M108" s="504"/>
      <c r="N108" s="507"/>
      <c r="O108" s="504"/>
      <c r="P108" s="105"/>
      <c r="Q108" s="505"/>
      <c r="R108" s="506"/>
    </row>
    <row r="109" spans="1:50" s="353" customFormat="1" ht="10.199999999999999">
      <c r="A109" s="288" t="s">
        <v>70</v>
      </c>
      <c r="B109" s="505"/>
      <c r="C109" s="586"/>
      <c r="D109" s="504"/>
      <c r="E109" s="586"/>
      <c r="F109" s="504"/>
      <c r="G109" s="586"/>
      <c r="H109" s="504"/>
      <c r="I109" s="605"/>
      <c r="J109" s="504"/>
      <c r="K109" s="504"/>
      <c r="L109" s="504"/>
      <c r="M109" s="504"/>
      <c r="N109" s="507"/>
      <c r="O109" s="504"/>
      <c r="P109" s="106"/>
      <c r="Q109" s="505"/>
      <c r="R109" s="506"/>
    </row>
    <row r="110" spans="1:50" s="353" customFormat="1" ht="10.199999999999999">
      <c r="A110" s="9" t="s">
        <v>223</v>
      </c>
      <c r="B110" s="505"/>
      <c r="C110" s="586"/>
      <c r="D110" s="504"/>
      <c r="E110" s="586"/>
      <c r="F110" s="504"/>
      <c r="G110" s="586"/>
      <c r="H110" s="504"/>
      <c r="I110" s="605"/>
      <c r="J110" s="504"/>
      <c r="K110" s="504"/>
      <c r="L110" s="504"/>
      <c r="M110" s="504"/>
      <c r="N110" s="507"/>
      <c r="O110" s="504"/>
      <c r="P110" s="9"/>
      <c r="Q110" s="505"/>
      <c r="R110" s="506"/>
    </row>
  </sheetData>
  <mergeCells count="15">
    <mergeCell ref="A107:R107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zoomScaleNormal="100" workbookViewId="0">
      <pane xSplit="1" ySplit="11" topLeftCell="B15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309" customWidth="1"/>
    <col min="2" max="2" width="8.6640625" style="309" customWidth="1"/>
    <col min="3" max="3" width="2.6640625" style="322" customWidth="1"/>
    <col min="4" max="4" width="8.6640625" style="309" customWidth="1"/>
    <col min="5" max="5" width="2.6640625" style="322" customWidth="1"/>
    <col min="6" max="6" width="8.6640625" style="309" customWidth="1"/>
    <col min="7" max="7" width="2.6640625" style="322" customWidth="1"/>
    <col min="8" max="8" width="8.6640625" style="314" customWidth="1"/>
    <col min="9" max="9" width="2.6640625" style="322" customWidth="1"/>
    <col min="10" max="10" width="1.6640625" style="314" customWidth="1"/>
    <col min="11" max="11" width="8.6640625" style="309" customWidth="1"/>
    <col min="12" max="12" width="2.6640625" style="309" customWidth="1"/>
    <col min="13" max="13" width="8.6640625" style="309" customWidth="1"/>
    <col min="14" max="14" width="2.6640625" style="309" customWidth="1"/>
    <col min="15" max="15" width="8.6640625" style="309" customWidth="1"/>
    <col min="16" max="16" width="2.6640625" style="309" customWidth="1"/>
    <col min="17" max="17" width="8.6640625" style="309" customWidth="1"/>
    <col min="18" max="18" width="2.6640625" style="309" customWidth="1"/>
    <col min="19" max="16384" width="11.44140625" style="309"/>
  </cols>
  <sheetData>
    <row r="1" spans="1:18" ht="25.5" customHeight="1">
      <c r="A1" s="721" t="s">
        <v>229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</row>
    <row r="2" spans="1:18" s="314" customFormat="1" ht="6.6" customHeight="1" thickBot="1">
      <c r="A2" s="310"/>
      <c r="B2" s="311"/>
      <c r="C2" s="312"/>
      <c r="D2" s="311"/>
      <c r="E2" s="312"/>
      <c r="F2" s="311"/>
      <c r="G2" s="312"/>
      <c r="H2" s="313"/>
      <c r="I2" s="312"/>
      <c r="J2" s="313"/>
      <c r="K2" s="311"/>
      <c r="L2" s="311"/>
      <c r="M2" s="311"/>
      <c r="N2" s="311"/>
      <c r="O2" s="311"/>
      <c r="P2" s="311"/>
      <c r="Q2" s="310"/>
      <c r="R2" s="310"/>
    </row>
    <row r="3" spans="1:18" s="128" customFormat="1" ht="6.6" customHeight="1">
      <c r="A3" s="453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5" t="s">
        <v>140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15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5"/>
      <c r="B6" s="500"/>
      <c r="C6" s="500"/>
      <c r="D6" s="500"/>
      <c r="E6" s="500"/>
      <c r="F6" s="500"/>
      <c r="G6" s="500"/>
      <c r="H6" s="500"/>
      <c r="I6" s="500"/>
      <c r="J6" s="429"/>
      <c r="K6" s="500"/>
      <c r="L6" s="500"/>
      <c r="M6" s="500"/>
      <c r="N6" s="500"/>
      <c r="O6" s="500"/>
      <c r="P6" s="500"/>
      <c r="Q6" s="500"/>
      <c r="R6" s="500"/>
    </row>
    <row r="7" spans="1:18" s="128" customFormat="1" ht="12" customHeight="1">
      <c r="A7" s="715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15"/>
      <c r="B8" s="717"/>
      <c r="C8" s="717"/>
      <c r="D8" s="430"/>
      <c r="E8" s="430"/>
      <c r="F8" s="430"/>
      <c r="G8" s="430"/>
      <c r="H8" s="430"/>
      <c r="I8" s="430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15"/>
      <c r="B9" s="717"/>
      <c r="C9" s="717"/>
      <c r="D9" s="500"/>
      <c r="E9" s="500"/>
      <c r="F9" s="500"/>
      <c r="G9" s="500"/>
      <c r="H9" s="500"/>
      <c r="I9" s="500"/>
      <c r="J9" s="429"/>
      <c r="K9" s="717"/>
      <c r="L9" s="717"/>
      <c r="M9" s="500"/>
      <c r="N9" s="500"/>
      <c r="O9" s="500"/>
      <c r="P9" s="500"/>
      <c r="Q9" s="500"/>
      <c r="R9" s="500"/>
    </row>
    <row r="10" spans="1:18" s="128" customFormat="1" ht="11.4">
      <c r="A10" s="715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314" customFormat="1" ht="6.6" customHeight="1">
      <c r="A11" s="433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318" customFormat="1" ht="6.6" customHeight="1">
      <c r="A12" s="315"/>
      <c r="B12" s="316"/>
      <c r="C12" s="317"/>
      <c r="D12" s="316"/>
      <c r="E12" s="317"/>
      <c r="F12" s="316"/>
      <c r="G12" s="317"/>
      <c r="H12" s="316"/>
      <c r="I12" s="317"/>
      <c r="J12" s="316"/>
      <c r="K12" s="316"/>
      <c r="L12" s="316"/>
      <c r="M12" s="316"/>
      <c r="N12" s="316"/>
      <c r="O12" s="316"/>
      <c r="P12" s="316"/>
    </row>
    <row r="13" spans="1:18" s="319" customFormat="1" ht="12">
      <c r="A13" s="447" t="s">
        <v>161</v>
      </c>
      <c r="B13" s="439">
        <f>SUM(D13,F13,H13)</f>
        <v>70917</v>
      </c>
      <c r="C13" s="455"/>
      <c r="D13" s="439">
        <f>D15</f>
        <v>32795</v>
      </c>
      <c r="E13" s="450"/>
      <c r="F13" s="439">
        <f>F15</f>
        <v>22285</v>
      </c>
      <c r="G13" s="455"/>
      <c r="H13" s="439">
        <f>H15</f>
        <v>15837</v>
      </c>
      <c r="I13" s="455"/>
      <c r="J13" s="442"/>
      <c r="K13" s="446">
        <f>SUM(M13,O13,Q13)</f>
        <v>100</v>
      </c>
      <c r="L13" s="446"/>
      <c r="M13" s="446">
        <f>D13*100/B13</f>
        <v>46.244200967328005</v>
      </c>
      <c r="N13" s="444"/>
      <c r="O13" s="446">
        <f>F13*100/B13</f>
        <v>31.424059111355529</v>
      </c>
      <c r="P13" s="446"/>
      <c r="Q13" s="446">
        <f>H13*100/B13</f>
        <v>22.331739921316469</v>
      </c>
      <c r="R13" s="446"/>
    </row>
    <row r="14" spans="1:18" s="314" customFormat="1" ht="6.6" customHeight="1">
      <c r="A14" s="320"/>
      <c r="B14" s="321"/>
      <c r="C14" s="322"/>
      <c r="D14" s="321"/>
      <c r="E14" s="322"/>
      <c r="F14" s="321"/>
      <c r="G14" s="322"/>
      <c r="H14" s="321"/>
      <c r="I14" s="322"/>
      <c r="J14" s="320"/>
      <c r="K14" s="320"/>
      <c r="L14" s="320"/>
      <c r="M14" s="320"/>
      <c r="N14" s="320"/>
      <c r="O14" s="320"/>
      <c r="P14" s="320"/>
      <c r="Q14" s="320"/>
      <c r="R14" s="320"/>
    </row>
    <row r="15" spans="1:18" s="319" customFormat="1" ht="24">
      <c r="A15" s="227" t="s">
        <v>37</v>
      </c>
      <c r="B15" s="341">
        <f>SUM(B16:B25)</f>
        <v>70917</v>
      </c>
      <c r="C15" s="325"/>
      <c r="D15" s="341">
        <f>SUM(D16:D25)</f>
        <v>32795</v>
      </c>
      <c r="E15" s="325"/>
      <c r="F15" s="341">
        <f>SUM(F16:F25)</f>
        <v>22285</v>
      </c>
      <c r="G15" s="325"/>
      <c r="H15" s="341">
        <f>SUM(H16:H25)</f>
        <v>15837</v>
      </c>
      <c r="I15" s="325"/>
      <c r="J15" s="388"/>
      <c r="K15" s="338">
        <f>SUM(K16:K24)</f>
        <v>100</v>
      </c>
      <c r="L15" s="338"/>
      <c r="M15" s="338">
        <f>SUM(M16:M24)</f>
        <v>100</v>
      </c>
      <c r="N15" s="338"/>
      <c r="O15" s="338">
        <f>SUM(O16:O24)</f>
        <v>100</v>
      </c>
      <c r="P15" s="367"/>
      <c r="Q15" s="338">
        <f>SUM(Q16:Q24)</f>
        <v>100</v>
      </c>
      <c r="R15" s="338"/>
    </row>
    <row r="16" spans="1:18" s="314" customFormat="1" ht="11.4">
      <c r="A16" s="384" t="s">
        <v>32</v>
      </c>
      <c r="B16" s="324">
        <f t="shared" ref="B16:B24" si="0">SUM(D16,F16,H16)</f>
        <v>43963</v>
      </c>
      <c r="C16" s="325"/>
      <c r="D16" s="533">
        <v>14988</v>
      </c>
      <c r="E16" s="533"/>
      <c r="F16" s="533">
        <v>17741</v>
      </c>
      <c r="G16" s="533"/>
      <c r="H16" s="533">
        <v>11234</v>
      </c>
      <c r="I16" s="533"/>
      <c r="J16" s="388"/>
      <c r="K16" s="327">
        <f>B16*100/SUM($B$16:$B$24)</f>
        <v>65.583136915595077</v>
      </c>
      <c r="L16" s="328"/>
      <c r="M16" s="327">
        <f>D16*100/SUM($D$16:$D$24)</f>
        <v>49.33671286085783</v>
      </c>
      <c r="N16" s="327"/>
      <c r="O16" s="327">
        <f>F16*100/SUM($F$16:$F$24)</f>
        <v>84.638137493440198</v>
      </c>
      <c r="P16" s="323"/>
      <c r="Q16" s="327">
        <f>H16*100/SUM($H$16:$H$24)</f>
        <v>71.581496113164263</v>
      </c>
      <c r="R16" s="327"/>
    </row>
    <row r="17" spans="1:18" s="314" customFormat="1" ht="11.4">
      <c r="A17" s="384" t="s">
        <v>34</v>
      </c>
      <c r="B17" s="324">
        <f t="shared" si="0"/>
        <v>7870</v>
      </c>
      <c r="C17" s="325"/>
      <c r="D17" s="533">
        <v>5914</v>
      </c>
      <c r="E17" s="533"/>
      <c r="F17" s="533">
        <v>1385</v>
      </c>
      <c r="G17" s="533"/>
      <c r="H17" s="533">
        <v>571</v>
      </c>
      <c r="I17" s="533"/>
      <c r="J17" s="388"/>
      <c r="K17" s="327">
        <f t="shared" ref="K17:K24" si="1">B17*100/SUM($B$16:$B$24)</f>
        <v>11.74031088701256</v>
      </c>
      <c r="L17" s="328"/>
      <c r="M17" s="327">
        <f t="shared" ref="M17:M24" si="2">D17*100/SUM($D$16:$D$24)</f>
        <v>19.467395240132987</v>
      </c>
      <c r="N17" s="327"/>
      <c r="O17" s="327">
        <f t="shared" ref="O17:O24" si="3">F17*100/SUM($F$16:$F$24)</f>
        <v>6.6075091837221507</v>
      </c>
      <c r="P17" s="323"/>
      <c r="Q17" s="327">
        <f t="shared" ref="Q17:Q24" si="4">H17*100/SUM($H$16:$H$24)</f>
        <v>3.6383331209379381</v>
      </c>
      <c r="R17" s="327"/>
    </row>
    <row r="18" spans="1:18" s="314" customFormat="1" ht="11.4">
      <c r="A18" s="384" t="s">
        <v>33</v>
      </c>
      <c r="B18" s="324">
        <f t="shared" si="0"/>
        <v>3117</v>
      </c>
      <c r="C18" s="325"/>
      <c r="D18" s="533">
        <v>1810</v>
      </c>
      <c r="E18" s="533"/>
      <c r="F18" s="533">
        <v>426</v>
      </c>
      <c r="G18" s="533" t="s">
        <v>211</v>
      </c>
      <c r="H18" s="533">
        <v>881</v>
      </c>
      <c r="I18" s="533"/>
      <c r="J18" s="388"/>
      <c r="K18" s="327">
        <f t="shared" si="1"/>
        <v>4.6498791657964613</v>
      </c>
      <c r="L18" s="328"/>
      <c r="M18" s="327">
        <f t="shared" si="2"/>
        <v>5.9580631357187528</v>
      </c>
      <c r="N18" s="327"/>
      <c r="O18" s="327">
        <f t="shared" si="3"/>
        <v>2.03234578502934</v>
      </c>
      <c r="P18" s="323"/>
      <c r="Q18" s="327">
        <f t="shared" si="4"/>
        <v>5.6136102969287629</v>
      </c>
      <c r="R18" s="327"/>
    </row>
    <row r="19" spans="1:18" s="314" customFormat="1" ht="11.4">
      <c r="A19" s="384" t="s">
        <v>36</v>
      </c>
      <c r="B19" s="324">
        <f t="shared" si="0"/>
        <v>870</v>
      </c>
      <c r="C19" s="325"/>
      <c r="D19" s="533">
        <v>419</v>
      </c>
      <c r="E19" s="533" t="s">
        <v>211</v>
      </c>
      <c r="F19" s="533">
        <v>188</v>
      </c>
      <c r="G19" s="533" t="s">
        <v>211</v>
      </c>
      <c r="H19" s="533">
        <v>263</v>
      </c>
      <c r="I19" s="533"/>
      <c r="J19" s="388"/>
      <c r="K19" s="327">
        <f t="shared" si="1"/>
        <v>1.2978488528209566</v>
      </c>
      <c r="L19" s="361"/>
      <c r="M19" s="327">
        <f t="shared" si="2"/>
        <v>1.3792422397050594</v>
      </c>
      <c r="N19" s="361"/>
      <c r="O19" s="327">
        <f t="shared" si="3"/>
        <v>0.89690377367492014</v>
      </c>
      <c r="P19" s="323"/>
      <c r="Q19" s="327">
        <f t="shared" si="4"/>
        <v>1.6757996686631833</v>
      </c>
      <c r="R19" s="327"/>
    </row>
    <row r="20" spans="1:18" s="314" customFormat="1" ht="11.4">
      <c r="A20" s="384" t="s">
        <v>135</v>
      </c>
      <c r="B20" s="324">
        <f t="shared" si="0"/>
        <v>773</v>
      </c>
      <c r="C20" s="325"/>
      <c r="D20" s="533">
        <v>322</v>
      </c>
      <c r="E20" s="533" t="s">
        <v>211</v>
      </c>
      <c r="F20" s="533">
        <v>20</v>
      </c>
      <c r="G20" s="533" t="s">
        <v>211</v>
      </c>
      <c r="H20" s="533">
        <v>431</v>
      </c>
      <c r="I20" s="533"/>
      <c r="J20" s="407"/>
      <c r="K20" s="327">
        <f t="shared" si="1"/>
        <v>1.1531461646328729</v>
      </c>
      <c r="L20" s="327"/>
      <c r="M20" s="327">
        <f t="shared" si="2"/>
        <v>1.059942723591955</v>
      </c>
      <c r="N20" s="328"/>
      <c r="O20" s="327">
        <f t="shared" si="3"/>
        <v>9.5415295071800008E-2</v>
      </c>
      <c r="P20" s="323"/>
      <c r="Q20" s="327">
        <f t="shared" si="4"/>
        <v>2.7462724608130498</v>
      </c>
      <c r="R20" s="327"/>
    </row>
    <row r="21" spans="1:18" s="314" customFormat="1" ht="11.4">
      <c r="A21" s="384" t="s">
        <v>35</v>
      </c>
      <c r="B21" s="324">
        <f t="shared" si="0"/>
        <v>1195</v>
      </c>
      <c r="C21" s="325"/>
      <c r="D21" s="533">
        <v>764</v>
      </c>
      <c r="E21" s="533"/>
      <c r="F21" s="533">
        <v>165</v>
      </c>
      <c r="G21" s="533" t="s">
        <v>211</v>
      </c>
      <c r="H21" s="533">
        <v>266</v>
      </c>
      <c r="I21" s="533"/>
      <c r="J21" s="407"/>
      <c r="K21" s="327">
        <f t="shared" si="1"/>
        <v>1.7826774472655667</v>
      </c>
      <c r="L21" s="327"/>
      <c r="M21" s="327">
        <f t="shared" si="2"/>
        <v>2.5148951578392968</v>
      </c>
      <c r="N21" s="328"/>
      <c r="O21" s="327">
        <f t="shared" si="3"/>
        <v>0.78717618434235004</v>
      </c>
      <c r="P21" s="323"/>
      <c r="Q21" s="327">
        <f t="shared" si="4"/>
        <v>1.6949152542372881</v>
      </c>
      <c r="R21" s="327"/>
    </row>
    <row r="22" spans="1:18" s="314" customFormat="1" ht="11.4">
      <c r="A22" s="384" t="s">
        <v>136</v>
      </c>
      <c r="B22" s="324">
        <f t="shared" si="0"/>
        <v>619</v>
      </c>
      <c r="C22" s="325"/>
      <c r="D22" s="533">
        <v>328</v>
      </c>
      <c r="E22" s="533" t="s">
        <v>211</v>
      </c>
      <c r="F22" s="533">
        <v>63</v>
      </c>
      <c r="G22" s="533" t="s">
        <v>211</v>
      </c>
      <c r="H22" s="533">
        <v>228</v>
      </c>
      <c r="I22" s="533" t="s">
        <v>211</v>
      </c>
      <c r="J22" s="407"/>
      <c r="K22" s="327">
        <f t="shared" si="1"/>
        <v>0.92341199988065759</v>
      </c>
      <c r="L22" s="327"/>
      <c r="M22" s="327">
        <f t="shared" si="2"/>
        <v>1.0796932091247242</v>
      </c>
      <c r="N22" s="328"/>
      <c r="O22" s="327">
        <f t="shared" si="3"/>
        <v>0.30055817947617003</v>
      </c>
      <c r="P22" s="323"/>
      <c r="Q22" s="327">
        <f t="shared" si="4"/>
        <v>1.4527845036319613</v>
      </c>
      <c r="R22" s="327"/>
    </row>
    <row r="23" spans="1:18" s="314" customFormat="1" ht="11.4">
      <c r="A23" s="384" t="s">
        <v>205</v>
      </c>
      <c r="B23" s="324">
        <f t="shared" si="0"/>
        <v>421</v>
      </c>
      <c r="C23" s="325"/>
      <c r="D23" s="533">
        <v>164</v>
      </c>
      <c r="E23" s="533" t="s">
        <v>211</v>
      </c>
      <c r="F23" s="533">
        <v>111</v>
      </c>
      <c r="G23" s="533" t="s">
        <v>211</v>
      </c>
      <c r="H23" s="533">
        <v>146</v>
      </c>
      <c r="I23" s="533" t="s">
        <v>211</v>
      </c>
      <c r="J23" s="407"/>
      <c r="K23" s="327">
        <f t="shared" si="1"/>
        <v>0.62803950234209505</v>
      </c>
      <c r="L23" s="327"/>
      <c r="M23" s="327">
        <f t="shared" si="2"/>
        <v>0.53984660456236211</v>
      </c>
      <c r="N23" s="328"/>
      <c r="O23" s="327">
        <f t="shared" si="3"/>
        <v>0.52955488764849001</v>
      </c>
      <c r="P23" s="323"/>
      <c r="Q23" s="327">
        <f t="shared" si="4"/>
        <v>0.930291831273098</v>
      </c>
      <c r="R23" s="327"/>
    </row>
    <row r="24" spans="1:18" s="314" customFormat="1" ht="11.4">
      <c r="A24" s="384" t="s">
        <v>129</v>
      </c>
      <c r="B24" s="324">
        <f t="shared" si="0"/>
        <v>8206</v>
      </c>
      <c r="C24" s="325"/>
      <c r="D24" s="533">
        <v>5670</v>
      </c>
      <c r="E24" s="533"/>
      <c r="F24" s="533">
        <v>862</v>
      </c>
      <c r="G24" s="533" t="s">
        <v>211</v>
      </c>
      <c r="H24" s="533">
        <v>1674</v>
      </c>
      <c r="I24" s="533"/>
      <c r="J24" s="388"/>
      <c r="K24" s="327">
        <f t="shared" si="1"/>
        <v>12.241549064653757</v>
      </c>
      <c r="L24" s="328"/>
      <c r="M24" s="327">
        <f t="shared" si="2"/>
        <v>18.664208828467032</v>
      </c>
      <c r="N24" s="228"/>
      <c r="O24" s="327">
        <f t="shared" si="3"/>
        <v>4.1123992175945805</v>
      </c>
      <c r="P24" s="323"/>
      <c r="Q24" s="327">
        <f t="shared" si="4"/>
        <v>10.666496750350452</v>
      </c>
      <c r="R24" s="327"/>
    </row>
    <row r="25" spans="1:18" s="314" customFormat="1" ht="11.4">
      <c r="A25" s="384" t="s">
        <v>5</v>
      </c>
      <c r="B25" s="324">
        <f>SUM(D25,F25,H25)</f>
        <v>3883</v>
      </c>
      <c r="C25" s="325"/>
      <c r="D25" s="533">
        <v>2416</v>
      </c>
      <c r="E25" s="533"/>
      <c r="F25" s="533">
        <v>1324</v>
      </c>
      <c r="G25" s="533"/>
      <c r="H25" s="533">
        <v>143</v>
      </c>
      <c r="I25" s="533" t="s">
        <v>211</v>
      </c>
      <c r="J25" s="344"/>
      <c r="K25" s="364" t="s">
        <v>15</v>
      </c>
      <c r="L25" s="328"/>
      <c r="M25" s="364" t="s">
        <v>15</v>
      </c>
      <c r="N25" s="327"/>
      <c r="O25" s="364" t="s">
        <v>15</v>
      </c>
      <c r="P25" s="323"/>
      <c r="Q25" s="364" t="s">
        <v>15</v>
      </c>
      <c r="R25" s="327"/>
    </row>
    <row r="26" spans="1:18" s="314" customFormat="1" ht="6.6" customHeight="1">
      <c r="A26" s="343"/>
      <c r="B26" s="324"/>
      <c r="C26" s="325"/>
      <c r="D26" s="324"/>
      <c r="E26" s="325"/>
      <c r="F26" s="330"/>
      <c r="G26" s="325"/>
      <c r="H26" s="321"/>
      <c r="I26" s="325"/>
      <c r="J26" s="326"/>
      <c r="K26" s="328"/>
      <c r="L26" s="328"/>
      <c r="M26" s="328"/>
      <c r="N26" s="328"/>
      <c r="O26" s="327"/>
      <c r="P26" s="323"/>
      <c r="Q26" s="323"/>
      <c r="R26" s="323"/>
    </row>
    <row r="27" spans="1:18" s="319" customFormat="1" ht="24">
      <c r="A27" s="385" t="s">
        <v>26</v>
      </c>
      <c r="B27" s="532">
        <f t="shared" ref="B27:B34" si="5">SUM(D27,F27,H27)</f>
        <v>70915</v>
      </c>
      <c r="C27" s="325"/>
      <c r="D27" s="532">
        <f>SUM(D28:D34)</f>
        <v>32794</v>
      </c>
      <c r="E27" s="325"/>
      <c r="F27" s="532">
        <f>SUM(F28:F34)</f>
        <v>22284</v>
      </c>
      <c r="G27" s="325"/>
      <c r="H27" s="532">
        <f>SUM(H28:H34)</f>
        <v>15837</v>
      </c>
      <c r="I27" s="325"/>
      <c r="J27" s="326"/>
      <c r="K27" s="338">
        <f>SUM(K28:K33)</f>
        <v>100.00000000000001</v>
      </c>
      <c r="L27" s="338"/>
      <c r="M27" s="338">
        <f>SUM(M28:M33)</f>
        <v>100</v>
      </c>
      <c r="N27" s="338"/>
      <c r="O27" s="338">
        <f>SUM(O28:O33)</f>
        <v>100.00000000000001</v>
      </c>
      <c r="P27" s="367"/>
      <c r="Q27" s="338">
        <f>SUM(Q28:Q33)</f>
        <v>100</v>
      </c>
      <c r="R27" s="338"/>
    </row>
    <row r="28" spans="1:18" s="314" customFormat="1" ht="11.4">
      <c r="A28" s="384" t="s">
        <v>27</v>
      </c>
      <c r="B28" s="533">
        <f t="shared" si="5"/>
        <v>24378</v>
      </c>
      <c r="C28" s="325"/>
      <c r="D28" s="533">
        <v>12426</v>
      </c>
      <c r="E28" s="533"/>
      <c r="F28" s="533">
        <v>9429</v>
      </c>
      <c r="G28" s="533"/>
      <c r="H28" s="533">
        <v>2523</v>
      </c>
      <c r="I28" s="325"/>
      <c r="J28" s="344"/>
      <c r="K28" s="327">
        <f>B28*100/SUM($B$28:$B$33)</f>
        <v>36.882716049382715</v>
      </c>
      <c r="L28" s="328"/>
      <c r="M28" s="327">
        <f>D28*100/SUM($D$28:$D$33)</f>
        <v>40.639717425431712</v>
      </c>
      <c r="N28" s="327"/>
      <c r="O28" s="327">
        <f>F28*100/SUM($F$28:$F$33)</f>
        <v>45.526531794698471</v>
      </c>
      <c r="P28" s="327"/>
      <c r="Q28" s="327">
        <f>H28*100/SUM($H$28:$H$33)</f>
        <v>17.036936997771626</v>
      </c>
      <c r="R28" s="327"/>
    </row>
    <row r="29" spans="1:18" s="314" customFormat="1" ht="11.4">
      <c r="A29" s="384" t="s">
        <v>43</v>
      </c>
      <c r="B29" s="533">
        <f t="shared" si="5"/>
        <v>13560</v>
      </c>
      <c r="C29" s="325"/>
      <c r="D29" s="533">
        <v>3134</v>
      </c>
      <c r="E29" s="533"/>
      <c r="F29" s="533">
        <v>7201</v>
      </c>
      <c r="G29" s="533"/>
      <c r="H29" s="533">
        <v>3225</v>
      </c>
      <c r="I29" s="325"/>
      <c r="J29" s="344"/>
      <c r="K29" s="327">
        <f t="shared" ref="K29:K33" si="6">B29*100/SUM($B$28:$B$33)</f>
        <v>20.515613652868556</v>
      </c>
      <c r="L29" s="328"/>
      <c r="M29" s="327">
        <f t="shared" ref="M29:M33" si="7">D29*100/SUM($D$28:$D$33)</f>
        <v>10.249869178440607</v>
      </c>
      <c r="N29" s="327"/>
      <c r="O29" s="327">
        <f t="shared" ref="O29:O33" si="8">F29*100/SUM($F$28:$F$33)</f>
        <v>34.768963352807688</v>
      </c>
      <c r="P29" s="327"/>
      <c r="Q29" s="327">
        <f t="shared" ref="Q29:Q33" si="9">H29*100/SUM($H$28:$H$33)</f>
        <v>21.777297589303803</v>
      </c>
      <c r="R29" s="327"/>
    </row>
    <row r="30" spans="1:18" s="314" customFormat="1" ht="11.4">
      <c r="A30" s="384" t="s">
        <v>28</v>
      </c>
      <c r="B30" s="533">
        <f t="shared" si="5"/>
        <v>9056</v>
      </c>
      <c r="C30" s="325"/>
      <c r="D30" s="533">
        <v>4406</v>
      </c>
      <c r="E30" s="533"/>
      <c r="F30" s="533">
        <v>1604</v>
      </c>
      <c r="G30" s="533"/>
      <c r="H30" s="533">
        <v>3046</v>
      </c>
      <c r="I30" s="325"/>
      <c r="J30" s="344"/>
      <c r="K30" s="327">
        <f t="shared" si="6"/>
        <v>13.701282982328735</v>
      </c>
      <c r="L30" s="328"/>
      <c r="M30" s="327">
        <f t="shared" si="7"/>
        <v>14.409994767137624</v>
      </c>
      <c r="N30" s="327"/>
      <c r="O30" s="327">
        <f t="shared" si="8"/>
        <v>7.7446767418280142</v>
      </c>
      <c r="P30" s="327"/>
      <c r="Q30" s="327">
        <f t="shared" si="9"/>
        <v>20.568573164967251</v>
      </c>
      <c r="R30" s="327"/>
    </row>
    <row r="31" spans="1:18" s="314" customFormat="1" ht="11.4">
      <c r="A31" s="384" t="s">
        <v>29</v>
      </c>
      <c r="B31" s="533">
        <f t="shared" si="5"/>
        <v>4202</v>
      </c>
      <c r="C31" s="325"/>
      <c r="D31" s="533">
        <v>1551</v>
      </c>
      <c r="E31" s="533"/>
      <c r="F31" s="533">
        <v>791</v>
      </c>
      <c r="G31" s="533" t="s">
        <v>211</v>
      </c>
      <c r="H31" s="533">
        <v>1860</v>
      </c>
      <c r="I31" s="325"/>
      <c r="J31" s="344"/>
      <c r="K31" s="327">
        <f t="shared" si="6"/>
        <v>6.3574195110142826</v>
      </c>
      <c r="L31" s="328"/>
      <c r="M31" s="327">
        <f t="shared" si="7"/>
        <v>5.0726059654631079</v>
      </c>
      <c r="N31" s="327"/>
      <c r="O31" s="327">
        <f t="shared" si="8"/>
        <v>3.819226497996234</v>
      </c>
      <c r="P31" s="327"/>
      <c r="Q31" s="327">
        <f t="shared" si="9"/>
        <v>12.55992977243568</v>
      </c>
      <c r="R31" s="327"/>
    </row>
    <row r="32" spans="1:18" s="314" customFormat="1" ht="11.4">
      <c r="A32" s="384" t="s">
        <v>30</v>
      </c>
      <c r="B32" s="533">
        <f t="shared" si="5"/>
        <v>5134</v>
      </c>
      <c r="C32" s="325"/>
      <c r="D32" s="533">
        <v>2929</v>
      </c>
      <c r="E32" s="533"/>
      <c r="F32" s="533">
        <v>992</v>
      </c>
      <c r="G32" s="533"/>
      <c r="H32" s="533">
        <v>1213</v>
      </c>
      <c r="I32" s="325"/>
      <c r="J32" s="344"/>
      <c r="K32" s="327">
        <f t="shared" si="6"/>
        <v>7.7674897119341564</v>
      </c>
      <c r="L32" s="328"/>
      <c r="M32" s="327">
        <f t="shared" si="7"/>
        <v>9.5794086865515435</v>
      </c>
      <c r="N32" s="327"/>
      <c r="O32" s="327">
        <f t="shared" si="8"/>
        <v>4.7897252667664523</v>
      </c>
      <c r="P32" s="327"/>
      <c r="Q32" s="327">
        <f t="shared" si="9"/>
        <v>8.190964953744345</v>
      </c>
      <c r="R32" s="327"/>
    </row>
    <row r="33" spans="1:19" s="314" customFormat="1" ht="11.4">
      <c r="A33" s="384" t="s">
        <v>31</v>
      </c>
      <c r="B33" s="533">
        <f>SUM(D33,F33,H33)</f>
        <v>9766</v>
      </c>
      <c r="C33" s="325"/>
      <c r="D33" s="533">
        <v>6130</v>
      </c>
      <c r="E33" s="533"/>
      <c r="F33" s="533">
        <v>694</v>
      </c>
      <c r="G33" s="533" t="s">
        <v>211</v>
      </c>
      <c r="H33" s="533">
        <v>2942</v>
      </c>
      <c r="I33" s="325"/>
      <c r="J33" s="344"/>
      <c r="K33" s="327">
        <f t="shared" si="6"/>
        <v>14.775478092471557</v>
      </c>
      <c r="L33" s="328"/>
      <c r="M33" s="327">
        <f t="shared" si="7"/>
        <v>20.048403976975404</v>
      </c>
      <c r="N33" s="327"/>
      <c r="O33" s="327">
        <f t="shared" si="8"/>
        <v>3.3508763459031434</v>
      </c>
      <c r="P33" s="327"/>
      <c r="Q33" s="327">
        <f t="shared" si="9"/>
        <v>19.866297521777298</v>
      </c>
      <c r="R33" s="327"/>
    </row>
    <row r="34" spans="1:19" s="314" customFormat="1" ht="12">
      <c r="A34" s="384" t="s">
        <v>5</v>
      </c>
      <c r="B34" s="533">
        <f t="shared" si="5"/>
        <v>4819</v>
      </c>
      <c r="C34" s="325"/>
      <c r="D34" s="533">
        <v>2218</v>
      </c>
      <c r="E34" s="533"/>
      <c r="F34" s="533">
        <v>1573</v>
      </c>
      <c r="G34" s="533"/>
      <c r="H34" s="533">
        <v>1028</v>
      </c>
      <c r="I34" s="325"/>
      <c r="J34" s="344"/>
      <c r="K34" s="364" t="s">
        <v>15</v>
      </c>
      <c r="L34" s="338"/>
      <c r="M34" s="364" t="s">
        <v>15</v>
      </c>
      <c r="N34" s="332"/>
      <c r="O34" s="364" t="s">
        <v>15</v>
      </c>
      <c r="P34" s="338"/>
      <c r="Q34" s="364" t="s">
        <v>15</v>
      </c>
      <c r="R34" s="323"/>
    </row>
    <row r="35" spans="1:19" s="314" customFormat="1" ht="6.6" customHeight="1">
      <c r="A35" s="343"/>
      <c r="B35" s="324"/>
      <c r="C35" s="325"/>
      <c r="D35" s="321"/>
      <c r="E35" s="325"/>
      <c r="F35" s="321"/>
      <c r="G35" s="325"/>
      <c r="H35" s="321"/>
      <c r="I35" s="325"/>
      <c r="J35" s="326"/>
      <c r="K35" s="328"/>
      <c r="L35" s="328"/>
      <c r="M35" s="328"/>
      <c r="N35" s="328"/>
      <c r="O35" s="328"/>
      <c r="P35" s="323"/>
      <c r="Q35" s="323"/>
      <c r="R35" s="323"/>
    </row>
    <row r="36" spans="1:19" s="319" customFormat="1" ht="12" customHeight="1">
      <c r="A36" s="385" t="s">
        <v>62</v>
      </c>
      <c r="B36" s="341">
        <f>SUM(D36,F36,H36)</f>
        <v>70916</v>
      </c>
      <c r="C36" s="325"/>
      <c r="D36" s="341">
        <f>SUM(D37:D39)</f>
        <v>32795</v>
      </c>
      <c r="E36" s="325"/>
      <c r="F36" s="341">
        <f>SUM(F37:F39)</f>
        <v>22284</v>
      </c>
      <c r="G36" s="325"/>
      <c r="H36" s="341">
        <f>SUM(H37:H39)</f>
        <v>15837</v>
      </c>
      <c r="I36" s="325"/>
      <c r="J36" s="344"/>
      <c r="K36" s="338">
        <f>K37+K38</f>
        <v>100</v>
      </c>
      <c r="L36" s="338"/>
      <c r="M36" s="338">
        <f>M37+M38</f>
        <v>100</v>
      </c>
      <c r="N36" s="338"/>
      <c r="O36" s="338">
        <f>O37+O38</f>
        <v>100</v>
      </c>
      <c r="P36" s="332"/>
      <c r="Q36" s="338">
        <f>Q37+Q38</f>
        <v>100</v>
      </c>
      <c r="R36" s="338"/>
    </row>
    <row r="37" spans="1:19" s="314" customFormat="1" ht="11.4">
      <c r="A37" s="384" t="s">
        <v>176</v>
      </c>
      <c r="B37" s="529">
        <f>D37+F37+H37</f>
        <v>14645</v>
      </c>
      <c r="C37" s="325"/>
      <c r="D37" s="533">
        <v>9509</v>
      </c>
      <c r="E37" s="533"/>
      <c r="F37" s="533">
        <v>1032</v>
      </c>
      <c r="G37" s="533"/>
      <c r="H37" s="533">
        <v>4104</v>
      </c>
      <c r="I37" s="533"/>
      <c r="J37" s="344"/>
      <c r="K37" s="327">
        <f>B37*100/SUM($B$37:$B$38)</f>
        <v>21.914794918221677</v>
      </c>
      <c r="L37" s="328"/>
      <c r="M37" s="327">
        <f>D37*100/SUM($D$37:$D$38)</f>
        <v>30.796385659228552</v>
      </c>
      <c r="N37" s="327"/>
      <c r="O37" s="327">
        <f>F37*100/SUM($F$37:$F$38)</f>
        <v>5.0595675834681568</v>
      </c>
      <c r="P37" s="327"/>
      <c r="Q37" s="327">
        <f>H37*100/SUM($H$37:$H$38)</f>
        <v>26.387192181572686</v>
      </c>
      <c r="R37" s="327"/>
      <c r="S37" s="408"/>
    </row>
    <row r="38" spans="1:19" s="314" customFormat="1" ht="11.4">
      <c r="A38" s="384" t="s">
        <v>7</v>
      </c>
      <c r="B38" s="529">
        <f t="shared" ref="B38:B39" si="10">D38+F38+H38</f>
        <v>52182</v>
      </c>
      <c r="C38" s="325"/>
      <c r="D38" s="533">
        <v>21368</v>
      </c>
      <c r="E38" s="533"/>
      <c r="F38" s="533">
        <v>19365</v>
      </c>
      <c r="G38" s="533"/>
      <c r="H38" s="533">
        <v>11449</v>
      </c>
      <c r="I38" s="533"/>
      <c r="J38" s="326"/>
      <c r="K38" s="327">
        <f>B38*100/SUM($B$37:$B$38)</f>
        <v>78.085205081778327</v>
      </c>
      <c r="L38" s="328"/>
      <c r="M38" s="327">
        <f>D38*100/SUM($D$37:$D$38)</f>
        <v>69.203614340771452</v>
      </c>
      <c r="N38" s="328"/>
      <c r="O38" s="327">
        <f>F38*100/SUM($F$37:$F$38)</f>
        <v>94.940432416531849</v>
      </c>
      <c r="P38" s="323"/>
      <c r="Q38" s="327">
        <f>H38*100/SUM($H$37:$H$38)</f>
        <v>73.612807818427314</v>
      </c>
      <c r="R38" s="327"/>
    </row>
    <row r="39" spans="1:19" s="314" customFormat="1" ht="11.4">
      <c r="A39" s="384" t="s">
        <v>5</v>
      </c>
      <c r="B39" s="529">
        <f t="shared" si="10"/>
        <v>4089</v>
      </c>
      <c r="C39" s="325"/>
      <c r="D39" s="533">
        <v>1918</v>
      </c>
      <c r="E39" s="533"/>
      <c r="F39" s="533">
        <v>1887</v>
      </c>
      <c r="G39" s="533"/>
      <c r="H39" s="533">
        <v>284</v>
      </c>
      <c r="I39" s="533" t="s">
        <v>211</v>
      </c>
      <c r="J39" s="326"/>
      <c r="K39" s="364" t="s">
        <v>15</v>
      </c>
      <c r="L39" s="328"/>
      <c r="M39" s="364" t="s">
        <v>15</v>
      </c>
      <c r="N39" s="328"/>
      <c r="O39" s="364" t="s">
        <v>15</v>
      </c>
      <c r="P39" s="323"/>
      <c r="Q39" s="364" t="s">
        <v>15</v>
      </c>
      <c r="R39" s="328"/>
    </row>
    <row r="40" spans="1:19" s="314" customFormat="1" ht="6.6" customHeight="1">
      <c r="A40" s="329"/>
      <c r="B40" s="409"/>
      <c r="C40" s="322"/>
      <c r="D40" s="388"/>
      <c r="E40" s="325"/>
      <c r="F40" s="410"/>
      <c r="G40" s="322"/>
      <c r="H40" s="320"/>
      <c r="I40" s="325"/>
      <c r="J40" s="326"/>
      <c r="K40" s="327"/>
      <c r="L40" s="328"/>
      <c r="M40" s="328"/>
      <c r="N40" s="328"/>
      <c r="O40" s="328"/>
      <c r="P40" s="323"/>
      <c r="Q40" s="323"/>
      <c r="R40" s="323"/>
    </row>
    <row r="41" spans="1:19" s="314" customFormat="1" ht="24">
      <c r="A41" s="457" t="s">
        <v>130</v>
      </c>
      <c r="B41" s="458">
        <f>SUM(D41,F41,H41)</f>
        <v>14647</v>
      </c>
      <c r="C41" s="459"/>
      <c r="D41" s="458">
        <f>D43</f>
        <v>9509</v>
      </c>
      <c r="E41" s="459"/>
      <c r="F41" s="458">
        <f>F43</f>
        <v>1033</v>
      </c>
      <c r="G41" s="459"/>
      <c r="H41" s="458">
        <f>H43</f>
        <v>4105</v>
      </c>
      <c r="I41" s="459"/>
      <c r="J41" s="460"/>
      <c r="K41" s="446">
        <f>SUM(M41,O41,Q41)</f>
        <v>100</v>
      </c>
      <c r="L41" s="446"/>
      <c r="M41" s="446">
        <f>D41*100/B41</f>
        <v>64.921144261623539</v>
      </c>
      <c r="N41" s="444"/>
      <c r="O41" s="446">
        <f>F41*100/B41</f>
        <v>7.0526387656175329</v>
      </c>
      <c r="P41" s="446"/>
      <c r="Q41" s="446">
        <f>H41*100/B41</f>
        <v>28.026216972758927</v>
      </c>
      <c r="R41" s="446"/>
    </row>
    <row r="42" spans="1:19" s="318" customFormat="1" ht="6.6" customHeight="1">
      <c r="A42" s="336"/>
      <c r="B42" s="341"/>
      <c r="C42" s="325"/>
      <c r="D42" s="341"/>
      <c r="E42" s="325"/>
      <c r="F42" s="341"/>
      <c r="G42" s="325"/>
      <c r="H42" s="341"/>
      <c r="I42" s="325"/>
      <c r="J42" s="326"/>
      <c r="K42" s="328"/>
      <c r="L42" s="328"/>
      <c r="M42" s="328"/>
      <c r="N42" s="328"/>
      <c r="O42" s="328"/>
      <c r="P42" s="328"/>
      <c r="Q42" s="328"/>
      <c r="R42" s="328"/>
    </row>
    <row r="43" spans="1:19" s="319" customFormat="1" ht="24">
      <c r="A43" s="227" t="s">
        <v>159</v>
      </c>
      <c r="B43" s="341">
        <f t="shared" ref="B43:B52" si="11">SUM(D43,F43,H43)</f>
        <v>14647</v>
      </c>
      <c r="C43" s="325"/>
      <c r="D43" s="341">
        <f>SUM(D44:D52)</f>
        <v>9509</v>
      </c>
      <c r="E43" s="325"/>
      <c r="F43" s="341">
        <f>SUM(F44:F52)</f>
        <v>1033</v>
      </c>
      <c r="G43" s="325"/>
      <c r="H43" s="341">
        <f>SUM(H44:H52)</f>
        <v>4105</v>
      </c>
      <c r="I43" s="325"/>
      <c r="J43" s="326"/>
      <c r="K43" s="338">
        <f>SUM(K44:K51)</f>
        <v>99.999999999999986</v>
      </c>
      <c r="L43" s="338"/>
      <c r="M43" s="338">
        <f>SUM(M44:M51)</f>
        <v>100</v>
      </c>
      <c r="N43" s="338"/>
      <c r="O43" s="338">
        <f>SUM(O44:O51)</f>
        <v>100</v>
      </c>
      <c r="P43" s="332"/>
      <c r="Q43" s="338">
        <f>SUM(Q44:Q51)</f>
        <v>100</v>
      </c>
      <c r="R43" s="338"/>
    </row>
    <row r="44" spans="1:19" s="314" customFormat="1" ht="11.4">
      <c r="A44" s="383" t="s">
        <v>9</v>
      </c>
      <c r="B44" s="324">
        <f t="shared" si="11"/>
        <v>543</v>
      </c>
      <c r="C44" s="325"/>
      <c r="D44" s="533">
        <v>499</v>
      </c>
      <c r="E44" s="533" t="s">
        <v>211</v>
      </c>
      <c r="F44" s="533">
        <v>0</v>
      </c>
      <c r="G44" s="533"/>
      <c r="H44" s="533">
        <v>44</v>
      </c>
      <c r="I44" s="533" t="s">
        <v>211</v>
      </c>
      <c r="J44" s="344"/>
      <c r="K44" s="327">
        <f>B44*100/SUM($B$44:$B$51)</f>
        <v>3.8746967318395891</v>
      </c>
      <c r="L44" s="328"/>
      <c r="M44" s="327">
        <f>D44*100/SUM($D$44:$D$51)</f>
        <v>5.5847789591494124</v>
      </c>
      <c r="N44" s="328"/>
      <c r="O44" s="327">
        <f>F44*100/SUM($F$44:$F$51)</f>
        <v>0</v>
      </c>
      <c r="P44" s="328"/>
      <c r="Q44" s="327">
        <f>H44*100/SUM($H$44:$H$51)</f>
        <v>1.0874938210578349</v>
      </c>
      <c r="R44" s="327"/>
    </row>
    <row r="45" spans="1:19" s="314" customFormat="1" ht="12">
      <c r="A45" s="383" t="s">
        <v>11</v>
      </c>
      <c r="B45" s="324">
        <f t="shared" si="11"/>
        <v>999</v>
      </c>
      <c r="C45" s="325"/>
      <c r="D45" s="533">
        <v>760</v>
      </c>
      <c r="E45" s="533"/>
      <c r="F45" s="533">
        <v>37</v>
      </c>
      <c r="G45" s="533" t="s">
        <v>211</v>
      </c>
      <c r="H45" s="533">
        <v>202</v>
      </c>
      <c r="I45" s="533" t="s">
        <v>211</v>
      </c>
      <c r="J45" s="344"/>
      <c r="K45" s="327">
        <f t="shared" ref="K45:K51" si="12">B45*100/SUM($B$44:$B$51)</f>
        <v>7.1285857000142716</v>
      </c>
      <c r="L45" s="338"/>
      <c r="M45" s="327">
        <f t="shared" ref="M45:M50" si="13">D45*100/SUM($D$44:$D$51)</f>
        <v>8.5058757694459981</v>
      </c>
      <c r="N45" s="338"/>
      <c r="O45" s="327">
        <f t="shared" ref="O45:O51" si="14">F45*100/SUM($F$44:$F$51)</f>
        <v>3.5818005808325268</v>
      </c>
      <c r="P45" s="338"/>
      <c r="Q45" s="327">
        <f t="shared" ref="Q45:Q50" si="15">H45*100/SUM($H$44:$H$51)</f>
        <v>4.9925852694018786</v>
      </c>
      <c r="R45" s="327"/>
    </row>
    <row r="46" spans="1:19" s="314" customFormat="1" ht="11.4">
      <c r="A46" s="383" t="s">
        <v>12</v>
      </c>
      <c r="B46" s="324">
        <f t="shared" si="11"/>
        <v>7532</v>
      </c>
      <c r="C46" s="325"/>
      <c r="D46" s="533">
        <v>4331</v>
      </c>
      <c r="E46" s="533"/>
      <c r="F46" s="533">
        <v>880</v>
      </c>
      <c r="G46" s="533" t="s">
        <v>211</v>
      </c>
      <c r="H46" s="533">
        <v>2321</v>
      </c>
      <c r="I46" s="533"/>
      <c r="J46" s="344"/>
      <c r="K46" s="327">
        <f t="shared" si="12"/>
        <v>53.74625374625375</v>
      </c>
      <c r="L46" s="328"/>
      <c r="M46" s="327">
        <f t="shared" si="13"/>
        <v>48.472299944040294</v>
      </c>
      <c r="N46" s="328"/>
      <c r="O46" s="327">
        <f t="shared" si="14"/>
        <v>85.188770571151991</v>
      </c>
      <c r="P46" s="328"/>
      <c r="Q46" s="327">
        <f t="shared" si="15"/>
        <v>57.365299060800794</v>
      </c>
      <c r="R46" s="327"/>
    </row>
    <row r="47" spans="1:19" s="314" customFormat="1" ht="11.4">
      <c r="A47" s="334" t="s">
        <v>10</v>
      </c>
      <c r="B47" s="324">
        <f t="shared" si="11"/>
        <v>377</v>
      </c>
      <c r="C47" s="325" t="s">
        <v>211</v>
      </c>
      <c r="D47" s="533">
        <v>277</v>
      </c>
      <c r="E47" s="533" t="s">
        <v>211</v>
      </c>
      <c r="F47" s="533">
        <v>0</v>
      </c>
      <c r="G47" s="533"/>
      <c r="H47" s="533">
        <v>100</v>
      </c>
      <c r="I47" s="533" t="s">
        <v>211</v>
      </c>
      <c r="J47" s="344"/>
      <c r="K47" s="327">
        <f t="shared" si="12"/>
        <v>2.6901669758812616</v>
      </c>
      <c r="L47" s="328"/>
      <c r="M47" s="327">
        <f t="shared" si="13"/>
        <v>3.1001678791270284</v>
      </c>
      <c r="N47" s="328"/>
      <c r="O47" s="327">
        <f t="shared" si="14"/>
        <v>0</v>
      </c>
      <c r="P47" s="328"/>
      <c r="Q47" s="327">
        <f t="shared" si="15"/>
        <v>2.4715768660405337</v>
      </c>
      <c r="R47" s="327"/>
    </row>
    <row r="48" spans="1:19" s="314" customFormat="1" ht="11.4">
      <c r="A48" s="383" t="s">
        <v>13</v>
      </c>
      <c r="B48" s="324">
        <f t="shared" si="11"/>
        <v>234</v>
      </c>
      <c r="C48" s="325" t="s">
        <v>211</v>
      </c>
      <c r="D48" s="533">
        <v>134</v>
      </c>
      <c r="E48" s="533" t="s">
        <v>211</v>
      </c>
      <c r="F48" s="533">
        <v>0</v>
      </c>
      <c r="G48" s="533"/>
      <c r="H48" s="533">
        <v>100</v>
      </c>
      <c r="I48" s="533" t="s">
        <v>211</v>
      </c>
      <c r="J48" s="344"/>
      <c r="K48" s="327">
        <f t="shared" si="12"/>
        <v>1.6697588126159555</v>
      </c>
      <c r="L48" s="328"/>
      <c r="M48" s="327">
        <f t="shared" si="13"/>
        <v>1.4997202014549524</v>
      </c>
      <c r="N48" s="328"/>
      <c r="O48" s="327">
        <f t="shared" si="14"/>
        <v>0</v>
      </c>
      <c r="P48" s="328"/>
      <c r="Q48" s="327">
        <f t="shared" si="15"/>
        <v>2.4715768660405337</v>
      </c>
      <c r="R48" s="327"/>
    </row>
    <row r="49" spans="1:18" s="314" customFormat="1" ht="11.4">
      <c r="A49" s="334" t="s">
        <v>59</v>
      </c>
      <c r="B49" s="324">
        <f t="shared" si="11"/>
        <v>131</v>
      </c>
      <c r="C49" s="325" t="s">
        <v>211</v>
      </c>
      <c r="D49" s="533">
        <v>93</v>
      </c>
      <c r="E49" s="533" t="s">
        <v>211</v>
      </c>
      <c r="F49" s="533">
        <v>0</v>
      </c>
      <c r="G49" s="533"/>
      <c r="H49" s="533">
        <v>38</v>
      </c>
      <c r="I49" s="533" t="s">
        <v>211</v>
      </c>
      <c r="J49" s="344"/>
      <c r="K49" s="327">
        <f t="shared" si="12"/>
        <v>0.93477950620807759</v>
      </c>
      <c r="L49" s="328"/>
      <c r="M49" s="327">
        <f t="shared" si="13"/>
        <v>1.0408505875769447</v>
      </c>
      <c r="N49" s="328"/>
      <c r="O49" s="327">
        <f t="shared" si="14"/>
        <v>0</v>
      </c>
      <c r="P49" s="328"/>
      <c r="Q49" s="327">
        <f t="shared" si="15"/>
        <v>0.93919920909540289</v>
      </c>
      <c r="R49" s="327"/>
    </row>
    <row r="50" spans="1:18" s="314" customFormat="1" ht="11.4">
      <c r="A50" s="334" t="s">
        <v>131</v>
      </c>
      <c r="B50" s="324">
        <f t="shared" si="11"/>
        <v>4155</v>
      </c>
      <c r="C50" s="325"/>
      <c r="D50" s="533">
        <v>2808</v>
      </c>
      <c r="E50" s="533"/>
      <c r="F50" s="533">
        <v>116</v>
      </c>
      <c r="G50" s="533" t="s">
        <v>211</v>
      </c>
      <c r="H50" s="533">
        <v>1231</v>
      </c>
      <c r="I50" s="533"/>
      <c r="J50" s="344"/>
      <c r="K50" s="327">
        <f t="shared" si="12"/>
        <v>29.648922506065365</v>
      </c>
      <c r="L50" s="328"/>
      <c r="M50" s="327">
        <f t="shared" si="13"/>
        <v>31.426972579742586</v>
      </c>
      <c r="N50" s="328"/>
      <c r="O50" s="327">
        <f t="shared" si="14"/>
        <v>11.229428848015489</v>
      </c>
      <c r="P50" s="328"/>
      <c r="Q50" s="327">
        <f t="shared" si="15"/>
        <v>30.425111220958971</v>
      </c>
      <c r="R50" s="327"/>
    </row>
    <row r="51" spans="1:18" s="314" customFormat="1" ht="11.4">
      <c r="A51" s="334" t="s">
        <v>206</v>
      </c>
      <c r="B51" s="324">
        <f t="shared" si="11"/>
        <v>43</v>
      </c>
      <c r="C51" s="325" t="s">
        <v>211</v>
      </c>
      <c r="D51" s="533">
        <v>33</v>
      </c>
      <c r="E51" s="533" t="s">
        <v>211</v>
      </c>
      <c r="F51" s="533">
        <v>0</v>
      </c>
      <c r="G51" s="533"/>
      <c r="H51" s="533">
        <v>10</v>
      </c>
      <c r="I51" s="533" t="s">
        <v>211</v>
      </c>
      <c r="J51" s="344"/>
      <c r="K51" s="327">
        <f t="shared" si="12"/>
        <v>0.30683602112173541</v>
      </c>
      <c r="L51" s="328"/>
      <c r="M51" s="327">
        <f>D51*100/SUM($D$44:$D$51)</f>
        <v>0.36933407946278679</v>
      </c>
      <c r="N51" s="328"/>
      <c r="O51" s="327">
        <f t="shared" si="14"/>
        <v>0</v>
      </c>
      <c r="P51" s="328"/>
      <c r="Q51" s="327">
        <f>H51*100/SUM($H$44:$H$51)</f>
        <v>0.24715768660405338</v>
      </c>
      <c r="R51" s="327"/>
    </row>
    <row r="52" spans="1:18" s="314" customFormat="1" ht="11.4">
      <c r="A52" s="334" t="s">
        <v>5</v>
      </c>
      <c r="B52" s="324">
        <f t="shared" si="11"/>
        <v>633</v>
      </c>
      <c r="C52" s="325"/>
      <c r="D52" s="533">
        <v>574</v>
      </c>
      <c r="E52" s="533"/>
      <c r="F52" s="533">
        <v>0</v>
      </c>
      <c r="G52" s="533"/>
      <c r="H52" s="533">
        <v>59</v>
      </c>
      <c r="I52" s="533" t="s">
        <v>211</v>
      </c>
      <c r="J52" s="344"/>
      <c r="K52" s="364" t="s">
        <v>15</v>
      </c>
      <c r="L52" s="328"/>
      <c r="M52" s="364" t="s">
        <v>15</v>
      </c>
      <c r="N52" s="328"/>
      <c r="O52" s="364" t="s">
        <v>15</v>
      </c>
      <c r="P52" s="328"/>
      <c r="Q52" s="364" t="s">
        <v>15</v>
      </c>
      <c r="R52" s="327"/>
    </row>
    <row r="53" spans="1:18" s="314" customFormat="1" ht="6.6" customHeight="1">
      <c r="A53" s="343"/>
      <c r="B53" s="324"/>
      <c r="C53" s="325"/>
      <c r="D53" s="369"/>
      <c r="E53" s="325"/>
      <c r="F53" s="369"/>
      <c r="G53" s="325"/>
      <c r="H53" s="321"/>
      <c r="I53" s="325"/>
      <c r="J53" s="326"/>
      <c r="K53" s="361"/>
      <c r="L53" s="361"/>
      <c r="M53" s="361"/>
      <c r="N53" s="361"/>
      <c r="O53" s="361"/>
      <c r="P53" s="328"/>
      <c r="Q53" s="323"/>
      <c r="R53" s="323"/>
    </row>
    <row r="54" spans="1:18" s="395" customFormat="1" ht="12" customHeight="1">
      <c r="A54" s="390" t="s">
        <v>242</v>
      </c>
      <c r="B54" s="337">
        <f t="shared" ref="B54:B61" si="16">SUM(D54,F54,H54)</f>
        <v>14645</v>
      </c>
      <c r="C54" s="325"/>
      <c r="D54" s="337">
        <f>SUM(D55:D62)</f>
        <v>9509</v>
      </c>
      <c r="E54" s="325"/>
      <c r="F54" s="337">
        <f>SUM(F55:F62)</f>
        <v>1032</v>
      </c>
      <c r="G54" s="325"/>
      <c r="H54" s="337">
        <f>SUM(H55:H62)</f>
        <v>4104</v>
      </c>
      <c r="I54" s="325"/>
      <c r="J54" s="345"/>
      <c r="K54" s="332">
        <f>SUM(K55:K61)</f>
        <v>100</v>
      </c>
      <c r="L54" s="327"/>
      <c r="M54" s="332">
        <f>SUM(M55:M61)</f>
        <v>100</v>
      </c>
      <c r="N54" s="327"/>
      <c r="O54" s="332">
        <f>SUM(O55:O61)</f>
        <v>99.999999999999986</v>
      </c>
      <c r="P54" s="332"/>
      <c r="Q54" s="332">
        <f>SUM(Q55:Q61)</f>
        <v>100</v>
      </c>
      <c r="R54" s="332"/>
    </row>
    <row r="55" spans="1:18" s="314" customFormat="1" ht="11.4">
      <c r="A55" s="411" t="s">
        <v>56</v>
      </c>
      <c r="B55" s="324">
        <f t="shared" si="16"/>
        <v>539</v>
      </c>
      <c r="C55" s="325" t="s">
        <v>211</v>
      </c>
      <c r="D55" s="533">
        <v>490</v>
      </c>
      <c r="E55" s="533" t="s">
        <v>211</v>
      </c>
      <c r="F55" s="533">
        <v>0</v>
      </c>
      <c r="G55" s="533"/>
      <c r="H55" s="533">
        <v>49</v>
      </c>
      <c r="I55" s="533" t="s">
        <v>211</v>
      </c>
      <c r="J55" s="533"/>
      <c r="K55" s="327">
        <f>B55*100/SUM($B$55:$B$61)</f>
        <v>3.8159292035398229</v>
      </c>
      <c r="L55" s="361"/>
      <c r="M55" s="327">
        <f>D55*100/SUM($D$55:$D$61)</f>
        <v>5.4323725055432375</v>
      </c>
      <c r="N55" s="361"/>
      <c r="O55" s="327">
        <f>F55*100/SUM($F$55:$F$61)</f>
        <v>0</v>
      </c>
      <c r="P55" s="361"/>
      <c r="Q55" s="327">
        <f>H55*100/SUM($H$55:$H$61)</f>
        <v>1.2030444389884607</v>
      </c>
      <c r="R55" s="327"/>
    </row>
    <row r="56" spans="1:18" s="314" customFormat="1" ht="11.4">
      <c r="A56" s="334" t="s">
        <v>57</v>
      </c>
      <c r="B56" s="324">
        <f t="shared" si="16"/>
        <v>1553</v>
      </c>
      <c r="C56" s="325"/>
      <c r="D56" s="533">
        <v>917</v>
      </c>
      <c r="E56" s="533"/>
      <c r="F56" s="533">
        <v>235</v>
      </c>
      <c r="G56" s="533" t="s">
        <v>211</v>
      </c>
      <c r="H56" s="533">
        <v>401</v>
      </c>
      <c r="I56" s="533"/>
      <c r="J56" s="533"/>
      <c r="K56" s="327">
        <f t="shared" ref="K56:K60" si="17">B56*100/SUM($B$55:$B$61)</f>
        <v>10.994690265486726</v>
      </c>
      <c r="L56" s="328"/>
      <c r="M56" s="327">
        <f t="shared" ref="M56:M59" si="18">D56*100/SUM($D$55:$D$61)</f>
        <v>10.166297117516629</v>
      </c>
      <c r="N56" s="328"/>
      <c r="O56" s="327">
        <f t="shared" ref="O56:O60" si="19">F56*100/SUM($F$55:$F$61)</f>
        <v>22.771317829457363</v>
      </c>
      <c r="P56" s="328"/>
      <c r="Q56" s="327">
        <f t="shared" ref="Q56:Q60" si="20">H56*100/SUM($H$55:$H$61)</f>
        <v>9.8453228578443408</v>
      </c>
      <c r="R56" s="327"/>
    </row>
    <row r="57" spans="1:18" s="314" customFormat="1" ht="11.4">
      <c r="A57" s="334" t="s">
        <v>58</v>
      </c>
      <c r="B57" s="324">
        <f t="shared" si="16"/>
        <v>6584</v>
      </c>
      <c r="C57" s="325"/>
      <c r="D57" s="533">
        <v>3828</v>
      </c>
      <c r="E57" s="533"/>
      <c r="F57" s="533">
        <v>758</v>
      </c>
      <c r="G57" s="533" t="s">
        <v>211</v>
      </c>
      <c r="H57" s="533">
        <v>1998</v>
      </c>
      <c r="I57" s="533"/>
      <c r="J57" s="533"/>
      <c r="K57" s="327">
        <f t="shared" si="17"/>
        <v>46.612389380530971</v>
      </c>
      <c r="L57" s="328"/>
      <c r="M57" s="327">
        <f t="shared" si="18"/>
        <v>42.439024390243901</v>
      </c>
      <c r="N57" s="328"/>
      <c r="O57" s="327">
        <f t="shared" si="19"/>
        <v>73.449612403100772</v>
      </c>
      <c r="P57" s="328"/>
      <c r="Q57" s="327">
        <f t="shared" si="20"/>
        <v>49.054750797937636</v>
      </c>
      <c r="R57" s="327"/>
    </row>
    <row r="58" spans="1:18" s="314" customFormat="1" ht="11.4">
      <c r="A58" s="384" t="s">
        <v>54</v>
      </c>
      <c r="B58" s="324">
        <f t="shared" si="16"/>
        <v>221</v>
      </c>
      <c r="C58" s="325" t="s">
        <v>211</v>
      </c>
      <c r="D58" s="533">
        <v>147</v>
      </c>
      <c r="E58" s="533" t="s">
        <v>211</v>
      </c>
      <c r="F58" s="533">
        <v>0</v>
      </c>
      <c r="G58" s="533"/>
      <c r="H58" s="533">
        <v>74</v>
      </c>
      <c r="I58" s="533" t="s">
        <v>211</v>
      </c>
      <c r="J58" s="533"/>
      <c r="K58" s="327">
        <f t="shared" si="17"/>
        <v>1.5646017699115045</v>
      </c>
      <c r="L58" s="328"/>
      <c r="M58" s="327">
        <f t="shared" si="18"/>
        <v>1.6297117516629711</v>
      </c>
      <c r="N58" s="328"/>
      <c r="O58" s="327">
        <f t="shared" si="19"/>
        <v>0</v>
      </c>
      <c r="P58" s="328"/>
      <c r="Q58" s="327">
        <f t="shared" si="20"/>
        <v>1.8168426221458385</v>
      </c>
      <c r="R58" s="327"/>
    </row>
    <row r="59" spans="1:18" s="314" customFormat="1" ht="11.4">
      <c r="A59" s="384" t="s">
        <v>55</v>
      </c>
      <c r="B59" s="324">
        <f>SUM(D59,F59,H59)</f>
        <v>84</v>
      </c>
      <c r="C59" s="325" t="s">
        <v>211</v>
      </c>
      <c r="D59" s="533">
        <v>48</v>
      </c>
      <c r="E59" s="533" t="s">
        <v>211</v>
      </c>
      <c r="F59" s="533">
        <v>0</v>
      </c>
      <c r="G59" s="533"/>
      <c r="H59" s="533">
        <v>36</v>
      </c>
      <c r="I59" s="533" t="s">
        <v>211</v>
      </c>
      <c r="J59" s="533"/>
      <c r="K59" s="327">
        <f t="shared" si="17"/>
        <v>0.59469026548672566</v>
      </c>
      <c r="L59" s="328"/>
      <c r="M59" s="327">
        <f t="shared" si="18"/>
        <v>0.53215077605321504</v>
      </c>
      <c r="N59" s="328"/>
      <c r="O59" s="327">
        <f t="shared" si="19"/>
        <v>0</v>
      </c>
      <c r="P59" s="328"/>
      <c r="Q59" s="327">
        <f t="shared" si="20"/>
        <v>0.88386938374662416</v>
      </c>
      <c r="R59" s="327"/>
    </row>
    <row r="60" spans="1:18" s="314" customFormat="1" ht="11.4">
      <c r="A60" s="384" t="s">
        <v>61</v>
      </c>
      <c r="B60" s="324">
        <f t="shared" si="16"/>
        <v>3958</v>
      </c>
      <c r="C60" s="325"/>
      <c r="D60" s="533">
        <v>2806</v>
      </c>
      <c r="E60" s="533"/>
      <c r="F60" s="533">
        <v>39</v>
      </c>
      <c r="G60" s="533" t="s">
        <v>211</v>
      </c>
      <c r="H60" s="533">
        <v>1113</v>
      </c>
      <c r="I60" s="533"/>
      <c r="J60" s="533"/>
      <c r="K60" s="327">
        <f t="shared" si="17"/>
        <v>28.021238938053099</v>
      </c>
      <c r="L60" s="328"/>
      <c r="M60" s="327">
        <f>D60*100/SUM($D$55:$D$61)</f>
        <v>31.108647450110865</v>
      </c>
      <c r="N60" s="328"/>
      <c r="O60" s="327">
        <f t="shared" si="19"/>
        <v>3.7790697674418605</v>
      </c>
      <c r="P60" s="328"/>
      <c r="Q60" s="327">
        <f t="shared" si="20"/>
        <v>27.326295114166463</v>
      </c>
      <c r="R60" s="327"/>
    </row>
    <row r="61" spans="1:18" s="314" customFormat="1" ht="22.8">
      <c r="A61" s="384" t="s">
        <v>60</v>
      </c>
      <c r="B61" s="324">
        <f t="shared" si="16"/>
        <v>1186</v>
      </c>
      <c r="C61" s="325"/>
      <c r="D61" s="533">
        <v>784</v>
      </c>
      <c r="E61" s="533"/>
      <c r="F61" s="533">
        <v>0</v>
      </c>
      <c r="G61" s="533"/>
      <c r="H61" s="533">
        <v>402</v>
      </c>
      <c r="I61" s="533"/>
      <c r="J61" s="533"/>
      <c r="K61" s="327">
        <f>B61*100/SUM($B$55:$B$61)</f>
        <v>8.39646017699115</v>
      </c>
      <c r="L61" s="328"/>
      <c r="M61" s="327">
        <f>D61*100/SUM($D$55:$D$61)</f>
        <v>8.6917960088691792</v>
      </c>
      <c r="N61" s="328"/>
      <c r="O61" s="327">
        <f>F61*100/SUM($F$55:$F$61)</f>
        <v>0</v>
      </c>
      <c r="P61" s="328"/>
      <c r="Q61" s="327">
        <f>H61*100/SUM($H$55:$H$61)</f>
        <v>9.8698747851706354</v>
      </c>
      <c r="R61" s="327"/>
    </row>
    <row r="62" spans="1:18" s="314" customFormat="1" ht="12" customHeight="1">
      <c r="A62" s="334" t="s">
        <v>5</v>
      </c>
      <c r="B62" s="324">
        <f>SUM(D62,F62,H62)</f>
        <v>520</v>
      </c>
      <c r="C62" s="325" t="s">
        <v>211</v>
      </c>
      <c r="D62" s="533">
        <v>489</v>
      </c>
      <c r="E62" s="533" t="s">
        <v>211</v>
      </c>
      <c r="F62" s="533">
        <v>0</v>
      </c>
      <c r="G62" s="533"/>
      <c r="H62" s="533">
        <v>31</v>
      </c>
      <c r="I62" s="533" t="s">
        <v>211</v>
      </c>
      <c r="J62" s="533"/>
      <c r="K62" s="364" t="s">
        <v>15</v>
      </c>
      <c r="L62" s="328"/>
      <c r="M62" s="364" t="s">
        <v>15</v>
      </c>
      <c r="N62" s="328"/>
      <c r="O62" s="364" t="s">
        <v>15</v>
      </c>
      <c r="P62" s="328"/>
      <c r="Q62" s="364" t="s">
        <v>15</v>
      </c>
      <c r="R62" s="327"/>
    </row>
    <row r="63" spans="1:18" s="314" customFormat="1" ht="6.6" customHeight="1">
      <c r="A63" s="329"/>
      <c r="B63" s="324"/>
      <c r="C63" s="325"/>
      <c r="D63" s="359"/>
      <c r="E63" s="325"/>
      <c r="F63" s="359"/>
      <c r="G63" s="325"/>
      <c r="H63" s="321"/>
      <c r="I63" s="325"/>
      <c r="J63" s="345"/>
      <c r="K63" s="327"/>
      <c r="L63" s="327"/>
      <c r="M63" s="327"/>
      <c r="N63" s="328"/>
      <c r="O63" s="328"/>
      <c r="P63" s="328"/>
      <c r="Q63" s="323"/>
      <c r="R63" s="323"/>
    </row>
    <row r="64" spans="1:18" s="319" customFormat="1" ht="24">
      <c r="A64" s="227" t="s">
        <v>132</v>
      </c>
      <c r="B64" s="337">
        <f>SUM(D64,F64,H64)</f>
        <v>14644</v>
      </c>
      <c r="C64" s="325"/>
      <c r="D64" s="337">
        <f>SUM(D66:D71)</f>
        <v>9509</v>
      </c>
      <c r="E64" s="325"/>
      <c r="F64" s="337">
        <f>SUM(F66:F71)</f>
        <v>1032</v>
      </c>
      <c r="G64" s="325"/>
      <c r="H64" s="337">
        <f>SUM(H66:H71)</f>
        <v>4103</v>
      </c>
      <c r="I64" s="325"/>
      <c r="J64" s="326"/>
      <c r="K64" s="338">
        <f>SUM(K65:K70)</f>
        <v>100</v>
      </c>
      <c r="L64" s="338"/>
      <c r="M64" s="338">
        <f>SUM(M65:M70)</f>
        <v>100</v>
      </c>
      <c r="N64" s="338"/>
      <c r="O64" s="338">
        <f>SUM(O65:O70)</f>
        <v>100</v>
      </c>
      <c r="P64" s="332"/>
      <c r="Q64" s="338">
        <f>SUM(Q65:Q70)</f>
        <v>100</v>
      </c>
      <c r="R64" s="338"/>
    </row>
    <row r="65" spans="1:18" s="319" customFormat="1" ht="12">
      <c r="A65" s="531" t="s">
        <v>208</v>
      </c>
      <c r="B65" s="533">
        <f>SUM(D65+F65+H65)</f>
        <v>0</v>
      </c>
      <c r="C65" s="325"/>
      <c r="D65" s="533">
        <v>0</v>
      </c>
      <c r="E65" s="533"/>
      <c r="F65" s="533">
        <v>0</v>
      </c>
      <c r="G65" s="533"/>
      <c r="H65" s="533">
        <v>0</v>
      </c>
      <c r="I65" s="533"/>
      <c r="J65" s="326"/>
      <c r="K65" s="323">
        <f>B65*100/SUM($B$65:$B$70)</f>
        <v>0</v>
      </c>
      <c r="L65" s="338"/>
      <c r="M65" s="323">
        <f>D65*100/SUM($D$65:$D$70)</f>
        <v>0</v>
      </c>
      <c r="N65" s="338"/>
      <c r="O65" s="323">
        <f>F65*100/SUM($F$65:$F$70)</f>
        <v>0</v>
      </c>
      <c r="P65" s="332"/>
      <c r="Q65" s="323">
        <f>H65*100/SUM($H$65:$H$70)</f>
        <v>0</v>
      </c>
      <c r="R65" s="338"/>
    </row>
    <row r="66" spans="1:18" s="314" customFormat="1" ht="11.4">
      <c r="A66" s="384" t="s">
        <v>25</v>
      </c>
      <c r="B66" s="533">
        <f t="shared" ref="B66:B71" si="21">SUM(D66+F66+H66)</f>
        <v>126</v>
      </c>
      <c r="C66" s="325" t="s">
        <v>211</v>
      </c>
      <c r="D66" s="533">
        <v>68</v>
      </c>
      <c r="E66" s="533" t="s">
        <v>211</v>
      </c>
      <c r="F66" s="533">
        <v>14</v>
      </c>
      <c r="G66" s="533" t="s">
        <v>211</v>
      </c>
      <c r="H66" s="533">
        <v>44</v>
      </c>
      <c r="I66" s="533" t="s">
        <v>211</v>
      </c>
      <c r="J66" s="344"/>
      <c r="K66" s="323">
        <f>B66*100/SUM($B$65:$B$70)</f>
        <v>0.95948827292110872</v>
      </c>
      <c r="L66" s="328"/>
      <c r="M66" s="323">
        <f t="shared" ref="M66:M69" si="22">D66*100/SUM($D$65:$D$70)</f>
        <v>0.82815734989648038</v>
      </c>
      <c r="N66" s="328"/>
      <c r="O66" s="323">
        <f t="shared" ref="O66:O68" si="23">F66*100/SUM($F$65:$F$70)</f>
        <v>1.4227642276422765</v>
      </c>
      <c r="P66" s="323"/>
      <c r="Q66" s="323">
        <f t="shared" ref="Q66:Q67" si="24">H66*100/SUM($H$65:$H$70)</f>
        <v>1.1176022352044703</v>
      </c>
      <c r="R66" s="327"/>
    </row>
    <row r="67" spans="1:18" s="314" customFormat="1" ht="11.4">
      <c r="A67" s="384" t="s">
        <v>65</v>
      </c>
      <c r="B67" s="533">
        <f t="shared" si="21"/>
        <v>155</v>
      </c>
      <c r="C67" s="325" t="s">
        <v>211</v>
      </c>
      <c r="D67" s="533">
        <v>146</v>
      </c>
      <c r="E67" s="533" t="s">
        <v>211</v>
      </c>
      <c r="F67" s="533">
        <v>0</v>
      </c>
      <c r="G67" s="533"/>
      <c r="H67" s="533">
        <v>9</v>
      </c>
      <c r="I67" s="533" t="s">
        <v>211</v>
      </c>
      <c r="J67" s="344"/>
      <c r="K67" s="323">
        <f t="shared" ref="K67:K70" si="25">B67*100/SUM($B$65:$B$70)</f>
        <v>1.1803228754188242</v>
      </c>
      <c r="L67" s="328"/>
      <c r="M67" s="323">
        <f t="shared" si="22"/>
        <v>1.7781025453659725</v>
      </c>
      <c r="N67" s="328"/>
      <c r="O67" s="323">
        <f t="shared" si="23"/>
        <v>0</v>
      </c>
      <c r="P67" s="323"/>
      <c r="Q67" s="323">
        <f t="shared" si="24"/>
        <v>0.2286004572009144</v>
      </c>
      <c r="R67" s="327"/>
    </row>
    <row r="68" spans="1:18" s="314" customFormat="1" ht="11.4">
      <c r="A68" s="384" t="s">
        <v>66</v>
      </c>
      <c r="B68" s="533">
        <f t="shared" si="21"/>
        <v>366</v>
      </c>
      <c r="C68" s="325"/>
      <c r="D68" s="533">
        <v>266</v>
      </c>
      <c r="E68" s="533" t="s">
        <v>211</v>
      </c>
      <c r="F68" s="533">
        <v>18</v>
      </c>
      <c r="G68" s="533" t="s">
        <v>211</v>
      </c>
      <c r="H68" s="533">
        <v>82</v>
      </c>
      <c r="I68" s="533" t="s">
        <v>211</v>
      </c>
      <c r="J68" s="344"/>
      <c r="K68" s="323">
        <f t="shared" si="25"/>
        <v>2.7870849832470301</v>
      </c>
      <c r="L68" s="328"/>
      <c r="M68" s="323">
        <f t="shared" si="22"/>
        <v>3.2395566922421142</v>
      </c>
      <c r="N68" s="328"/>
      <c r="O68" s="323">
        <f t="shared" si="23"/>
        <v>1.8292682926829269</v>
      </c>
      <c r="P68" s="323"/>
      <c r="Q68" s="323">
        <f>H68*100/SUM($H$65:$H$70)</f>
        <v>2.0828041656083314</v>
      </c>
      <c r="R68" s="327"/>
    </row>
    <row r="69" spans="1:18" s="314" customFormat="1" ht="11.4">
      <c r="A69" s="384" t="s">
        <v>67</v>
      </c>
      <c r="B69" s="533">
        <f t="shared" si="21"/>
        <v>1794</v>
      </c>
      <c r="C69" s="325"/>
      <c r="D69" s="533">
        <v>1168</v>
      </c>
      <c r="E69" s="533"/>
      <c r="F69" s="533">
        <v>105</v>
      </c>
      <c r="G69" s="533" t="s">
        <v>211</v>
      </c>
      <c r="H69" s="533">
        <v>521</v>
      </c>
      <c r="I69" s="533"/>
      <c r="J69" s="344"/>
      <c r="K69" s="323">
        <f t="shared" si="25"/>
        <v>13.661285409686263</v>
      </c>
      <c r="L69" s="328"/>
      <c r="M69" s="323">
        <f t="shared" si="22"/>
        <v>14.22482036292778</v>
      </c>
      <c r="N69" s="328"/>
      <c r="O69" s="323">
        <f>F69*100/SUM($F$65:$F$70)</f>
        <v>10.670731707317072</v>
      </c>
      <c r="P69" s="323"/>
      <c r="Q69" s="323">
        <f>H69*100/SUM($H$65:$H$70)</f>
        <v>13.233426466852933</v>
      </c>
      <c r="R69" s="327"/>
    </row>
    <row r="70" spans="1:18" s="314" customFormat="1" ht="12">
      <c r="A70" s="384" t="s">
        <v>42</v>
      </c>
      <c r="B70" s="533">
        <f t="shared" si="21"/>
        <v>10691</v>
      </c>
      <c r="C70" s="325"/>
      <c r="D70" s="533">
        <v>6563</v>
      </c>
      <c r="E70" s="533"/>
      <c r="F70" s="533">
        <v>847</v>
      </c>
      <c r="G70" s="533" t="s">
        <v>211</v>
      </c>
      <c r="H70" s="533">
        <v>3281</v>
      </c>
      <c r="I70" s="533"/>
      <c r="J70" s="344"/>
      <c r="K70" s="323">
        <f t="shared" si="25"/>
        <v>81.411818458726771</v>
      </c>
      <c r="L70" s="338"/>
      <c r="M70" s="323">
        <f>D70*100/SUM($D$65:$D$70)</f>
        <v>79.929363049567655</v>
      </c>
      <c r="N70" s="338"/>
      <c r="O70" s="323">
        <f>F70*100/SUM($F$65:$F$70)</f>
        <v>86.077235772357724</v>
      </c>
      <c r="P70" s="338"/>
      <c r="Q70" s="323">
        <f>H70*100/SUM($H$65:$H$70)</f>
        <v>83.337566675133345</v>
      </c>
      <c r="R70" s="327"/>
    </row>
    <row r="71" spans="1:18" s="314" customFormat="1" ht="12">
      <c r="A71" s="384" t="s">
        <v>5</v>
      </c>
      <c r="B71" s="533">
        <f t="shared" si="21"/>
        <v>1512</v>
      </c>
      <c r="C71" s="533"/>
      <c r="D71" s="533">
        <v>1298</v>
      </c>
      <c r="E71" s="533"/>
      <c r="F71" s="533">
        <v>48</v>
      </c>
      <c r="G71" s="533" t="s">
        <v>211</v>
      </c>
      <c r="H71" s="533">
        <v>166</v>
      </c>
      <c r="I71" s="533" t="s">
        <v>211</v>
      </c>
      <c r="J71" s="326"/>
      <c r="K71" s="364" t="s">
        <v>15</v>
      </c>
      <c r="L71" s="328"/>
      <c r="M71" s="364" t="s">
        <v>15</v>
      </c>
      <c r="N71" s="328"/>
      <c r="O71" s="364" t="s">
        <v>15</v>
      </c>
      <c r="P71" s="367"/>
      <c r="Q71" s="364" t="s">
        <v>15</v>
      </c>
      <c r="R71" s="323"/>
    </row>
    <row r="72" spans="1:18" s="418" customFormat="1" ht="6.6" customHeight="1" thickBot="1">
      <c r="A72" s="412"/>
      <c r="B72" s="413"/>
      <c r="C72" s="348"/>
      <c r="D72" s="399"/>
      <c r="E72" s="399"/>
      <c r="F72" s="399"/>
      <c r="G72" s="399"/>
      <c r="H72" s="399"/>
      <c r="I72" s="399"/>
      <c r="J72" s="261"/>
      <c r="K72" s="414"/>
      <c r="L72" s="415"/>
      <c r="M72" s="414"/>
      <c r="N72" s="415"/>
      <c r="O72" s="414"/>
      <c r="P72" s="416"/>
      <c r="Q72" s="415"/>
      <c r="R72" s="417"/>
    </row>
    <row r="73" spans="1:18" s="353" customFormat="1" ht="6.6" customHeight="1">
      <c r="B73" s="374"/>
      <c r="C73" s="419"/>
      <c r="D73" s="374"/>
      <c r="E73" s="419"/>
      <c r="G73" s="355"/>
      <c r="I73" s="355"/>
      <c r="K73" s="420"/>
      <c r="L73" s="421"/>
      <c r="M73" s="269"/>
      <c r="N73" s="421"/>
      <c r="O73" s="422"/>
      <c r="P73" s="422"/>
      <c r="Q73" s="422"/>
    </row>
    <row r="74" spans="1:18" s="353" customFormat="1" ht="22.5" customHeight="1">
      <c r="A74" s="719" t="s">
        <v>167</v>
      </c>
      <c r="B74" s="719"/>
      <c r="C74" s="719"/>
      <c r="D74" s="719"/>
      <c r="E74" s="719"/>
      <c r="F74" s="719"/>
      <c r="G74" s="719"/>
      <c r="H74" s="719"/>
      <c r="I74" s="719"/>
      <c r="J74" s="719"/>
      <c r="K74" s="719"/>
      <c r="L74" s="719"/>
      <c r="M74" s="719"/>
      <c r="N74" s="719"/>
      <c r="O74" s="719"/>
      <c r="P74" s="719"/>
      <c r="Q74" s="719"/>
      <c r="R74" s="719"/>
    </row>
    <row r="75" spans="1:18" s="353" customFormat="1" ht="10.199999999999999">
      <c r="A75" s="287" t="s">
        <v>14</v>
      </c>
      <c r="B75" s="423"/>
      <c r="C75" s="419"/>
      <c r="D75" s="187"/>
      <c r="E75" s="419"/>
      <c r="G75" s="355"/>
      <c r="I75" s="355"/>
      <c r="K75" s="423"/>
      <c r="L75" s="424"/>
      <c r="M75" s="187"/>
      <c r="N75" s="424"/>
    </row>
    <row r="76" spans="1:18" s="353" customFormat="1" ht="10.199999999999999">
      <c r="A76" s="288" t="s">
        <v>70</v>
      </c>
      <c r="B76" s="374"/>
      <c r="C76" s="355"/>
      <c r="E76" s="355"/>
      <c r="G76" s="355"/>
      <c r="I76" s="355"/>
    </row>
    <row r="77" spans="1:18" s="353" customFormat="1" ht="10.199999999999999">
      <c r="A77" s="9" t="s">
        <v>223</v>
      </c>
      <c r="C77" s="355"/>
      <c r="E77" s="355"/>
      <c r="G77" s="355"/>
      <c r="I77" s="355"/>
    </row>
  </sheetData>
  <mergeCells count="15">
    <mergeCell ref="A74:R74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2" t="s">
        <v>231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137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549"/>
      <c r="F9" s="431"/>
      <c r="G9" s="549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B15</f>
        <v>37938</v>
      </c>
      <c r="C13" s="553"/>
      <c r="D13" s="448">
        <f>D15</f>
        <v>15561</v>
      </c>
      <c r="E13" s="564"/>
      <c r="F13" s="448">
        <f>F15</f>
        <v>16629</v>
      </c>
      <c r="G13" s="553"/>
      <c r="H13" s="448">
        <f>H15</f>
        <v>5748</v>
      </c>
      <c r="I13" s="553"/>
      <c r="J13" s="451"/>
      <c r="K13" s="443">
        <f>SUM(M13,O13,Q13)</f>
        <v>100</v>
      </c>
      <c r="L13" s="444"/>
      <c r="M13" s="443">
        <f>D13*100/B13</f>
        <v>41.016922346987187</v>
      </c>
      <c r="N13" s="445"/>
      <c r="O13" s="443">
        <f>F13*100/B13</f>
        <v>43.832041752332756</v>
      </c>
      <c r="P13" s="452"/>
      <c r="Q13" s="443">
        <f>H13*100/B13</f>
        <v>15.151035900680057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 ht="12">
      <c r="A15" s="279" t="s">
        <v>86</v>
      </c>
      <c r="B15" s="138">
        <f>SUM(B16:B19)</f>
        <v>37938</v>
      </c>
      <c r="C15" s="580"/>
      <c r="D15" s="138">
        <f>SUM(D16:D19)</f>
        <v>15561</v>
      </c>
      <c r="E15" s="580"/>
      <c r="F15" s="138">
        <f>SUM(F16:F19)</f>
        <v>16629</v>
      </c>
      <c r="G15" s="580"/>
      <c r="H15" s="138">
        <f>SUM(H16:H19)</f>
        <v>5748</v>
      </c>
      <c r="I15" s="580"/>
      <c r="J15" s="140"/>
      <c r="K15" s="141">
        <f>SUM(K16:K19)</f>
        <v>100</v>
      </c>
      <c r="L15" s="142"/>
      <c r="M15" s="141">
        <f>SUM(M16:M19)</f>
        <v>100</v>
      </c>
      <c r="N15" s="142"/>
      <c r="O15" s="141">
        <f>SUM(O16:O19)</f>
        <v>100</v>
      </c>
      <c r="P15" s="141"/>
      <c r="Q15" s="141">
        <f>SUM(Q16:Q19)</f>
        <v>100.00000000000001</v>
      </c>
      <c r="R15" s="143"/>
    </row>
    <row r="16" spans="1:18" s="144" customFormat="1" ht="12">
      <c r="A16" s="280" t="s">
        <v>162</v>
      </c>
      <c r="B16" s="530">
        <f>D16+F16+H16</f>
        <v>10178</v>
      </c>
      <c r="C16" s="537"/>
      <c r="D16" s="530">
        <v>4049</v>
      </c>
      <c r="E16" s="530"/>
      <c r="F16" s="530">
        <v>4300</v>
      </c>
      <c r="G16" s="530"/>
      <c r="H16" s="530">
        <v>1829</v>
      </c>
      <c r="I16" s="537"/>
      <c r="J16" s="148"/>
      <c r="K16" s="149">
        <f>B16*100/SUM(B16:B19)</f>
        <v>26.827982497759503</v>
      </c>
      <c r="L16" s="150"/>
      <c r="M16" s="149">
        <f>D16*100/SUM(D16:D19)</f>
        <v>26.0201786517576</v>
      </c>
      <c r="N16" s="150"/>
      <c r="O16" s="149">
        <f>F16*100/SUM(F16:F19)</f>
        <v>25.858440074568524</v>
      </c>
      <c r="P16" s="150"/>
      <c r="Q16" s="149">
        <f>H16*100/SUM(H16:H19)</f>
        <v>31.819763395963815</v>
      </c>
      <c r="R16" s="143"/>
    </row>
    <row r="17" spans="1:18" s="144" customFormat="1" ht="12">
      <c r="A17" s="280" t="s">
        <v>163</v>
      </c>
      <c r="B17" s="530">
        <f t="shared" ref="B17:B19" si="0">D17+F17+H17</f>
        <v>7166</v>
      </c>
      <c r="C17" s="537"/>
      <c r="D17" s="530">
        <v>2526</v>
      </c>
      <c r="E17" s="530"/>
      <c r="F17" s="530">
        <v>3491</v>
      </c>
      <c r="G17" s="530"/>
      <c r="H17" s="530">
        <v>1149</v>
      </c>
      <c r="I17" s="537"/>
      <c r="J17" s="148"/>
      <c r="K17" s="149">
        <f>B17*100/SUM(B16:B19)</f>
        <v>18.888713163582686</v>
      </c>
      <c r="L17" s="150"/>
      <c r="M17" s="149">
        <f>D17*100/SUM(D16:D19)</f>
        <v>16.232889917100444</v>
      </c>
      <c r="N17" s="150"/>
      <c r="O17" s="149">
        <f>F17*100/SUM(F16:F19)</f>
        <v>20.993445186120631</v>
      </c>
      <c r="P17" s="150"/>
      <c r="Q17" s="149">
        <f>H17*100/SUM(H16:H19)</f>
        <v>19.989561586638832</v>
      </c>
      <c r="R17" s="143"/>
    </row>
    <row r="18" spans="1:18" s="127" customFormat="1" ht="11.4">
      <c r="A18" s="280" t="s">
        <v>87</v>
      </c>
      <c r="B18" s="530">
        <f t="shared" si="0"/>
        <v>9664</v>
      </c>
      <c r="C18" s="537"/>
      <c r="D18" s="530">
        <v>4469</v>
      </c>
      <c r="E18" s="530"/>
      <c r="F18" s="530">
        <v>4103</v>
      </c>
      <c r="G18" s="530"/>
      <c r="H18" s="530">
        <v>1092</v>
      </c>
      <c r="I18" s="537"/>
      <c r="J18" s="148"/>
      <c r="K18" s="149">
        <f>B18*100/SUM(B16:B19)</f>
        <v>25.473140386947126</v>
      </c>
      <c r="L18" s="150"/>
      <c r="M18" s="149">
        <f>D18*100/SUM(D16:D19)</f>
        <v>28.719233982391877</v>
      </c>
      <c r="N18" s="150"/>
      <c r="O18" s="149">
        <f>F18*100/SUM(F16:F19)</f>
        <v>24.673762703710384</v>
      </c>
      <c r="P18" s="150"/>
      <c r="Q18" s="149">
        <f>H18*100/SUM(H16:H19)</f>
        <v>18.997912317327767</v>
      </c>
      <c r="R18" s="149"/>
    </row>
    <row r="19" spans="1:18" s="127" customFormat="1" ht="11.4">
      <c r="A19" s="280" t="s">
        <v>88</v>
      </c>
      <c r="B19" s="530">
        <f t="shared" si="0"/>
        <v>10930</v>
      </c>
      <c r="C19" s="537"/>
      <c r="D19" s="530">
        <v>4517</v>
      </c>
      <c r="E19" s="530"/>
      <c r="F19" s="530">
        <v>4735</v>
      </c>
      <c r="G19" s="530"/>
      <c r="H19" s="530">
        <v>1678</v>
      </c>
      <c r="I19" s="537"/>
      <c r="J19" s="148"/>
      <c r="K19" s="149">
        <f>B19*100/SUM(B16:B19)</f>
        <v>28.810163951710685</v>
      </c>
      <c r="L19" s="150"/>
      <c r="M19" s="149">
        <f>D19*100/SUM(D16:D19)</f>
        <v>29.027697448750079</v>
      </c>
      <c r="N19" s="150"/>
      <c r="O19" s="149">
        <f>F19*100/SUM(F16:F19)</f>
        <v>28.474352035600457</v>
      </c>
      <c r="P19" s="150"/>
      <c r="Q19" s="149">
        <f>H19*100/SUM(H16:H19)</f>
        <v>29.19276270006959</v>
      </c>
      <c r="R19" s="149"/>
    </row>
    <row r="20" spans="1:18" s="333" customFormat="1" ht="6.6" customHeight="1">
      <c r="A20" s="336"/>
      <c r="B20" s="337"/>
      <c r="C20" s="577"/>
      <c r="D20" s="337"/>
      <c r="E20" s="593"/>
      <c r="F20" s="162"/>
      <c r="G20" s="593"/>
      <c r="H20" s="163"/>
      <c r="I20" s="593"/>
      <c r="J20" s="159"/>
      <c r="K20" s="164"/>
      <c r="L20" s="332"/>
      <c r="M20" s="332"/>
      <c r="N20" s="332"/>
      <c r="O20" s="332"/>
      <c r="P20" s="332"/>
      <c r="Q20" s="338"/>
      <c r="R20" s="338"/>
    </row>
    <row r="21" spans="1:18" s="333" customFormat="1" ht="12">
      <c r="A21" s="281" t="s">
        <v>89</v>
      </c>
      <c r="B21" s="153">
        <f t="shared" ref="B21:B26" si="1">D21+F21+H21</f>
        <v>37936</v>
      </c>
      <c r="C21" s="530"/>
      <c r="D21" s="678">
        <f>SUM(D22:D26)</f>
        <v>15560</v>
      </c>
      <c r="E21" s="678"/>
      <c r="F21" s="678">
        <f>SUM(F22:F26)</f>
        <v>16629</v>
      </c>
      <c r="G21" s="678"/>
      <c r="H21" s="678">
        <f>SUM(H22:H26)</f>
        <v>5747</v>
      </c>
      <c r="I21" s="530"/>
      <c r="J21" s="329"/>
      <c r="K21" s="332">
        <f>SUM(K22:K26)</f>
        <v>100.00000000000001</v>
      </c>
      <c r="L21" s="155"/>
      <c r="M21" s="332">
        <f>SUM(M22:M26)</f>
        <v>100</v>
      </c>
      <c r="N21" s="155"/>
      <c r="O21" s="332">
        <f>SUM(O22:O26)</f>
        <v>100.00000000000001</v>
      </c>
      <c r="P21" s="155"/>
      <c r="Q21" s="332">
        <f>SUM(Q22:Q26)</f>
        <v>100.00000000000001</v>
      </c>
      <c r="R21" s="332"/>
    </row>
    <row r="22" spans="1:18" s="318" customFormat="1" ht="11.4">
      <c r="A22" s="282" t="s">
        <v>24</v>
      </c>
      <c r="B22" s="330">
        <f t="shared" si="1"/>
        <v>15272</v>
      </c>
      <c r="C22" s="530"/>
      <c r="D22" s="530">
        <v>15272</v>
      </c>
      <c r="E22" s="530"/>
      <c r="F22" s="530">
        <v>0</v>
      </c>
      <c r="G22" s="530"/>
      <c r="H22" s="530">
        <v>0</v>
      </c>
      <c r="I22" s="530"/>
      <c r="J22" s="159"/>
      <c r="K22" s="327">
        <f>B22*100/B21</f>
        <v>40.257275411218892</v>
      </c>
      <c r="L22" s="327"/>
      <c r="M22" s="327">
        <f>D22*100/D21</f>
        <v>98.149100257069406</v>
      </c>
      <c r="N22" s="327"/>
      <c r="O22" s="327">
        <f>F22*100/F21</f>
        <v>0</v>
      </c>
      <c r="P22" s="327"/>
      <c r="Q22" s="327">
        <f>H22*100/H21</f>
        <v>0</v>
      </c>
      <c r="R22" s="327"/>
    </row>
    <row r="23" spans="1:18" s="318" customFormat="1" ht="11.4">
      <c r="A23" s="282" t="s">
        <v>78</v>
      </c>
      <c r="B23" s="330">
        <f t="shared" si="1"/>
        <v>16551</v>
      </c>
      <c r="C23" s="530"/>
      <c r="D23" s="530">
        <v>0</v>
      </c>
      <c r="E23" s="530"/>
      <c r="F23" s="530">
        <v>16551</v>
      </c>
      <c r="G23" s="530"/>
      <c r="H23" s="530">
        <v>0</v>
      </c>
      <c r="I23" s="530"/>
      <c r="J23" s="159"/>
      <c r="K23" s="327">
        <f>B23*100/B21</f>
        <v>43.628743146351752</v>
      </c>
      <c r="L23" s="327"/>
      <c r="M23" s="327">
        <f>D23*100/D21</f>
        <v>0</v>
      </c>
      <c r="N23" s="327"/>
      <c r="O23" s="327">
        <f>F23*100/F21</f>
        <v>99.530939924228761</v>
      </c>
      <c r="P23" s="327"/>
      <c r="Q23" s="327">
        <f>H23*100/H21</f>
        <v>0</v>
      </c>
      <c r="R23" s="327"/>
    </row>
    <row r="24" spans="1:18" s="318" customFormat="1" ht="11.4">
      <c r="A24" s="282" t="s">
        <v>79</v>
      </c>
      <c r="B24" s="330">
        <f t="shared" si="1"/>
        <v>5679</v>
      </c>
      <c r="C24" s="530"/>
      <c r="D24" s="530">
        <v>0</v>
      </c>
      <c r="E24" s="530"/>
      <c r="F24" s="530">
        <v>0</v>
      </c>
      <c r="G24" s="530"/>
      <c r="H24" s="530">
        <v>5679</v>
      </c>
      <c r="I24" s="530"/>
      <c r="J24" s="159"/>
      <c r="K24" s="327">
        <f>B24*100/B21</f>
        <v>14.969949388443695</v>
      </c>
      <c r="L24" s="327"/>
      <c r="M24" s="327">
        <f>D24*100/D21</f>
        <v>0</v>
      </c>
      <c r="N24" s="327"/>
      <c r="O24" s="327">
        <f>F24*100/F21</f>
        <v>0</v>
      </c>
      <c r="P24" s="327"/>
      <c r="Q24" s="327">
        <f>H24*100/H21</f>
        <v>98.816773969027324</v>
      </c>
      <c r="R24" s="327"/>
    </row>
    <row r="25" spans="1:18" s="318" customFormat="1" ht="11.4">
      <c r="A25" s="334" t="s">
        <v>90</v>
      </c>
      <c r="B25" s="330">
        <f t="shared" si="1"/>
        <v>329</v>
      </c>
      <c r="C25" s="530" t="s">
        <v>211</v>
      </c>
      <c r="D25" s="530">
        <v>222</v>
      </c>
      <c r="E25" s="530" t="s">
        <v>211</v>
      </c>
      <c r="F25" s="530">
        <v>50</v>
      </c>
      <c r="G25" s="530" t="s">
        <v>211</v>
      </c>
      <c r="H25" s="530">
        <v>57</v>
      </c>
      <c r="I25" s="530" t="s">
        <v>211</v>
      </c>
      <c r="J25" s="159"/>
      <c r="K25" s="327">
        <f>B25*100/B21</f>
        <v>0.86725010544074232</v>
      </c>
      <c r="L25" s="327"/>
      <c r="M25" s="327">
        <f>D25*100/D21</f>
        <v>1.4267352185089974</v>
      </c>
      <c r="N25" s="327"/>
      <c r="O25" s="327">
        <f>F25*100/F21</f>
        <v>0.30067953575079681</v>
      </c>
      <c r="P25" s="327"/>
      <c r="Q25" s="327">
        <f>H25*100/H21</f>
        <v>0.99182182008004172</v>
      </c>
      <c r="R25" s="327"/>
    </row>
    <row r="26" spans="1:18" s="318" customFormat="1" ht="11.4">
      <c r="A26" s="334" t="s">
        <v>193</v>
      </c>
      <c r="B26" s="330">
        <f t="shared" si="1"/>
        <v>105</v>
      </c>
      <c r="C26" s="530" t="s">
        <v>211</v>
      </c>
      <c r="D26" s="530">
        <v>66</v>
      </c>
      <c r="E26" s="530" t="s">
        <v>211</v>
      </c>
      <c r="F26" s="530">
        <v>28</v>
      </c>
      <c r="G26" s="530" t="s">
        <v>211</v>
      </c>
      <c r="H26" s="530">
        <v>11</v>
      </c>
      <c r="I26" s="530" t="s">
        <v>211</v>
      </c>
      <c r="J26" s="335"/>
      <c r="K26" s="327">
        <f>B26*100/B21</f>
        <v>0.27678194854491778</v>
      </c>
      <c r="L26" s="327"/>
      <c r="M26" s="327">
        <f>D26*100/D21</f>
        <v>0.4241645244215938</v>
      </c>
      <c r="N26" s="327"/>
      <c r="O26" s="327">
        <f>F26*100/F21</f>
        <v>0.1683805400204462</v>
      </c>
      <c r="P26" s="327"/>
      <c r="Q26" s="327">
        <f>H26*100/H21</f>
        <v>0.19140421089263965</v>
      </c>
      <c r="R26" s="327"/>
    </row>
    <row r="27" spans="1:18" s="127" customFormat="1" ht="6.6" customHeight="1">
      <c r="A27" s="151"/>
      <c r="B27" s="146"/>
      <c r="C27" s="537"/>
      <c r="D27" s="146"/>
      <c r="E27" s="537"/>
      <c r="F27" s="152"/>
      <c r="G27" s="539"/>
      <c r="H27" s="135"/>
      <c r="I27" s="537"/>
      <c r="J27" s="148"/>
      <c r="K27" s="150"/>
      <c r="L27" s="150"/>
      <c r="M27" s="150"/>
      <c r="N27" s="150"/>
      <c r="O27" s="149"/>
      <c r="P27" s="150"/>
      <c r="Q27" s="137"/>
      <c r="R27" s="137"/>
    </row>
    <row r="28" spans="1:18" s="166" customFormat="1" ht="24">
      <c r="A28" s="454" t="s">
        <v>91</v>
      </c>
      <c r="B28" s="448">
        <f>D28+F28+H28</f>
        <v>37503</v>
      </c>
      <c r="C28" s="573"/>
      <c r="D28" s="448">
        <f>D30</f>
        <v>15273</v>
      </c>
      <c r="E28" s="568"/>
      <c r="F28" s="448">
        <f>F30</f>
        <v>16551</v>
      </c>
      <c r="G28" s="573"/>
      <c r="H28" s="448">
        <f>H30</f>
        <v>5679</v>
      </c>
      <c r="I28" s="573"/>
      <c r="J28" s="493"/>
      <c r="K28" s="452">
        <f>SUM(M28,O28,Q28)</f>
        <v>100</v>
      </c>
      <c r="L28" s="452"/>
      <c r="M28" s="452">
        <f>D28*100/B28</f>
        <v>40.724742020638352</v>
      </c>
      <c r="N28" s="444"/>
      <c r="O28" s="452">
        <f>F28*100/B28</f>
        <v>44.132469402447803</v>
      </c>
      <c r="P28" s="452"/>
      <c r="Q28" s="452">
        <f>H28*100/B28</f>
        <v>15.142788576913848</v>
      </c>
      <c r="R28" s="452"/>
    </row>
    <row r="29" spans="1:18" s="127" customFormat="1" ht="6.6" customHeight="1">
      <c r="A29" s="167"/>
      <c r="B29" s="135"/>
      <c r="C29" s="539"/>
      <c r="D29" s="135"/>
      <c r="E29" s="539"/>
      <c r="F29" s="135"/>
      <c r="G29" s="539"/>
      <c r="H29" s="135"/>
      <c r="I29" s="537"/>
      <c r="J29" s="148"/>
      <c r="K29" s="150"/>
      <c r="L29" s="150"/>
      <c r="M29" s="150"/>
      <c r="N29" s="150"/>
      <c r="O29" s="150"/>
      <c r="P29" s="137"/>
      <c r="Q29" s="137"/>
      <c r="R29" s="137"/>
    </row>
    <row r="30" spans="1:18" s="133" customFormat="1" ht="12">
      <c r="A30" s="281" t="s">
        <v>181</v>
      </c>
      <c r="B30" s="168">
        <f t="shared" ref="B30:B33" si="2">D30+F30+H30</f>
        <v>37503</v>
      </c>
      <c r="C30" s="539"/>
      <c r="D30" s="168">
        <f>SUM(D31:D33)</f>
        <v>15273</v>
      </c>
      <c r="E30" s="538"/>
      <c r="F30" s="168">
        <f>SUM(F31:F33)</f>
        <v>16551</v>
      </c>
      <c r="G30" s="539"/>
      <c r="H30" s="168">
        <f>SUM(H31:H33)</f>
        <v>5679</v>
      </c>
      <c r="I30" s="537"/>
      <c r="J30" s="148"/>
      <c r="K30" s="165">
        <f>SUM(K31:K32)</f>
        <v>100</v>
      </c>
      <c r="L30" s="165"/>
      <c r="M30" s="165">
        <f>SUM(M31:M32)</f>
        <v>100</v>
      </c>
      <c r="N30" s="165"/>
      <c r="O30" s="165">
        <f>SUM(O31:O32)</f>
        <v>100</v>
      </c>
      <c r="P30" s="154"/>
      <c r="Q30" s="165">
        <f>SUM(Q31:Q32)</f>
        <v>100</v>
      </c>
      <c r="R30" s="165"/>
    </row>
    <row r="31" spans="1:18" s="127" customFormat="1" ht="11.4">
      <c r="A31" s="282" t="s">
        <v>92</v>
      </c>
      <c r="B31" s="146">
        <f t="shared" si="2"/>
        <v>9119</v>
      </c>
      <c r="C31" s="537"/>
      <c r="D31" s="530">
        <v>2760</v>
      </c>
      <c r="E31" s="530"/>
      <c r="F31" s="530">
        <v>3486</v>
      </c>
      <c r="G31" s="530"/>
      <c r="H31" s="530">
        <v>2873</v>
      </c>
      <c r="I31" s="537"/>
      <c r="J31" s="148"/>
      <c r="K31" s="149">
        <f>B31*100/SUM($B$31:$B$32)</f>
        <v>36.585757271815446</v>
      </c>
      <c r="L31" s="150"/>
      <c r="M31" s="149">
        <f>D31*100/SUM($D$31:$D$32)</f>
        <v>45.710500165617752</v>
      </c>
      <c r="N31" s="150"/>
      <c r="O31" s="149">
        <f>F31*100/SUM($F$31:$F$32)</f>
        <v>25.073725095303171</v>
      </c>
      <c r="P31" s="137"/>
      <c r="Q31" s="149">
        <f>H31*100/SUM($H$31:$H$32)</f>
        <v>57.644462279293741</v>
      </c>
      <c r="R31" s="149"/>
    </row>
    <row r="32" spans="1:18" s="127" customFormat="1" ht="11.4">
      <c r="A32" s="282" t="s">
        <v>93</v>
      </c>
      <c r="B32" s="146">
        <f t="shared" si="2"/>
        <v>15806</v>
      </c>
      <c r="C32" s="537"/>
      <c r="D32" s="530">
        <v>3278</v>
      </c>
      <c r="E32" s="530"/>
      <c r="F32" s="530">
        <v>10417</v>
      </c>
      <c r="G32" s="530"/>
      <c r="H32" s="530">
        <v>2111</v>
      </c>
      <c r="I32" s="537"/>
      <c r="J32" s="148"/>
      <c r="K32" s="149">
        <f>B32*100/SUM($B$31:$B$32)</f>
        <v>63.414242728184554</v>
      </c>
      <c r="L32" s="150"/>
      <c r="M32" s="149">
        <f>D32*100/SUM($D$31:$D$32)</f>
        <v>54.289499834382248</v>
      </c>
      <c r="N32" s="150"/>
      <c r="O32" s="149">
        <f>F32*100/SUM($F$31:$F$32)</f>
        <v>74.926274904696825</v>
      </c>
      <c r="P32" s="137"/>
      <c r="Q32" s="149">
        <f>H32*100/SUM($H$31:$H$32)</f>
        <v>42.355537720706259</v>
      </c>
      <c r="R32" s="149"/>
    </row>
    <row r="33" spans="1:25" s="127" customFormat="1" ht="11.4">
      <c r="A33" s="282" t="s">
        <v>5</v>
      </c>
      <c r="B33" s="146">
        <f t="shared" si="2"/>
        <v>12578</v>
      </c>
      <c r="C33" s="538"/>
      <c r="D33" s="530">
        <v>9235</v>
      </c>
      <c r="E33" s="530"/>
      <c r="F33" s="530">
        <v>2648</v>
      </c>
      <c r="G33" s="530"/>
      <c r="H33" s="530">
        <v>695</v>
      </c>
      <c r="I33" s="577"/>
      <c r="J33" s="148"/>
      <c r="K33" s="213" t="s">
        <v>15</v>
      </c>
      <c r="L33" s="150"/>
      <c r="M33" s="519" t="s">
        <v>15</v>
      </c>
      <c r="N33" s="136"/>
      <c r="O33" s="519" t="s">
        <v>15</v>
      </c>
      <c r="P33" s="137"/>
      <c r="Q33" s="213" t="s">
        <v>15</v>
      </c>
      <c r="R33" s="149"/>
    </row>
    <row r="34" spans="1:25" s="127" customFormat="1" ht="6.6" customHeight="1">
      <c r="A34" s="169"/>
      <c r="B34" s="146"/>
      <c r="C34" s="537"/>
      <c r="D34" s="146"/>
      <c r="E34" s="539"/>
      <c r="F34" s="135"/>
      <c r="G34" s="539"/>
      <c r="H34" s="135"/>
      <c r="I34" s="537"/>
      <c r="J34" s="148"/>
      <c r="K34" s="150"/>
      <c r="L34" s="150"/>
      <c r="M34" s="150"/>
      <c r="N34" s="150"/>
      <c r="O34" s="150"/>
      <c r="P34" s="137"/>
      <c r="Q34" s="137"/>
      <c r="R34" s="137"/>
    </row>
    <row r="35" spans="1:25" s="133" customFormat="1" ht="24">
      <c r="A35" s="307" t="s">
        <v>180</v>
      </c>
      <c r="B35" s="168">
        <f>D35+F35+H35</f>
        <v>37504</v>
      </c>
      <c r="C35" s="570"/>
      <c r="D35" s="678">
        <f>D36+D37</f>
        <v>15272</v>
      </c>
      <c r="E35" s="678"/>
      <c r="F35" s="678">
        <f>F36+F37</f>
        <v>16552</v>
      </c>
      <c r="G35" s="678"/>
      <c r="H35" s="678">
        <f>H36+H37</f>
        <v>5680</v>
      </c>
      <c r="I35" s="537"/>
      <c r="J35" s="148"/>
      <c r="K35" s="165">
        <f>SUM(K36:K37)</f>
        <v>100</v>
      </c>
      <c r="L35" s="165"/>
      <c r="M35" s="165">
        <f>SUM(M36:M37)</f>
        <v>100</v>
      </c>
      <c r="N35" s="165"/>
      <c r="O35" s="165">
        <f>SUM(O36:O37)</f>
        <v>100</v>
      </c>
      <c r="P35" s="154"/>
      <c r="Q35" s="165">
        <f>SUM(Q36:Q37)</f>
        <v>100</v>
      </c>
      <c r="R35" s="165"/>
    </row>
    <row r="36" spans="1:25" s="132" customFormat="1" ht="11.4">
      <c r="A36" s="283" t="s">
        <v>8</v>
      </c>
      <c r="B36" s="146">
        <f>D36+F36+H36</f>
        <v>4197</v>
      </c>
      <c r="C36" s="538"/>
      <c r="D36" s="530">
        <v>1221</v>
      </c>
      <c r="E36" s="530"/>
      <c r="F36" s="530">
        <v>2296</v>
      </c>
      <c r="G36" s="530"/>
      <c r="H36" s="530">
        <v>680</v>
      </c>
      <c r="I36" s="538"/>
      <c r="J36" s="171"/>
      <c r="K36" s="149">
        <f>B36*100/SUM(B36:B37)</f>
        <v>11.190806313993175</v>
      </c>
      <c r="L36" s="150"/>
      <c r="M36" s="149">
        <f>D36*100/SUM(D36:D37)</f>
        <v>7.9950235725510739</v>
      </c>
      <c r="N36" s="150"/>
      <c r="O36" s="149">
        <f>F36*100/SUM(F36:F37)</f>
        <v>13.8714354760754</v>
      </c>
      <c r="P36" s="150"/>
      <c r="Q36" s="149">
        <f>H36*100/SUM(H36:H37)</f>
        <v>11.971830985915492</v>
      </c>
      <c r="R36" s="149"/>
    </row>
    <row r="37" spans="1:25" s="132" customFormat="1" ht="11.4">
      <c r="A37" s="284" t="s">
        <v>143</v>
      </c>
      <c r="B37" s="146">
        <f>D37+F37+H37</f>
        <v>33307</v>
      </c>
      <c r="C37" s="538"/>
      <c r="D37" s="530">
        <f>SUM(D38:D39)</f>
        <v>14051</v>
      </c>
      <c r="E37" s="530"/>
      <c r="F37" s="530">
        <f>SUM(F38:F39)</f>
        <v>14256</v>
      </c>
      <c r="G37" s="530"/>
      <c r="H37" s="530">
        <f>SUM(H38:H39)</f>
        <v>5000</v>
      </c>
      <c r="I37" s="538"/>
      <c r="J37" s="171"/>
      <c r="K37" s="149">
        <f>B37*100/SUM(B36:B37)</f>
        <v>88.809193686006822</v>
      </c>
      <c r="L37" s="150"/>
      <c r="M37" s="149">
        <f>D37*100/SUM(D36:D37)</f>
        <v>92.004976427448923</v>
      </c>
      <c r="N37" s="150"/>
      <c r="O37" s="149">
        <f>F37*100/SUM(F36:F37)</f>
        <v>86.128564523924595</v>
      </c>
      <c r="P37" s="150"/>
      <c r="Q37" s="149">
        <f>H37*100/SUM(H36:H37)</f>
        <v>88.028169014084511</v>
      </c>
      <c r="R37" s="149"/>
    </row>
    <row r="38" spans="1:25" s="127" customFormat="1">
      <c r="A38" s="285" t="s">
        <v>195</v>
      </c>
      <c r="B38" s="146">
        <f t="shared" ref="B38:B39" si="3">D38+F38+H38</f>
        <v>12918</v>
      </c>
      <c r="C38" s="537"/>
      <c r="D38" s="530">
        <v>5929</v>
      </c>
      <c r="E38" s="530"/>
      <c r="F38" s="530">
        <v>6034</v>
      </c>
      <c r="G38" s="530"/>
      <c r="H38" s="530">
        <v>955</v>
      </c>
      <c r="I38" s="537"/>
      <c r="J38" s="148"/>
      <c r="K38" s="149">
        <f>B38*100/SUM(B36:B37)</f>
        <v>34.44432593856655</v>
      </c>
      <c r="L38" s="150"/>
      <c r="M38" s="149">
        <f>D38*100/SUM(D36:D37)</f>
        <v>38.822682032477736</v>
      </c>
      <c r="N38" s="150"/>
      <c r="O38" s="149">
        <f>F38*100/SUM(F36:F37)</f>
        <v>36.454809086515226</v>
      </c>
      <c r="P38" s="137"/>
      <c r="Q38" s="149">
        <f>H38*100/SUM(H36:H37)</f>
        <v>16.81338028169014</v>
      </c>
      <c r="R38" s="149"/>
    </row>
    <row r="39" spans="1:25" s="123" customFormat="1">
      <c r="A39" s="285" t="s">
        <v>196</v>
      </c>
      <c r="B39" s="146">
        <f t="shared" si="3"/>
        <v>20389</v>
      </c>
      <c r="C39" s="538"/>
      <c r="D39" s="530">
        <v>8122</v>
      </c>
      <c r="E39" s="530"/>
      <c r="F39" s="530">
        <v>8222</v>
      </c>
      <c r="G39" s="530"/>
      <c r="H39" s="530">
        <v>4045</v>
      </c>
      <c r="I39" s="577"/>
      <c r="J39" s="172"/>
      <c r="K39" s="149">
        <f>B39*100/SUM(B36:B37)</f>
        <v>54.364867747440272</v>
      </c>
      <c r="L39" s="149"/>
      <c r="M39" s="149">
        <f>D39*100/SUM(D36:D37)</f>
        <v>53.182294394971187</v>
      </c>
      <c r="N39" s="149"/>
      <c r="O39" s="149">
        <f>F39*100/SUM(F36:F37)</f>
        <v>49.673755437409376</v>
      </c>
      <c r="P39" s="173"/>
      <c r="Q39" s="149">
        <f>H39*100/SUM(H36:H37)</f>
        <v>71.214788732394368</v>
      </c>
      <c r="R39" s="149"/>
    </row>
    <row r="40" spans="1:25" s="123" customFormat="1" ht="6.6" customHeight="1" thickBot="1">
      <c r="A40" s="174"/>
      <c r="B40" s="175"/>
      <c r="C40" s="562"/>
      <c r="D40" s="175"/>
      <c r="E40" s="562"/>
      <c r="F40" s="175"/>
      <c r="G40" s="554"/>
      <c r="H40" s="175"/>
      <c r="I40" s="562"/>
      <c r="J40" s="178"/>
      <c r="K40" s="179"/>
      <c r="L40" s="178"/>
      <c r="M40" s="179"/>
      <c r="N40" s="178"/>
      <c r="O40" s="179"/>
      <c r="P40" s="180"/>
      <c r="Q40" s="181"/>
      <c r="R40" s="181"/>
    </row>
    <row r="41" spans="1:25" s="182" customFormat="1" ht="6.6" customHeight="1">
      <c r="B41" s="183"/>
      <c r="C41" s="572"/>
      <c r="D41" s="183"/>
      <c r="E41" s="572"/>
      <c r="G41" s="572"/>
      <c r="I41" s="572"/>
      <c r="K41" s="183"/>
      <c r="M41" s="183"/>
    </row>
    <row r="42" spans="1:25" s="9" customFormat="1" ht="11.25" customHeight="1">
      <c r="A42" s="9" t="s">
        <v>194</v>
      </c>
      <c r="B42" s="24"/>
      <c r="C42" s="556"/>
      <c r="D42" s="24"/>
      <c r="E42" s="556"/>
      <c r="F42" s="24"/>
      <c r="G42" s="556"/>
      <c r="H42" s="24"/>
      <c r="I42" s="556"/>
      <c r="K42" s="67"/>
      <c r="L42" s="67"/>
      <c r="M42" s="67"/>
      <c r="N42" s="67"/>
      <c r="O42" s="67"/>
      <c r="P42" s="67"/>
      <c r="Q42" s="67"/>
      <c r="R42" s="67"/>
    </row>
    <row r="43" spans="1:25" s="182" customFormat="1" ht="11.4">
      <c r="A43" s="286" t="s">
        <v>192</v>
      </c>
      <c r="B43" s="183"/>
      <c r="C43" s="572"/>
      <c r="D43" s="183"/>
      <c r="E43" s="572"/>
      <c r="F43" s="185"/>
      <c r="G43" s="572"/>
      <c r="I43" s="572"/>
      <c r="K43" s="183"/>
      <c r="M43" s="183"/>
      <c r="O43" s="185"/>
      <c r="T43" s="183"/>
      <c r="V43" s="185"/>
    </row>
    <row r="44" spans="1:25" s="273" customFormat="1" ht="22.5" customHeight="1">
      <c r="A44" s="719" t="s">
        <v>167</v>
      </c>
      <c r="B44" s="719"/>
      <c r="C44" s="719"/>
      <c r="D44" s="719"/>
      <c r="E44" s="719"/>
      <c r="F44" s="719"/>
      <c r="G44" s="719"/>
      <c r="H44" s="719"/>
      <c r="I44" s="719"/>
      <c r="J44" s="719"/>
      <c r="K44" s="719"/>
      <c r="L44" s="719"/>
      <c r="M44" s="719"/>
      <c r="N44" s="719"/>
      <c r="O44" s="719"/>
      <c r="P44" s="719"/>
      <c r="Q44" s="719"/>
      <c r="R44" s="719"/>
      <c r="S44" s="275"/>
      <c r="T44" s="275"/>
      <c r="U44" s="275"/>
      <c r="V44" s="275"/>
      <c r="W44" s="275"/>
      <c r="X44" s="275"/>
      <c r="Y44" s="275"/>
    </row>
    <row r="45" spans="1:25" s="273" customFormat="1" ht="10.199999999999999">
      <c r="A45" s="287" t="s">
        <v>14</v>
      </c>
      <c r="B45" s="271"/>
      <c r="C45" s="557"/>
      <c r="E45" s="557"/>
      <c r="G45" s="557"/>
      <c r="I45" s="563"/>
      <c r="N45" s="274"/>
      <c r="P45" s="105"/>
      <c r="Q45" s="271"/>
      <c r="R45" s="272"/>
      <c r="U45" s="274"/>
      <c r="W45" s="105"/>
      <c r="X45" s="271"/>
      <c r="Y45" s="272"/>
    </row>
    <row r="46" spans="1:25" s="273" customFormat="1" ht="10.199999999999999">
      <c r="A46" s="288" t="s">
        <v>70</v>
      </c>
      <c r="B46" s="271"/>
      <c r="C46" s="557"/>
      <c r="E46" s="557"/>
      <c r="G46" s="557"/>
      <c r="I46" s="563"/>
      <c r="N46" s="274"/>
      <c r="P46" s="106"/>
      <c r="Q46" s="271"/>
      <c r="R46" s="272"/>
      <c r="U46" s="274"/>
      <c r="W46" s="106"/>
      <c r="X46" s="271"/>
      <c r="Y46" s="272"/>
    </row>
    <row r="47" spans="1:25" s="273" customFormat="1" ht="10.199999999999999">
      <c r="A47" s="9" t="s">
        <v>223</v>
      </c>
      <c r="B47" s="271"/>
      <c r="C47" s="557"/>
      <c r="E47" s="557"/>
      <c r="G47" s="557"/>
      <c r="I47" s="563"/>
      <c r="N47" s="274"/>
      <c r="P47" s="9"/>
      <c r="Q47" s="271"/>
      <c r="R47" s="272"/>
      <c r="U47" s="274"/>
      <c r="W47" s="9"/>
      <c r="X47" s="271"/>
      <c r="Y47" s="272"/>
    </row>
    <row r="48" spans="1:25">
      <c r="C48" s="608"/>
      <c r="E48" s="608"/>
      <c r="G48" s="608"/>
      <c r="H48" s="122"/>
      <c r="I48" s="608"/>
      <c r="J48" s="122"/>
    </row>
    <row r="49" spans="3:10">
      <c r="C49" s="608"/>
      <c r="E49" s="608"/>
      <c r="G49" s="608"/>
      <c r="H49" s="122"/>
      <c r="I49" s="608"/>
      <c r="J49" s="122"/>
    </row>
    <row r="50" spans="3:10">
      <c r="C50" s="608"/>
      <c r="E50" s="608"/>
      <c r="G50" s="608"/>
      <c r="H50" s="122"/>
      <c r="I50" s="608"/>
      <c r="J50" s="122"/>
    </row>
    <row r="51" spans="3:10">
      <c r="C51" s="608"/>
      <c r="E51" s="608"/>
      <c r="G51" s="608"/>
      <c r="H51" s="122"/>
      <c r="I51" s="608"/>
      <c r="J51" s="122"/>
    </row>
    <row r="52" spans="3:10">
      <c r="C52" s="608"/>
      <c r="E52" s="608"/>
      <c r="G52" s="608"/>
      <c r="H52" s="122"/>
      <c r="I52" s="608"/>
      <c r="J52" s="122"/>
    </row>
    <row r="53" spans="3:10">
      <c r="C53" s="608"/>
      <c r="E53" s="608"/>
      <c r="G53" s="608"/>
      <c r="H53" s="122"/>
      <c r="I53" s="608"/>
      <c r="J53" s="122"/>
    </row>
    <row r="54" spans="3:10">
      <c r="C54" s="608"/>
      <c r="E54" s="608"/>
      <c r="G54" s="608"/>
      <c r="H54" s="122"/>
      <c r="I54" s="608"/>
      <c r="J54" s="122"/>
    </row>
  </sheetData>
  <mergeCells count="15">
    <mergeCell ref="A1:R1"/>
    <mergeCell ref="A4:A10"/>
    <mergeCell ref="B4:I4"/>
    <mergeCell ref="K4:R4"/>
    <mergeCell ref="B7:C10"/>
    <mergeCell ref="D7:I7"/>
    <mergeCell ref="A44:R44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activeCell="Q25" sqref="Q25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230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125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26"/>
      <c r="B3" s="427"/>
      <c r="C3" s="551"/>
      <c r="D3" s="428"/>
      <c r="E3" s="551"/>
      <c r="F3" s="428"/>
      <c r="G3" s="428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15" t="s">
        <v>138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15"/>
      <c r="B5" s="430"/>
      <c r="C5" s="548"/>
      <c r="D5" s="430"/>
      <c r="E5" s="548"/>
      <c r="F5" s="430"/>
      <c r="G5" s="430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15"/>
      <c r="B6" s="431"/>
      <c r="C6" s="549"/>
      <c r="D6" s="431"/>
      <c r="E6" s="549"/>
      <c r="F6" s="431"/>
      <c r="G6" s="431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15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15"/>
      <c r="B8" s="717"/>
      <c r="C8" s="717"/>
      <c r="D8" s="430"/>
      <c r="E8" s="548"/>
      <c r="F8" s="430"/>
      <c r="G8" s="430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15"/>
      <c r="B9" s="717"/>
      <c r="C9" s="717"/>
      <c r="D9" s="431"/>
      <c r="E9" s="549"/>
      <c r="F9" s="431"/>
      <c r="G9" s="431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15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3"/>
      <c r="B11" s="434"/>
      <c r="C11" s="552"/>
      <c r="D11" s="434"/>
      <c r="E11" s="552"/>
      <c r="F11" s="434"/>
      <c r="G11" s="435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131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38" t="s">
        <v>161</v>
      </c>
      <c r="B13" s="439">
        <f>SUM(D13,F13,H13)</f>
        <v>37937</v>
      </c>
      <c r="C13" s="578"/>
      <c r="D13" s="439">
        <f>D15</f>
        <v>15560</v>
      </c>
      <c r="E13" s="564"/>
      <c r="F13" s="439">
        <f>F15</f>
        <v>16629</v>
      </c>
      <c r="G13" s="440"/>
      <c r="H13" s="439">
        <f>H15</f>
        <v>5748</v>
      </c>
      <c r="I13" s="578"/>
      <c r="J13" s="442"/>
      <c r="K13" s="443">
        <f>SUM(M13,O13,Q13)</f>
        <v>100</v>
      </c>
      <c r="L13" s="444"/>
      <c r="M13" s="443">
        <f>D13*100/B13</f>
        <v>41.015367583098296</v>
      </c>
      <c r="N13" s="445"/>
      <c r="O13" s="443">
        <f>F13*100/B13</f>
        <v>43.833197142631207</v>
      </c>
      <c r="P13" s="446"/>
      <c r="Q13" s="443">
        <f>H13*100/B13</f>
        <v>15.151435274270501</v>
      </c>
      <c r="R13" s="442"/>
    </row>
    <row r="14" spans="1:18" s="127" customFormat="1" ht="6.6" customHeight="1">
      <c r="A14" s="134"/>
      <c r="B14" s="135"/>
      <c r="C14" s="539"/>
      <c r="D14" s="135"/>
      <c r="E14" s="539"/>
      <c r="F14" s="135"/>
      <c r="G14" s="136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16</v>
      </c>
      <c r="B15" s="168">
        <f t="shared" ref="B15" si="0">SUM(D15,F15,H15)</f>
        <v>37937</v>
      </c>
      <c r="C15" s="537"/>
      <c r="D15" s="168">
        <f>SUM(D16:D17)</f>
        <v>15560</v>
      </c>
      <c r="E15" s="546"/>
      <c r="F15" s="168">
        <f t="shared" ref="F15:H15" si="1">SUM(F16:F17)</f>
        <v>16629</v>
      </c>
      <c r="G15" s="168"/>
      <c r="H15" s="168">
        <f t="shared" si="1"/>
        <v>5748</v>
      </c>
      <c r="I15" s="538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1.4">
      <c r="A16" s="290" t="s">
        <v>94</v>
      </c>
      <c r="B16" s="146">
        <f>SUM(D16,F16,H16)</f>
        <v>33424</v>
      </c>
      <c r="C16" s="537"/>
      <c r="D16" s="146">
        <v>13491</v>
      </c>
      <c r="E16" s="146"/>
      <c r="F16" s="146">
        <v>15127</v>
      </c>
      <c r="G16" s="146"/>
      <c r="H16" s="146">
        <v>4806</v>
      </c>
      <c r="I16" s="146"/>
      <c r="J16" s="171"/>
      <c r="K16" s="150">
        <f>B16*100/SUM(B16:B17)</f>
        <v>88.103961831457411</v>
      </c>
      <c r="L16" s="150"/>
      <c r="M16" s="150">
        <f>D16*100/SUM(D16:D17)</f>
        <v>86.703084832904878</v>
      </c>
      <c r="N16" s="150"/>
      <c r="O16" s="150">
        <f>F16*100/SUM(F16:F17)</f>
        <v>90.967586746046067</v>
      </c>
      <c r="P16" s="149"/>
      <c r="Q16" s="150">
        <f>H16*100/SUM(H16:H17)</f>
        <v>83.611691022964507</v>
      </c>
      <c r="R16" s="150"/>
    </row>
    <row r="17" spans="1:18" s="127" customFormat="1" ht="11.4">
      <c r="A17" s="290" t="s">
        <v>95</v>
      </c>
      <c r="B17" s="146">
        <f>SUM(D17,F17,H17)</f>
        <v>4513</v>
      </c>
      <c r="C17" s="537"/>
      <c r="D17" s="146">
        <v>2069</v>
      </c>
      <c r="E17" s="146"/>
      <c r="F17" s="146">
        <v>1502</v>
      </c>
      <c r="G17" s="146"/>
      <c r="H17" s="146">
        <v>942</v>
      </c>
      <c r="I17" s="146"/>
      <c r="J17" s="171"/>
      <c r="K17" s="150">
        <f>B17*100/SUM(B16:B17)</f>
        <v>11.896038168542583</v>
      </c>
      <c r="L17" s="150"/>
      <c r="M17" s="150">
        <f>D17*100/SUM(D16:D17)</f>
        <v>13.296915167095115</v>
      </c>
      <c r="N17" s="150"/>
      <c r="O17" s="150">
        <f>F17*100/SUM(F16:F17)</f>
        <v>9.0324132539539352</v>
      </c>
      <c r="P17" s="149"/>
      <c r="Q17" s="150">
        <f>H17*100/SUM(H16:H17)</f>
        <v>16.388308977035489</v>
      </c>
      <c r="R17" s="150"/>
    </row>
    <row r="18" spans="1:18" s="127" customFormat="1" ht="6.6" customHeight="1">
      <c r="A18" s="169"/>
      <c r="B18" s="146"/>
      <c r="C18" s="537"/>
      <c r="D18" s="146"/>
      <c r="E18" s="537"/>
      <c r="F18" s="194"/>
      <c r="G18" s="131"/>
      <c r="H18" s="152"/>
      <c r="I18" s="538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17</v>
      </c>
      <c r="B19" s="168">
        <f t="shared" ref="B19:B23" si="2">SUM(D19,F19,H19)</f>
        <v>37938</v>
      </c>
      <c r="C19" s="539"/>
      <c r="D19" s="168">
        <f>SUM(D20:D24)</f>
        <v>15560</v>
      </c>
      <c r="E19" s="537"/>
      <c r="F19" s="168">
        <f>SUM(F20:F24)</f>
        <v>16630</v>
      </c>
      <c r="G19" s="147"/>
      <c r="H19" s="168">
        <f>SUM(H20:H24)</f>
        <v>5748</v>
      </c>
      <c r="I19" s="537"/>
      <c r="J19" s="195"/>
      <c r="K19" s="165">
        <f>SUM(K20:K24)</f>
        <v>99.999999999999986</v>
      </c>
      <c r="L19" s="165"/>
      <c r="M19" s="165">
        <f>SUM(M20:M24)</f>
        <v>100</v>
      </c>
      <c r="N19" s="165"/>
      <c r="O19" s="165">
        <f>SUM(O20:O24)</f>
        <v>100</v>
      </c>
      <c r="P19" s="165"/>
      <c r="Q19" s="165">
        <f>SUM(Q20:Q24)</f>
        <v>100</v>
      </c>
      <c r="R19" s="165"/>
    </row>
    <row r="20" spans="1:18" s="127" customFormat="1" ht="11.4">
      <c r="A20" s="292" t="s">
        <v>1</v>
      </c>
      <c r="B20" s="146">
        <f t="shared" si="2"/>
        <v>3999</v>
      </c>
      <c r="C20" s="537"/>
      <c r="D20" s="146">
        <v>2523</v>
      </c>
      <c r="E20" s="146"/>
      <c r="F20" s="146">
        <v>859</v>
      </c>
      <c r="G20" s="146"/>
      <c r="H20" s="146">
        <v>617</v>
      </c>
      <c r="I20" s="146"/>
      <c r="J20" s="148"/>
      <c r="K20" s="150">
        <f>B20*100/SUM($B$20:$B$24)</f>
        <v>10.540882492487743</v>
      </c>
      <c r="L20" s="150"/>
      <c r="M20" s="150">
        <f>D20*100/SUM($D$20:$D$24)</f>
        <v>16.214652956298199</v>
      </c>
      <c r="N20" s="150"/>
      <c r="O20" s="150">
        <f>F20*100/SUM($F$20:$F$24)</f>
        <v>5.1653638003607938</v>
      </c>
      <c r="P20" s="137"/>
      <c r="Q20" s="150">
        <f>H20*100/SUM($H$20:$H$24)</f>
        <v>10.734168406402226</v>
      </c>
      <c r="R20" s="149"/>
    </row>
    <row r="21" spans="1:18" s="127" customFormat="1" ht="12">
      <c r="A21" s="292" t="s">
        <v>2</v>
      </c>
      <c r="B21" s="146">
        <f t="shared" si="2"/>
        <v>22370</v>
      </c>
      <c r="C21" s="537"/>
      <c r="D21" s="146">
        <v>8435</v>
      </c>
      <c r="E21" s="146"/>
      <c r="F21" s="146">
        <v>10507</v>
      </c>
      <c r="G21" s="146"/>
      <c r="H21" s="146">
        <v>3428</v>
      </c>
      <c r="I21" s="146"/>
      <c r="J21" s="171"/>
      <c r="K21" s="150">
        <f t="shared" ref="K21:K24" si="3">B21*100/SUM($B$20:$B$24)</f>
        <v>58.964626495861665</v>
      </c>
      <c r="L21" s="165"/>
      <c r="M21" s="150">
        <f>D21*100/SUM($D$20:$D$24)</f>
        <v>54.209511568123396</v>
      </c>
      <c r="N21" s="165"/>
      <c r="O21" s="150">
        <f t="shared" ref="O21:O23" si="4">F21*100/SUM($F$20:$F$24)</f>
        <v>63.180998196031268</v>
      </c>
      <c r="P21" s="149"/>
      <c r="Q21" s="150">
        <f t="shared" ref="Q21:Q22" si="5">H21*100/SUM($H$20:$H$24)</f>
        <v>59.638135003479469</v>
      </c>
      <c r="R21" s="149"/>
    </row>
    <row r="22" spans="1:18" s="127" customFormat="1" ht="11.4">
      <c r="A22" s="292" t="s">
        <v>3</v>
      </c>
      <c r="B22" s="146">
        <f t="shared" si="2"/>
        <v>9189</v>
      </c>
      <c r="C22" s="537"/>
      <c r="D22" s="146">
        <v>3372</v>
      </c>
      <c r="E22" s="146"/>
      <c r="F22" s="146">
        <v>4608</v>
      </c>
      <c r="G22" s="146"/>
      <c r="H22" s="146">
        <v>1209</v>
      </c>
      <c r="I22" s="146"/>
      <c r="J22" s="171"/>
      <c r="K22" s="150">
        <f>B22*100/SUM($B$20:$B$24)</f>
        <v>24.221097580262533</v>
      </c>
      <c r="L22" s="197"/>
      <c r="M22" s="150">
        <f>D22*100/SUM($D$20:$D$24)</f>
        <v>21.67095115681234</v>
      </c>
      <c r="N22" s="197"/>
      <c r="O22" s="150">
        <f t="shared" si="4"/>
        <v>27.708959711365004</v>
      </c>
      <c r="P22" s="149"/>
      <c r="Q22" s="150">
        <f t="shared" si="5"/>
        <v>21.033402922755741</v>
      </c>
      <c r="R22" s="149"/>
    </row>
    <row r="23" spans="1:18" s="127" customFormat="1" ht="11.4">
      <c r="A23" s="292" t="s">
        <v>4</v>
      </c>
      <c r="B23" s="146">
        <f t="shared" si="2"/>
        <v>1748</v>
      </c>
      <c r="C23" s="537"/>
      <c r="D23" s="146">
        <v>924</v>
      </c>
      <c r="E23" s="146"/>
      <c r="F23" s="146">
        <v>414</v>
      </c>
      <c r="G23" s="146" t="s">
        <v>211</v>
      </c>
      <c r="H23" s="146">
        <v>410</v>
      </c>
      <c r="I23" s="146"/>
      <c r="J23" s="148"/>
      <c r="K23" s="150">
        <f>B23*100/SUM($B$20:$B$24)</f>
        <v>4.6075175285992938</v>
      </c>
      <c r="L23" s="150"/>
      <c r="M23" s="150">
        <f>D23*100/SUM($D$20:$D$24)</f>
        <v>5.9383033419023139</v>
      </c>
      <c r="N23" s="150"/>
      <c r="O23" s="150">
        <f t="shared" si="4"/>
        <v>2.4894768490679495</v>
      </c>
      <c r="P23" s="137"/>
      <c r="Q23" s="150">
        <f>H23*100/SUM($H$20:$H$24)</f>
        <v>7.132915796798887</v>
      </c>
      <c r="R23" s="149"/>
    </row>
    <row r="24" spans="1:18" s="127" customFormat="1" ht="11.4">
      <c r="A24" s="196" t="s">
        <v>41</v>
      </c>
      <c r="B24" s="146">
        <f>SUM(D24,F24,H24)</f>
        <v>632</v>
      </c>
      <c r="C24" s="537"/>
      <c r="D24" s="146">
        <v>306</v>
      </c>
      <c r="E24" s="146" t="s">
        <v>211</v>
      </c>
      <c r="F24" s="146">
        <v>242</v>
      </c>
      <c r="G24" s="146" t="s">
        <v>211</v>
      </c>
      <c r="H24" s="146">
        <v>84</v>
      </c>
      <c r="I24" s="146" t="s">
        <v>211</v>
      </c>
      <c r="J24" s="171"/>
      <c r="K24" s="150">
        <f t="shared" si="3"/>
        <v>1.6658759027887606</v>
      </c>
      <c r="L24" s="150"/>
      <c r="M24" s="150">
        <f t="shared" ref="M24" si="6">D24*100/SUM($D$20:$D$24)</f>
        <v>1.9665809768637532</v>
      </c>
      <c r="N24" s="150"/>
      <c r="O24" s="150">
        <f>F24*100/SUM($F$20:$F$24)</f>
        <v>1.4552014431749849</v>
      </c>
      <c r="P24" s="137"/>
      <c r="Q24" s="150">
        <f>H24*100/SUM($H$20:$H$24)</f>
        <v>1.4613778705636744</v>
      </c>
      <c r="R24" s="149"/>
    </row>
    <row r="25" spans="1:18" s="127" customFormat="1" ht="6.6" customHeight="1">
      <c r="A25" s="151"/>
      <c r="B25" s="146"/>
      <c r="C25" s="537"/>
      <c r="D25" s="146"/>
      <c r="E25" s="537"/>
      <c r="F25" s="152"/>
      <c r="G25" s="666"/>
      <c r="H25" s="146"/>
      <c r="I25" s="537"/>
      <c r="J25" s="148"/>
      <c r="K25" s="150"/>
      <c r="L25" s="150"/>
      <c r="M25" s="150"/>
      <c r="N25" s="150"/>
      <c r="O25" s="149"/>
      <c r="P25" s="137"/>
      <c r="Q25" s="137"/>
      <c r="R25" s="137"/>
    </row>
    <row r="26" spans="1:18" s="127" customFormat="1" ht="24">
      <c r="A26" s="293" t="s">
        <v>144</v>
      </c>
      <c r="B26" s="168">
        <f t="shared" ref="B26:B29" si="7">SUM(D26,F26,H26)</f>
        <v>37938</v>
      </c>
      <c r="C26" s="570"/>
      <c r="D26" s="168">
        <f>SUM(D27:D29)</f>
        <v>15561</v>
      </c>
      <c r="E26" s="609"/>
      <c r="F26" s="168">
        <f>SUM(F27:F29)</f>
        <v>16629</v>
      </c>
      <c r="G26" s="667"/>
      <c r="H26" s="168">
        <f>SUM(H27:H29)</f>
        <v>5748</v>
      </c>
      <c r="I26" s="538"/>
      <c r="J26" s="192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54"/>
      <c r="Q26" s="165">
        <f>SUM(Q27:Q28)</f>
        <v>100</v>
      </c>
      <c r="R26" s="137"/>
    </row>
    <row r="27" spans="1:18" s="127" customFormat="1" ht="12" customHeight="1">
      <c r="A27" s="199" t="s">
        <v>145</v>
      </c>
      <c r="B27" s="146">
        <f t="shared" si="7"/>
        <v>5061</v>
      </c>
      <c r="C27" s="537"/>
      <c r="D27" s="146">
        <v>5047</v>
      </c>
      <c r="E27" s="146"/>
      <c r="F27" s="146">
        <v>14</v>
      </c>
      <c r="G27" s="146" t="s">
        <v>211</v>
      </c>
      <c r="H27" s="146">
        <v>0</v>
      </c>
      <c r="I27" s="537"/>
      <c r="J27" s="171"/>
      <c r="K27" s="150">
        <f>B27*100/SUM(B27:B28)</f>
        <v>13.340186620275185</v>
      </c>
      <c r="L27" s="150"/>
      <c r="M27" s="150">
        <f>D27*100/SUM(D27:D28)</f>
        <v>32.433648223121907</v>
      </c>
      <c r="N27" s="149"/>
      <c r="O27" s="150">
        <f>F27*100/SUM(F27:F28)</f>
        <v>8.4190270010223098E-2</v>
      </c>
      <c r="P27" s="149"/>
      <c r="Q27" s="150">
        <f>H27*100/SUM(H27:H28)</f>
        <v>0</v>
      </c>
      <c r="R27" s="137"/>
    </row>
    <row r="28" spans="1:18" s="127" customFormat="1" ht="12" customHeight="1">
      <c r="A28" s="199" t="s">
        <v>146</v>
      </c>
      <c r="B28" s="146">
        <f t="shared" si="7"/>
        <v>32877</v>
      </c>
      <c r="C28" s="665"/>
      <c r="D28" s="146">
        <v>10514</v>
      </c>
      <c r="E28" s="146"/>
      <c r="F28" s="146">
        <v>16615</v>
      </c>
      <c r="G28" s="146"/>
      <c r="H28" s="146">
        <v>5748</v>
      </c>
      <c r="I28" s="537"/>
      <c r="J28" s="200"/>
      <c r="K28" s="150">
        <f>B28*100/SUM(B27:B28)</f>
        <v>86.65981337972481</v>
      </c>
      <c r="L28" s="197"/>
      <c r="M28" s="150">
        <f>D28*100/SUM(D27:D28)</f>
        <v>67.566351776878093</v>
      </c>
      <c r="N28" s="201"/>
      <c r="O28" s="150">
        <f>F28*100/SUM(F27:F28)</f>
        <v>99.915809729989775</v>
      </c>
      <c r="P28" s="201"/>
      <c r="Q28" s="150">
        <f>H28*100/SUM(H27:H28)</f>
        <v>100</v>
      </c>
      <c r="R28" s="137"/>
    </row>
    <row r="29" spans="1:18" s="127" customFormat="1" ht="12" customHeight="1">
      <c r="A29" s="19" t="s">
        <v>5</v>
      </c>
      <c r="B29" s="146">
        <f t="shared" si="7"/>
        <v>0</v>
      </c>
      <c r="C29" s="665"/>
      <c r="D29" s="146">
        <v>0</v>
      </c>
      <c r="E29" s="146"/>
      <c r="F29" s="146">
        <v>0</v>
      </c>
      <c r="G29" s="146"/>
      <c r="H29" s="146">
        <v>0</v>
      </c>
      <c r="I29" s="537"/>
      <c r="J29" s="200"/>
      <c r="K29" s="663" t="s">
        <v>15</v>
      </c>
      <c r="L29" s="664"/>
      <c r="M29" s="663" t="s">
        <v>15</v>
      </c>
      <c r="N29" s="363"/>
      <c r="O29" s="328">
        <v>0</v>
      </c>
      <c r="P29" s="363"/>
      <c r="Q29" s="328">
        <v>0</v>
      </c>
      <c r="R29" s="137"/>
    </row>
    <row r="30" spans="1:18" s="127" customFormat="1" ht="6.6" customHeight="1">
      <c r="A30" s="151"/>
      <c r="B30" s="146"/>
      <c r="C30" s="666"/>
      <c r="D30" s="146"/>
      <c r="E30" s="665"/>
      <c r="F30" s="135"/>
      <c r="G30" s="666"/>
      <c r="H30" s="135"/>
      <c r="I30" s="537"/>
      <c r="J30" s="148"/>
      <c r="K30" s="150"/>
      <c r="L30" s="150"/>
      <c r="M30" s="150"/>
      <c r="N30" s="150"/>
      <c r="O30" s="150"/>
      <c r="P30" s="137"/>
      <c r="Q30" s="137"/>
      <c r="R30" s="137"/>
    </row>
    <row r="31" spans="1:18" s="127" customFormat="1" ht="24">
      <c r="A31" s="293" t="s">
        <v>148</v>
      </c>
      <c r="B31" s="168">
        <f t="shared" ref="B31:B34" si="8">SUM(D31,F31,H31)</f>
        <v>37939</v>
      </c>
      <c r="C31" s="667"/>
      <c r="D31" s="168">
        <f>SUM(D32:D34)</f>
        <v>15561</v>
      </c>
      <c r="E31" s="666"/>
      <c r="F31" s="168">
        <f>SUM(F32:F34)</f>
        <v>16630</v>
      </c>
      <c r="G31" s="667"/>
      <c r="H31" s="168">
        <f>SUM(H32:H34)</f>
        <v>5748</v>
      </c>
      <c r="I31" s="538"/>
      <c r="J31" s="192"/>
      <c r="K31" s="165">
        <f>SUM(K32:K33)</f>
        <v>100</v>
      </c>
      <c r="L31" s="165"/>
      <c r="M31" s="165">
        <f>SUM(M32:M33)</f>
        <v>100</v>
      </c>
      <c r="N31" s="165"/>
      <c r="O31" s="165">
        <f>SUM(O32:O33)</f>
        <v>100</v>
      </c>
      <c r="P31" s="154"/>
      <c r="Q31" s="165">
        <f>SUM(Q32:Q33)</f>
        <v>100</v>
      </c>
      <c r="R31" s="137"/>
    </row>
    <row r="32" spans="1:18" s="127" customFormat="1" ht="12" customHeight="1">
      <c r="A32" s="199" t="s">
        <v>145</v>
      </c>
      <c r="B32" s="146">
        <f t="shared" si="8"/>
        <v>4465</v>
      </c>
      <c r="C32" s="665"/>
      <c r="D32" s="146">
        <v>1086</v>
      </c>
      <c r="E32" s="146"/>
      <c r="F32" s="146">
        <v>2962</v>
      </c>
      <c r="G32" s="146"/>
      <c r="H32" s="146">
        <v>417</v>
      </c>
      <c r="I32" s="538"/>
      <c r="J32" s="171"/>
      <c r="K32" s="150">
        <f>B32*100/SUM(B32:B33)</f>
        <v>11.768892169008145</v>
      </c>
      <c r="L32" s="150"/>
      <c r="M32" s="150">
        <f>D32*100/SUM(D32:D33)</f>
        <v>6.9789859263543477</v>
      </c>
      <c r="N32" s="149"/>
      <c r="O32" s="150">
        <f>F32*100/SUM(F32:F33)</f>
        <v>17.811184606133494</v>
      </c>
      <c r="P32" s="149"/>
      <c r="Q32" s="150">
        <f>H32*100/SUM(H32:H33)</f>
        <v>7.2546972860125258</v>
      </c>
      <c r="R32" s="137"/>
    </row>
    <row r="33" spans="1:18" s="127" customFormat="1" ht="12" customHeight="1">
      <c r="A33" s="199" t="s">
        <v>146</v>
      </c>
      <c r="B33" s="146">
        <f t="shared" si="8"/>
        <v>33474</v>
      </c>
      <c r="C33" s="665"/>
      <c r="D33" s="146">
        <v>14475</v>
      </c>
      <c r="E33" s="146"/>
      <c r="F33" s="146">
        <v>13668</v>
      </c>
      <c r="G33" s="146"/>
      <c r="H33" s="146">
        <v>5331</v>
      </c>
      <c r="I33" s="537"/>
      <c r="J33" s="200"/>
      <c r="K33" s="150">
        <f>B33*100/SUM(B32:B33)</f>
        <v>88.23110783099186</v>
      </c>
      <c r="L33" s="197"/>
      <c r="M33" s="150">
        <f>D33*100/SUM(D32:D33)</f>
        <v>93.021014073645659</v>
      </c>
      <c r="N33" s="201"/>
      <c r="O33" s="150">
        <f>F33*100/SUM(F32:F33)</f>
        <v>82.188815393866506</v>
      </c>
      <c r="P33" s="201"/>
      <c r="Q33" s="150">
        <f>H33*100/SUM(H32:H33)</f>
        <v>92.745302713987471</v>
      </c>
      <c r="R33" s="137"/>
    </row>
    <row r="34" spans="1:18" s="127" customFormat="1" ht="12" customHeight="1">
      <c r="A34" s="19" t="s">
        <v>5</v>
      </c>
      <c r="B34" s="146">
        <f t="shared" si="8"/>
        <v>0</v>
      </c>
      <c r="C34" s="665"/>
      <c r="D34" s="146">
        <v>0</v>
      </c>
      <c r="E34" s="146"/>
      <c r="F34" s="146">
        <v>0</v>
      </c>
      <c r="G34" s="146"/>
      <c r="H34" s="146">
        <v>0</v>
      </c>
      <c r="I34" s="537"/>
      <c r="J34" s="200"/>
      <c r="K34" s="663">
        <v>0</v>
      </c>
      <c r="L34" s="664"/>
      <c r="M34" s="663">
        <v>0</v>
      </c>
      <c r="N34" s="363"/>
      <c r="O34" s="328">
        <v>0</v>
      </c>
      <c r="P34" s="363"/>
      <c r="Q34" s="328">
        <v>0</v>
      </c>
      <c r="R34" s="137"/>
    </row>
    <row r="35" spans="1:18" s="127" customFormat="1" ht="6.6" customHeight="1">
      <c r="A35" s="151"/>
      <c r="B35" s="146"/>
      <c r="C35" s="666"/>
      <c r="D35" s="146"/>
      <c r="E35" s="665"/>
      <c r="F35" s="135"/>
      <c r="G35" s="666"/>
      <c r="H35" s="135"/>
      <c r="I35" s="537"/>
      <c r="J35" s="148"/>
      <c r="K35" s="150"/>
      <c r="L35" s="150"/>
      <c r="M35" s="150"/>
      <c r="N35" s="150"/>
      <c r="O35" s="150"/>
      <c r="P35" s="137"/>
      <c r="Q35" s="137"/>
      <c r="R35" s="137"/>
    </row>
    <row r="36" spans="1:18" s="133" customFormat="1" ht="12">
      <c r="A36" s="293" t="s">
        <v>18</v>
      </c>
      <c r="B36" s="168">
        <f t="shared" ref="B36:B59" si="9">SUM(D36,F36,H36)</f>
        <v>37937</v>
      </c>
      <c r="C36" s="667"/>
      <c r="D36" s="156">
        <f>SUM(D37:D39)</f>
        <v>15560</v>
      </c>
      <c r="E36" s="669"/>
      <c r="F36" s="156">
        <f>SUM(F37:F39)</f>
        <v>16629</v>
      </c>
      <c r="G36" s="667"/>
      <c r="H36" s="156">
        <f>SUM(H37:H39)</f>
        <v>5748</v>
      </c>
      <c r="I36" s="538"/>
      <c r="J36" s="192"/>
      <c r="K36" s="154">
        <f>SUM(K37:K38)</f>
        <v>100</v>
      </c>
      <c r="L36" s="154"/>
      <c r="M36" s="154">
        <f>SUM(M37:M38)</f>
        <v>100</v>
      </c>
      <c r="N36" s="154"/>
      <c r="O36" s="154">
        <f>SUM(O37:O38)</f>
        <v>100</v>
      </c>
      <c r="P36" s="154"/>
      <c r="Q36" s="154">
        <f>SUM(Q37:Q38)</f>
        <v>100</v>
      </c>
      <c r="R36" s="165"/>
    </row>
    <row r="37" spans="1:18" s="127" customFormat="1" ht="12">
      <c r="A37" s="199" t="s">
        <v>19</v>
      </c>
      <c r="B37" s="146">
        <f t="shared" si="9"/>
        <v>36842</v>
      </c>
      <c r="C37" s="679"/>
      <c r="D37" s="680">
        <v>15076</v>
      </c>
      <c r="E37" s="667"/>
      <c r="F37" s="680">
        <v>16207</v>
      </c>
      <c r="G37" s="679"/>
      <c r="H37" s="680">
        <v>5559</v>
      </c>
      <c r="I37" s="538"/>
      <c r="J37" s="171"/>
      <c r="K37" s="149">
        <f>B37*100/SUM(B37:B38)</f>
        <v>97.113635764557031</v>
      </c>
      <c r="L37" s="149"/>
      <c r="M37" s="149">
        <f>D37*100/SUM(D37:D38)</f>
        <v>96.889460154241647</v>
      </c>
      <c r="N37" s="149"/>
      <c r="O37" s="149">
        <f>F37*100/SUM(F37:F38)</f>
        <v>97.46226471826327</v>
      </c>
      <c r="P37" s="149"/>
      <c r="Q37" s="149">
        <f>H37*100/SUM(H37:H38)</f>
        <v>96.71189979123173</v>
      </c>
      <c r="R37" s="149"/>
    </row>
    <row r="38" spans="1:18" s="127" customFormat="1" ht="11.4">
      <c r="A38" s="199" t="s">
        <v>20</v>
      </c>
      <c r="B38" s="146">
        <f t="shared" si="9"/>
        <v>1095</v>
      </c>
      <c r="C38" s="679"/>
      <c r="D38" s="680">
        <v>484</v>
      </c>
      <c r="E38" s="679" t="s">
        <v>211</v>
      </c>
      <c r="F38" s="680">
        <v>422</v>
      </c>
      <c r="G38" s="679" t="s">
        <v>211</v>
      </c>
      <c r="H38" s="680">
        <v>189</v>
      </c>
      <c r="I38" s="538" t="s">
        <v>211</v>
      </c>
      <c r="J38" s="200"/>
      <c r="K38" s="149">
        <f>B38*100/SUM(B37:B38)</f>
        <v>2.8863642354429713</v>
      </c>
      <c r="L38" s="201"/>
      <c r="M38" s="149">
        <f>D38*100/SUM(D37:D38)</f>
        <v>3.1105398457583546</v>
      </c>
      <c r="N38" s="201"/>
      <c r="O38" s="149">
        <f>F38*100/SUM(F37:F38)</f>
        <v>2.5377352817367251</v>
      </c>
      <c r="P38" s="201"/>
      <c r="Q38" s="149">
        <f>H38*100/SUM(H37:H38)</f>
        <v>3.2881002087682671</v>
      </c>
      <c r="R38" s="149"/>
    </row>
    <row r="39" spans="1:18" s="127" customFormat="1" ht="11.4">
      <c r="A39" s="19" t="s">
        <v>5</v>
      </c>
      <c r="B39" s="146">
        <f t="shared" si="9"/>
        <v>0</v>
      </c>
      <c r="C39" s="679"/>
      <c r="D39" s="152">
        <v>0</v>
      </c>
      <c r="E39" s="679"/>
      <c r="F39" s="152">
        <v>0</v>
      </c>
      <c r="G39" s="679"/>
      <c r="H39" s="152">
        <v>0</v>
      </c>
      <c r="I39" s="538"/>
      <c r="J39" s="200"/>
      <c r="K39" s="152">
        <v>0</v>
      </c>
      <c r="L39" s="681"/>
      <c r="M39" s="152">
        <v>0</v>
      </c>
      <c r="N39" s="363"/>
      <c r="O39" s="152">
        <v>0</v>
      </c>
      <c r="P39" s="681"/>
      <c r="Q39" s="152">
        <v>0</v>
      </c>
      <c r="R39" s="149"/>
    </row>
    <row r="40" spans="1:18" s="127" customFormat="1" ht="6.6" customHeight="1">
      <c r="A40" s="151"/>
      <c r="B40" s="146"/>
      <c r="C40" s="666"/>
      <c r="D40" s="146"/>
      <c r="E40" s="665"/>
      <c r="F40" s="135"/>
      <c r="G40" s="666"/>
      <c r="H40" s="135"/>
      <c r="I40" s="537"/>
      <c r="J40" s="148"/>
      <c r="K40" s="150"/>
      <c r="L40" s="150"/>
      <c r="M40" s="150"/>
      <c r="N40" s="150"/>
      <c r="O40" s="150"/>
      <c r="P40" s="137"/>
      <c r="Q40" s="137"/>
      <c r="R40" s="137"/>
    </row>
    <row r="41" spans="1:18" s="133" customFormat="1" ht="12">
      <c r="A41" s="294" t="s">
        <v>21</v>
      </c>
      <c r="B41" s="168">
        <f>SUM(D41,F41,H41)</f>
        <v>37938</v>
      </c>
      <c r="C41" s="667"/>
      <c r="D41" s="168">
        <f>SUM(D42:D48)</f>
        <v>15561</v>
      </c>
      <c r="E41" s="666"/>
      <c r="F41" s="168">
        <f>SUM(F42:F48)</f>
        <v>16630</v>
      </c>
      <c r="G41" s="668"/>
      <c r="H41" s="168">
        <f>SUM(H42:H48)</f>
        <v>5747</v>
      </c>
      <c r="I41" s="609"/>
      <c r="J41" s="192"/>
      <c r="K41" s="165">
        <f>SUM(K42:K47)</f>
        <v>100</v>
      </c>
      <c r="L41" s="165"/>
      <c r="M41" s="165">
        <f>SUM(M42:M47)</f>
        <v>100</v>
      </c>
      <c r="N41" s="165"/>
      <c r="O41" s="165">
        <f>SUM(O42:O47)</f>
        <v>100</v>
      </c>
      <c r="P41" s="154"/>
      <c r="Q41" s="165">
        <f>SUM(Q42:Q47)</f>
        <v>100</v>
      </c>
      <c r="R41" s="165"/>
    </row>
    <row r="42" spans="1:18" s="127" customFormat="1" ht="11.4">
      <c r="A42" s="295" t="s">
        <v>6</v>
      </c>
      <c r="B42" s="146">
        <f t="shared" si="9"/>
        <v>1223</v>
      </c>
      <c r="C42" s="665"/>
      <c r="D42" s="146">
        <v>921</v>
      </c>
      <c r="E42" s="146"/>
      <c r="F42" s="146">
        <v>112</v>
      </c>
      <c r="G42" s="146" t="s">
        <v>211</v>
      </c>
      <c r="H42" s="146">
        <v>190</v>
      </c>
      <c r="I42" s="146" t="s">
        <v>211</v>
      </c>
      <c r="J42" s="171"/>
      <c r="K42" s="150">
        <f>B42*100/SUM($B$42:$B$47)</f>
        <v>3.2236807422636935</v>
      </c>
      <c r="L42" s="150"/>
      <c r="M42" s="150">
        <f>D42*100/SUM($D$42:$D$47)</f>
        <v>5.9186427607480239</v>
      </c>
      <c r="N42" s="149"/>
      <c r="O42" s="150">
        <f>F42*100/SUM($F$42:$F$47)</f>
        <v>0.67348165965123274</v>
      </c>
      <c r="P42" s="149"/>
      <c r="Q42" s="150">
        <f>H42*100/SUM($H$42:$H$47)</f>
        <v>3.3060727336001392</v>
      </c>
      <c r="R42" s="149"/>
    </row>
    <row r="43" spans="1:18" s="127" customFormat="1" ht="11.4">
      <c r="A43" s="295" t="s">
        <v>168</v>
      </c>
      <c r="B43" s="146">
        <f t="shared" si="9"/>
        <v>4906</v>
      </c>
      <c r="C43" s="665"/>
      <c r="D43" s="146">
        <v>3116</v>
      </c>
      <c r="E43" s="146"/>
      <c r="F43" s="146">
        <v>911</v>
      </c>
      <c r="G43" s="146"/>
      <c r="H43" s="146">
        <v>879</v>
      </c>
      <c r="I43" s="146"/>
      <c r="J43" s="148"/>
      <c r="K43" s="150">
        <f t="shared" ref="K43:K46" si="10">B43*100/SUM($B$42:$B$47)</f>
        <v>12.931625283357056</v>
      </c>
      <c r="L43" s="150"/>
      <c r="M43" s="150">
        <f t="shared" ref="M43:M46" si="11">D43*100/SUM($D$42:$D$47)</f>
        <v>20.024420024420024</v>
      </c>
      <c r="N43" s="150"/>
      <c r="O43" s="150">
        <f t="shared" ref="O43:O46" si="12">F43*100/SUM($F$42:$F$47)</f>
        <v>5.4780517137702942</v>
      </c>
      <c r="P43" s="137"/>
      <c r="Q43" s="150">
        <f t="shared" ref="Q43:Q46" si="13">H43*100/SUM($H$42:$H$47)</f>
        <v>15.294936488602749</v>
      </c>
      <c r="R43" s="149"/>
    </row>
    <row r="44" spans="1:18" s="127" customFormat="1" ht="11.4">
      <c r="A44" s="296" t="s">
        <v>169</v>
      </c>
      <c r="B44" s="146">
        <f t="shared" si="9"/>
        <v>7072</v>
      </c>
      <c r="C44" s="665"/>
      <c r="D44" s="146">
        <v>3903</v>
      </c>
      <c r="E44" s="146"/>
      <c r="F44" s="146">
        <v>2605</v>
      </c>
      <c r="G44" s="146"/>
      <c r="H44" s="146">
        <v>564</v>
      </c>
      <c r="I44" s="146"/>
      <c r="J44" s="148"/>
      <c r="K44" s="150">
        <f t="shared" si="10"/>
        <v>18.64094048183879</v>
      </c>
      <c r="L44" s="150"/>
      <c r="M44" s="150">
        <f t="shared" si="11"/>
        <v>25.081935608251399</v>
      </c>
      <c r="N44" s="150"/>
      <c r="O44" s="150">
        <f t="shared" si="12"/>
        <v>15.664461815995189</v>
      </c>
      <c r="P44" s="137"/>
      <c r="Q44" s="150">
        <f t="shared" si="13"/>
        <v>9.8138159039498873</v>
      </c>
      <c r="R44" s="149"/>
    </row>
    <row r="45" spans="1:18" s="127" customFormat="1" ht="11.4">
      <c r="A45" s="296" t="s">
        <v>170</v>
      </c>
      <c r="B45" s="146">
        <f t="shared" si="9"/>
        <v>5273</v>
      </c>
      <c r="C45" s="666"/>
      <c r="D45" s="146">
        <v>1337</v>
      </c>
      <c r="E45" s="146"/>
      <c r="F45" s="146">
        <v>3122</v>
      </c>
      <c r="G45" s="146"/>
      <c r="H45" s="146">
        <v>814</v>
      </c>
      <c r="I45" s="146"/>
      <c r="J45" s="148"/>
      <c r="K45" s="150">
        <f>B45*100/SUM($B$42:$B$47)</f>
        <v>13.898993093995466</v>
      </c>
      <c r="L45" s="150"/>
      <c r="M45" s="150">
        <f t="shared" si="11"/>
        <v>8.591992802519119</v>
      </c>
      <c r="N45" s="150"/>
      <c r="O45" s="150">
        <f t="shared" si="12"/>
        <v>18.773301262778112</v>
      </c>
      <c r="P45" s="137"/>
      <c r="Q45" s="150">
        <f t="shared" si="13"/>
        <v>14.163911606055333</v>
      </c>
      <c r="R45" s="149"/>
    </row>
    <row r="46" spans="1:18" s="127" customFormat="1" ht="12">
      <c r="A46" s="295" t="s">
        <v>171</v>
      </c>
      <c r="B46" s="146">
        <f t="shared" si="9"/>
        <v>6186</v>
      </c>
      <c r="C46" s="668"/>
      <c r="D46" s="146">
        <v>2468</v>
      </c>
      <c r="E46" s="146"/>
      <c r="F46" s="146">
        <v>2690</v>
      </c>
      <c r="G46" s="146"/>
      <c r="H46" s="146">
        <v>1028</v>
      </c>
      <c r="I46" s="146"/>
      <c r="J46" s="148"/>
      <c r="K46" s="150">
        <f t="shared" si="10"/>
        <v>16.305551162422901</v>
      </c>
      <c r="L46" s="150"/>
      <c r="M46" s="150">
        <f t="shared" si="11"/>
        <v>15.86016322858428</v>
      </c>
      <c r="N46" s="150"/>
      <c r="O46" s="150">
        <f t="shared" si="12"/>
        <v>16.175586289837643</v>
      </c>
      <c r="P46" s="137"/>
      <c r="Q46" s="150">
        <f t="shared" si="13"/>
        <v>17.887593527057597</v>
      </c>
      <c r="R46" s="149"/>
    </row>
    <row r="47" spans="1:18" s="127" customFormat="1" ht="11.4">
      <c r="A47" s="19" t="s">
        <v>172</v>
      </c>
      <c r="B47" s="146">
        <f t="shared" si="9"/>
        <v>13278</v>
      </c>
      <c r="C47" s="665"/>
      <c r="D47" s="146">
        <v>3816</v>
      </c>
      <c r="E47" s="146"/>
      <c r="F47" s="146">
        <v>7190</v>
      </c>
      <c r="G47" s="146"/>
      <c r="H47" s="146">
        <v>2272</v>
      </c>
      <c r="I47" s="146"/>
      <c r="J47" s="148"/>
      <c r="K47" s="150">
        <f>B47*100/SUM($B$42:$B$47)</f>
        <v>34.999209236122091</v>
      </c>
      <c r="L47" s="150"/>
      <c r="M47" s="150">
        <f>D47*100/SUM($D$42:$D$47)</f>
        <v>24.522845575477156</v>
      </c>
      <c r="N47" s="150"/>
      <c r="O47" s="150">
        <f>F47*100/SUM($F$42:$F$47)</f>
        <v>43.235117257967531</v>
      </c>
      <c r="P47" s="137"/>
      <c r="Q47" s="150">
        <f>H47*100/SUM($H$42:$H$47)</f>
        <v>39.533669740734297</v>
      </c>
      <c r="R47" s="149"/>
    </row>
    <row r="48" spans="1:18" s="127" customFormat="1" ht="11.4">
      <c r="A48" s="19" t="s">
        <v>5</v>
      </c>
      <c r="B48" s="146">
        <f>SUM(D48,F48,H48)</f>
        <v>0</v>
      </c>
      <c r="C48" s="665"/>
      <c r="D48" s="146">
        <f>SUM(F48,H48,J48)</f>
        <v>0</v>
      </c>
      <c r="E48" s="146"/>
      <c r="F48" s="146">
        <f>SUM(H48,J48,L48)</f>
        <v>0</v>
      </c>
      <c r="G48" s="146"/>
      <c r="H48" s="146">
        <f>SUM(J48,L48,N48)</f>
        <v>0</v>
      </c>
      <c r="I48" s="146"/>
      <c r="J48" s="148"/>
      <c r="K48" s="146">
        <f>SUM(M48,O48,Q48)</f>
        <v>0</v>
      </c>
      <c r="L48" s="664"/>
      <c r="M48" s="146">
        <f>SUM(O48,Q48,S48)</f>
        <v>0</v>
      </c>
      <c r="N48" s="363"/>
      <c r="O48" s="328">
        <v>0</v>
      </c>
      <c r="P48" s="363"/>
      <c r="Q48" s="328">
        <v>0</v>
      </c>
      <c r="R48" s="149"/>
    </row>
    <row r="49" spans="1:18" s="123" customFormat="1" ht="6.6" customHeight="1">
      <c r="A49" s="202"/>
      <c r="B49" s="146"/>
      <c r="C49" s="665"/>
      <c r="D49" s="152"/>
      <c r="E49" s="665"/>
      <c r="F49" s="152"/>
      <c r="G49" s="669"/>
      <c r="H49" s="152"/>
      <c r="I49" s="538"/>
      <c r="J49" s="172"/>
      <c r="K49" s="149"/>
      <c r="L49" s="149"/>
      <c r="M49" s="149"/>
      <c r="N49" s="149"/>
      <c r="O49" s="149"/>
      <c r="P49" s="173"/>
      <c r="Q49" s="149"/>
      <c r="R49" s="149"/>
    </row>
    <row r="50" spans="1:18" s="133" customFormat="1" ht="12">
      <c r="A50" s="294" t="s">
        <v>22</v>
      </c>
      <c r="B50" s="168">
        <f t="shared" si="9"/>
        <v>37938</v>
      </c>
      <c r="C50" s="665"/>
      <c r="D50" s="168">
        <f>SUM(D51:D53)</f>
        <v>15561</v>
      </c>
      <c r="E50" s="665"/>
      <c r="F50" s="168">
        <f>SUM(F51:F53)</f>
        <v>16629</v>
      </c>
      <c r="G50" s="667"/>
      <c r="H50" s="168">
        <f>SUM(H51:H53)</f>
        <v>5748</v>
      </c>
      <c r="I50" s="537"/>
      <c r="J50" s="205"/>
      <c r="K50" s="165">
        <f>SUM(K51:K52)</f>
        <v>100</v>
      </c>
      <c r="L50" s="165"/>
      <c r="M50" s="165">
        <f>SUM(M51:M52)</f>
        <v>100</v>
      </c>
      <c r="N50" s="165"/>
      <c r="O50" s="165">
        <f>SUM(O51:O52)</f>
        <v>100</v>
      </c>
      <c r="P50" s="206"/>
      <c r="Q50" s="165">
        <f>SUM(Q51:Q52)</f>
        <v>100</v>
      </c>
      <c r="R50" s="165"/>
    </row>
    <row r="51" spans="1:18" s="127" customFormat="1">
      <c r="A51" s="297" t="s">
        <v>189</v>
      </c>
      <c r="B51" s="146">
        <f t="shared" si="9"/>
        <v>12542</v>
      </c>
      <c r="C51" s="665"/>
      <c r="D51" s="146">
        <v>7035</v>
      </c>
      <c r="E51" s="146"/>
      <c r="F51" s="146">
        <v>3403</v>
      </c>
      <c r="G51" s="146"/>
      <c r="H51" s="146">
        <v>2104</v>
      </c>
      <c r="I51" s="537"/>
      <c r="J51" s="148"/>
      <c r="K51" s="150">
        <f>B51*100/SUM(B51:B52)</f>
        <v>33.059201855659232</v>
      </c>
      <c r="L51" s="197"/>
      <c r="M51" s="150">
        <f>D51*100/SUM(D51:D52)</f>
        <v>45.209176788124154</v>
      </c>
      <c r="N51" s="197"/>
      <c r="O51" s="150">
        <f>F51*100/SUM(F51:F52)</f>
        <v>20.46424920319923</v>
      </c>
      <c r="P51" s="137"/>
      <c r="Q51" s="150">
        <f>H51*100/SUM(H51:H52)</f>
        <v>36.604036186499656</v>
      </c>
      <c r="R51" s="149"/>
    </row>
    <row r="52" spans="1:18" s="127" customFormat="1">
      <c r="A52" s="297" t="s">
        <v>190</v>
      </c>
      <c r="B52" s="146">
        <f t="shared" si="9"/>
        <v>25396</v>
      </c>
      <c r="C52" s="665"/>
      <c r="D52" s="146">
        <v>8526</v>
      </c>
      <c r="E52" s="146"/>
      <c r="F52" s="146">
        <v>13226</v>
      </c>
      <c r="G52" s="146"/>
      <c r="H52" s="146">
        <v>3644</v>
      </c>
      <c r="I52" s="538"/>
      <c r="J52" s="171"/>
      <c r="K52" s="150">
        <f>B52*100/SUM(B51:B52)</f>
        <v>66.940798144340761</v>
      </c>
      <c r="L52" s="150"/>
      <c r="M52" s="150">
        <f>D52*100/SUM(D51:D52)</f>
        <v>54.790823211875846</v>
      </c>
      <c r="N52" s="150"/>
      <c r="O52" s="150">
        <f>F52*100/SUM(F51:F52)</f>
        <v>79.53575079680077</v>
      </c>
      <c r="P52" s="149"/>
      <c r="Q52" s="150">
        <f>H52*100/SUM(H51:H52)</f>
        <v>63.395963813500344</v>
      </c>
      <c r="R52" s="149"/>
    </row>
    <row r="53" spans="1:18" s="127" customFormat="1" ht="11.4">
      <c r="A53" s="19" t="s">
        <v>5</v>
      </c>
      <c r="B53" s="146">
        <f>SUM(D53,F53,H53)</f>
        <v>0</v>
      </c>
      <c r="C53" s="665"/>
      <c r="D53" s="146">
        <v>0</v>
      </c>
      <c r="E53" s="146"/>
      <c r="F53" s="146">
        <v>0</v>
      </c>
      <c r="G53" s="146"/>
      <c r="H53" s="146">
        <v>0</v>
      </c>
      <c r="I53" s="538"/>
      <c r="J53" s="171"/>
      <c r="K53" s="663">
        <v>0</v>
      </c>
      <c r="L53" s="664"/>
      <c r="M53" s="663">
        <v>0</v>
      </c>
      <c r="N53" s="363"/>
      <c r="O53" s="663">
        <v>0</v>
      </c>
      <c r="P53" s="664"/>
      <c r="Q53" s="663">
        <v>0</v>
      </c>
      <c r="R53" s="149"/>
    </row>
    <row r="54" spans="1:18" s="127" customFormat="1" ht="6.6" customHeight="1">
      <c r="A54" s="207"/>
      <c r="B54" s="146"/>
      <c r="C54" s="611"/>
      <c r="D54" s="208"/>
      <c r="E54" s="665"/>
      <c r="F54" s="208"/>
      <c r="G54" s="670"/>
      <c r="H54" s="209"/>
      <c r="I54" s="537"/>
      <c r="J54" s="210"/>
      <c r="K54" s="197"/>
      <c r="L54" s="197"/>
      <c r="M54" s="197"/>
      <c r="N54" s="197"/>
      <c r="O54" s="197"/>
      <c r="P54" s="211"/>
      <c r="Q54" s="137"/>
      <c r="R54" s="137"/>
    </row>
    <row r="55" spans="1:18" s="133" customFormat="1" ht="12">
      <c r="A55" s="298" t="s">
        <v>23</v>
      </c>
      <c r="B55" s="168">
        <f>SUM(D55,F55,H55)</f>
        <v>37938</v>
      </c>
      <c r="C55" s="546"/>
      <c r="D55" s="168">
        <f>SUM(D56:D60)</f>
        <v>15561</v>
      </c>
      <c r="E55" s="665"/>
      <c r="F55" s="168">
        <f>SUM(F56:F60)</f>
        <v>16629</v>
      </c>
      <c r="G55" s="668"/>
      <c r="H55" s="168">
        <f>SUM(H56:H60)</f>
        <v>5748</v>
      </c>
      <c r="I55" s="537"/>
      <c r="J55" s="205"/>
      <c r="K55" s="165">
        <f>SUM(K56:K59)</f>
        <v>100</v>
      </c>
      <c r="L55" s="165"/>
      <c r="M55" s="165">
        <f>SUM(M56:M59)</f>
        <v>100.00000000000001</v>
      </c>
      <c r="N55" s="165"/>
      <c r="O55" s="165">
        <f>SUM(O56:O59)</f>
        <v>100</v>
      </c>
      <c r="P55" s="206"/>
      <c r="Q55" s="165">
        <f>SUM(Q56:Q59)</f>
        <v>100</v>
      </c>
      <c r="R55" s="165"/>
    </row>
    <row r="56" spans="1:18" s="127" customFormat="1" ht="11.4">
      <c r="A56" s="299" t="s">
        <v>73</v>
      </c>
      <c r="B56" s="146">
        <f t="shared" si="9"/>
        <v>15040</v>
      </c>
      <c r="C56" s="537"/>
      <c r="D56" s="146">
        <v>7961</v>
      </c>
      <c r="E56" s="146"/>
      <c r="F56" s="146">
        <v>5118</v>
      </c>
      <c r="G56" s="146"/>
      <c r="H56" s="146">
        <v>1961</v>
      </c>
      <c r="I56" s="146"/>
      <c r="J56" s="171"/>
      <c r="K56" s="150">
        <f>B56*100/SUM($B$56:$B$59)</f>
        <v>39.668723954212162</v>
      </c>
      <c r="L56" s="150"/>
      <c r="M56" s="150">
        <f>D56*100/SUM($D$56:$D$59)</f>
        <v>51.159951159951163</v>
      </c>
      <c r="N56" s="150"/>
      <c r="O56" s="150">
        <f>F56*100/SUM($F$56:$F$59)</f>
        <v>30.822041553748871</v>
      </c>
      <c r="P56" s="137"/>
      <c r="Q56" s="150">
        <f>H56*100/SUM($H$56:$H$59)</f>
        <v>34.116214335421013</v>
      </c>
      <c r="R56" s="149"/>
    </row>
    <row r="57" spans="1:18" s="127" customFormat="1" ht="11.4">
      <c r="A57" s="299" t="s">
        <v>74</v>
      </c>
      <c r="B57" s="146">
        <f t="shared" si="9"/>
        <v>1314</v>
      </c>
      <c r="C57" s="537"/>
      <c r="D57" s="146">
        <v>386</v>
      </c>
      <c r="E57" s="146" t="s">
        <v>211</v>
      </c>
      <c r="F57" s="146">
        <v>161</v>
      </c>
      <c r="G57" s="146" t="s">
        <v>211</v>
      </c>
      <c r="H57" s="146">
        <v>767</v>
      </c>
      <c r="I57" s="146"/>
      <c r="J57" s="171"/>
      <c r="K57" s="150">
        <f>B57*100/SUM($B$56:$B$59)</f>
        <v>3.4657382497230573</v>
      </c>
      <c r="L57" s="150"/>
      <c r="M57" s="150">
        <f>D57*100/SUM($D$56:$D$59)</f>
        <v>2.4805603752972174</v>
      </c>
      <c r="N57" s="149"/>
      <c r="O57" s="150">
        <f>F57*100/SUM($F$56:$F$59)</f>
        <v>0.9695874736525143</v>
      </c>
      <c r="P57" s="149"/>
      <c r="Q57" s="150">
        <f>H57*100/SUM($H$56:$H$59)</f>
        <v>13.343771746694502</v>
      </c>
      <c r="R57" s="149"/>
    </row>
    <row r="58" spans="1:18" s="127" customFormat="1" ht="11.4">
      <c r="A58" s="299" t="s">
        <v>75</v>
      </c>
      <c r="B58" s="146">
        <f t="shared" si="9"/>
        <v>20529</v>
      </c>
      <c r="C58" s="537"/>
      <c r="D58" s="146">
        <v>6896</v>
      </c>
      <c r="E58" s="146"/>
      <c r="F58" s="146">
        <v>10795</v>
      </c>
      <c r="G58" s="146"/>
      <c r="H58" s="146">
        <v>2838</v>
      </c>
      <c r="I58" s="146"/>
      <c r="J58" s="171"/>
      <c r="K58" s="150">
        <f>B58*100/SUM($B$56:$B$59)</f>
        <v>54.146225668618449</v>
      </c>
      <c r="L58" s="150"/>
      <c r="M58" s="150">
        <f>D58*100/SUM($D$56:$D$59)</f>
        <v>44.315918000128526</v>
      </c>
      <c r="N58" s="149"/>
      <c r="O58" s="150">
        <f>F58*100/SUM($F$56:$F$59)</f>
        <v>65.010538994278832</v>
      </c>
      <c r="P58" s="149"/>
      <c r="Q58" s="150">
        <f>H58*100/SUM($H$56:$H$59)</f>
        <v>49.373695198329855</v>
      </c>
      <c r="R58" s="149"/>
    </row>
    <row r="59" spans="1:18" s="127" customFormat="1">
      <c r="A59" s="300" t="s">
        <v>191</v>
      </c>
      <c r="B59" s="146">
        <f t="shared" si="9"/>
        <v>1031</v>
      </c>
      <c r="C59" s="537"/>
      <c r="D59" s="146">
        <v>318</v>
      </c>
      <c r="E59" s="146" t="s">
        <v>211</v>
      </c>
      <c r="F59" s="146">
        <v>531</v>
      </c>
      <c r="G59" s="146" t="s">
        <v>211</v>
      </c>
      <c r="H59" s="146">
        <v>182</v>
      </c>
      <c r="I59" s="146" t="s">
        <v>211</v>
      </c>
      <c r="J59" s="171"/>
      <c r="K59" s="150">
        <f>B59*100/SUM($B$56:$B$59)</f>
        <v>2.7193121274463259</v>
      </c>
      <c r="L59" s="150"/>
      <c r="M59" s="150">
        <f>D59*100/SUM($D$56:$D$59)</f>
        <v>2.0435704646230963</v>
      </c>
      <c r="N59" s="149"/>
      <c r="O59" s="150">
        <f>F59*100/SUM($F$56:$F$59)</f>
        <v>3.1978319783197833</v>
      </c>
      <c r="P59" s="149"/>
      <c r="Q59" s="150">
        <f>H59*100/SUM($H$56:$H$59)</f>
        <v>3.1663187195546278</v>
      </c>
      <c r="R59" s="149"/>
    </row>
    <row r="60" spans="1:18" s="127" customFormat="1" ht="11.4">
      <c r="A60" s="19" t="s">
        <v>5</v>
      </c>
      <c r="B60" s="146">
        <f>SUM(D60,F60,H60)</f>
        <v>24</v>
      </c>
      <c r="C60" s="537" t="s">
        <v>211</v>
      </c>
      <c r="D60" s="146">
        <v>0</v>
      </c>
      <c r="E60" s="146"/>
      <c r="F60" s="146">
        <v>24</v>
      </c>
      <c r="G60" s="146" t="s">
        <v>211</v>
      </c>
      <c r="H60" s="146">
        <v>0</v>
      </c>
      <c r="I60" s="146"/>
      <c r="J60" s="171"/>
      <c r="K60" s="150"/>
      <c r="L60" s="150"/>
      <c r="M60" s="150"/>
      <c r="N60" s="149"/>
      <c r="O60" s="150"/>
      <c r="P60" s="149"/>
      <c r="Q60" s="150"/>
      <c r="R60" s="149"/>
    </row>
    <row r="61" spans="1:18" s="123" customFormat="1" ht="6.6" customHeight="1" thickBot="1">
      <c r="A61" s="214"/>
      <c r="B61" s="175"/>
      <c r="C61" s="562"/>
      <c r="D61" s="175"/>
      <c r="E61" s="562"/>
      <c r="F61" s="175"/>
      <c r="G61" s="177"/>
      <c r="H61" s="175"/>
      <c r="I61" s="562"/>
      <c r="J61" s="178"/>
      <c r="K61" s="179"/>
      <c r="L61" s="178"/>
      <c r="M61" s="179"/>
      <c r="N61" s="178"/>
      <c r="O61" s="179"/>
      <c r="P61" s="180"/>
      <c r="Q61" s="179"/>
      <c r="R61" s="179"/>
    </row>
    <row r="62" spans="1:18" s="182" customFormat="1" ht="6.6" customHeight="1">
      <c r="B62" s="215"/>
      <c r="C62" s="572"/>
      <c r="D62" s="183"/>
      <c r="E62" s="572"/>
      <c r="F62" s="189"/>
      <c r="G62" s="184"/>
      <c r="I62" s="572"/>
      <c r="K62" s="215"/>
      <c r="M62" s="183"/>
      <c r="O62" s="189"/>
    </row>
    <row r="63" spans="1:18" s="9" customFormat="1" ht="11.25" customHeight="1">
      <c r="A63" s="9" t="s">
        <v>194</v>
      </c>
      <c r="B63" s="24"/>
      <c r="C63" s="556"/>
      <c r="D63" s="24"/>
      <c r="E63" s="556"/>
      <c r="F63" s="24"/>
      <c r="G63" s="75"/>
      <c r="H63" s="24"/>
      <c r="I63" s="556"/>
      <c r="K63" s="67"/>
      <c r="L63" s="67"/>
      <c r="M63" s="67"/>
      <c r="N63" s="67"/>
      <c r="O63" s="67"/>
      <c r="P63" s="67"/>
      <c r="Q63" s="67"/>
      <c r="R63" s="67"/>
    </row>
    <row r="64" spans="1:18" s="182" customFormat="1" ht="11.4">
      <c r="A64" s="301" t="s">
        <v>186</v>
      </c>
      <c r="B64" s="183"/>
      <c r="C64" s="572"/>
      <c r="D64" s="183"/>
      <c r="E64" s="572"/>
      <c r="F64" s="189"/>
      <c r="G64" s="184"/>
      <c r="I64" s="572"/>
      <c r="K64" s="183"/>
      <c r="M64" s="183"/>
      <c r="O64" s="189"/>
    </row>
    <row r="65" spans="1:18" s="182" customFormat="1" ht="11.4">
      <c r="A65" s="301" t="s">
        <v>187</v>
      </c>
      <c r="B65" s="183"/>
      <c r="C65" s="572"/>
      <c r="D65" s="183"/>
      <c r="E65" s="572"/>
      <c r="G65" s="184"/>
      <c r="I65" s="572"/>
      <c r="K65" s="183"/>
      <c r="M65" s="183"/>
    </row>
    <row r="66" spans="1:18" s="182" customFormat="1" ht="11.4">
      <c r="A66" s="302" t="s">
        <v>188</v>
      </c>
      <c r="B66" s="216"/>
      <c r="C66" s="610"/>
      <c r="D66" s="216"/>
      <c r="E66" s="610"/>
      <c r="F66" s="216"/>
      <c r="G66" s="217"/>
      <c r="H66" s="218"/>
      <c r="I66" s="610"/>
      <c r="J66" s="218"/>
      <c r="K66" s="216"/>
      <c r="L66" s="218"/>
      <c r="M66" s="216"/>
      <c r="N66" s="218"/>
      <c r="O66" s="216"/>
      <c r="P66" s="218"/>
    </row>
    <row r="67" spans="1:18" s="273" customFormat="1" ht="22.5" customHeight="1">
      <c r="A67" s="719" t="s">
        <v>167</v>
      </c>
      <c r="B67" s="719"/>
      <c r="C67" s="719"/>
      <c r="D67" s="719"/>
      <c r="E67" s="719"/>
      <c r="F67" s="719"/>
      <c r="G67" s="719"/>
      <c r="H67" s="719"/>
      <c r="I67" s="719"/>
      <c r="J67" s="719"/>
      <c r="K67" s="719"/>
      <c r="L67" s="719"/>
      <c r="M67" s="719"/>
      <c r="N67" s="719"/>
      <c r="O67" s="719"/>
      <c r="P67" s="719"/>
      <c r="Q67" s="719"/>
      <c r="R67" s="719"/>
    </row>
    <row r="68" spans="1:18" s="273" customFormat="1" ht="10.199999999999999">
      <c r="A68" s="287" t="s">
        <v>14</v>
      </c>
      <c r="B68" s="271"/>
      <c r="C68" s="557"/>
      <c r="E68" s="557"/>
      <c r="G68" s="272"/>
      <c r="I68" s="563"/>
      <c r="N68" s="274"/>
      <c r="P68" s="105"/>
      <c r="Q68" s="271"/>
      <c r="R68" s="272"/>
    </row>
    <row r="69" spans="1:18" s="273" customFormat="1" ht="10.199999999999999">
      <c r="A69" s="288" t="s">
        <v>70</v>
      </c>
      <c r="B69" s="271"/>
      <c r="C69" s="557"/>
      <c r="E69" s="557"/>
      <c r="G69" s="272"/>
      <c r="I69" s="563"/>
      <c r="N69" s="274"/>
      <c r="P69" s="106"/>
      <c r="Q69" s="271"/>
      <c r="R69" s="272"/>
    </row>
    <row r="70" spans="1:18" s="273" customFormat="1" ht="10.199999999999999">
      <c r="A70" s="9" t="s">
        <v>223</v>
      </c>
      <c r="B70" s="271"/>
      <c r="C70" s="557"/>
      <c r="E70" s="557"/>
      <c r="G70" s="272"/>
      <c r="I70" s="563"/>
      <c r="N70" s="274"/>
      <c r="P70" s="9"/>
      <c r="Q70" s="271"/>
      <c r="R70" s="272"/>
    </row>
  </sheetData>
  <mergeCells count="15">
    <mergeCell ref="A1:R1"/>
    <mergeCell ref="A4:A10"/>
    <mergeCell ref="B4:I4"/>
    <mergeCell ref="K4:R4"/>
    <mergeCell ref="B7:C10"/>
    <mergeCell ref="D7:I7"/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activeCell="F44" sqref="F44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232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139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549"/>
      <c r="F9" s="431"/>
      <c r="G9" s="549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SUM(D13,F13,H13)</f>
        <v>37939</v>
      </c>
      <c r="C13" s="553"/>
      <c r="D13" s="448">
        <f>D15</f>
        <v>15560</v>
      </c>
      <c r="E13" s="564"/>
      <c r="F13" s="448">
        <f>F15</f>
        <v>16630</v>
      </c>
      <c r="G13" s="553"/>
      <c r="H13" s="448">
        <f>H15</f>
        <v>5749</v>
      </c>
      <c r="I13" s="553"/>
      <c r="J13" s="451"/>
      <c r="K13" s="671">
        <f>M13+O13+Q13</f>
        <v>100.00000000000001</v>
      </c>
      <c r="L13" s="444"/>
      <c r="M13" s="443">
        <f>D13*100/B13</f>
        <v>41.01320540868236</v>
      </c>
      <c r="N13" s="445"/>
      <c r="O13" s="443">
        <f>F13*100/B13</f>
        <v>43.833522233058332</v>
      </c>
      <c r="P13" s="452"/>
      <c r="Q13" s="443">
        <f>H13*100/B13</f>
        <v>15.153272358259311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 ht="24">
      <c r="A15" s="281" t="s">
        <v>96</v>
      </c>
      <c r="B15" s="168">
        <f t="shared" ref="B15:B24" si="0">SUM(D15,F15,H15)</f>
        <v>37939</v>
      </c>
      <c r="C15" s="537"/>
      <c r="D15" s="168">
        <f>SUM(D16:D24)</f>
        <v>15560</v>
      </c>
      <c r="E15" s="537"/>
      <c r="F15" s="168">
        <f>SUM(F16:F24)</f>
        <v>16630</v>
      </c>
      <c r="G15" s="539"/>
      <c r="H15" s="168">
        <f>SUM(H16:H24)</f>
        <v>5749</v>
      </c>
      <c r="I15" s="537"/>
      <c r="J15" s="148"/>
      <c r="K15" s="221">
        <f>SUM(K16:K23)</f>
        <v>100</v>
      </c>
      <c r="L15" s="221"/>
      <c r="M15" s="221">
        <f>SUM(M16:M23)</f>
        <v>100</v>
      </c>
      <c r="N15" s="221"/>
      <c r="O15" s="221">
        <f>SUM(O16:O23)</f>
        <v>100</v>
      </c>
      <c r="P15" s="221"/>
      <c r="Q15" s="221">
        <f>SUM(Q16:Q23)</f>
        <v>100.00000000000001</v>
      </c>
      <c r="R15" s="221"/>
    </row>
    <row r="16" spans="1:18" s="127" customFormat="1" ht="11.4">
      <c r="A16" s="303" t="s">
        <v>97</v>
      </c>
      <c r="B16" s="135">
        <f t="shared" si="0"/>
        <v>9021</v>
      </c>
      <c r="C16" s="135"/>
      <c r="D16" s="135">
        <v>1790</v>
      </c>
      <c r="E16" s="135"/>
      <c r="F16" s="135">
        <v>4218</v>
      </c>
      <c r="G16" s="135"/>
      <c r="H16" s="135">
        <v>3013</v>
      </c>
      <c r="I16" s="135"/>
      <c r="J16" s="222"/>
      <c r="K16" s="213">
        <f>B16*100/SUM($B$16:$B$23)</f>
        <v>25.092486996189258</v>
      </c>
      <c r="L16" s="212"/>
      <c r="M16" s="213">
        <f>D16*100/SUM($D$16:$D$23)</f>
        <v>11.926972281449894</v>
      </c>
      <c r="N16" s="223"/>
      <c r="O16" s="213">
        <f>F16*100/SUM($F$16:$F$23)</f>
        <v>26.523297491039425</v>
      </c>
      <c r="P16" s="212"/>
      <c r="Q16" s="213">
        <f>H16*100/SUM($H$16:$H$23)</f>
        <v>59.781746031746032</v>
      </c>
      <c r="R16" s="213"/>
    </row>
    <row r="17" spans="1:18" s="127" customFormat="1" ht="11.4">
      <c r="A17" s="303" t="s">
        <v>98</v>
      </c>
      <c r="B17" s="135">
        <f t="shared" si="0"/>
        <v>1116</v>
      </c>
      <c r="C17" s="135"/>
      <c r="D17" s="135">
        <v>972</v>
      </c>
      <c r="E17" s="135"/>
      <c r="F17" s="135">
        <v>31</v>
      </c>
      <c r="G17" s="135" t="s">
        <v>211</v>
      </c>
      <c r="H17" s="135">
        <v>113</v>
      </c>
      <c r="I17" s="135" t="s">
        <v>211</v>
      </c>
      <c r="J17" s="222"/>
      <c r="K17" s="213">
        <f t="shared" ref="K17:K22" si="1">B17*100/SUM($B$16:$B$23)</f>
        <v>3.1042251954048568</v>
      </c>
      <c r="L17" s="212"/>
      <c r="M17" s="213">
        <f t="shared" ref="M17:M22" si="2">D17*100/SUM($D$16:$D$23)</f>
        <v>6.476545842217484</v>
      </c>
      <c r="N17" s="223"/>
      <c r="O17" s="213">
        <f t="shared" ref="O17:O22" si="3">F17*100/SUM($F$16:$F$23)</f>
        <v>0.19493177387914229</v>
      </c>
      <c r="P17" s="223"/>
      <c r="Q17" s="213">
        <f t="shared" ref="Q17:Q22" si="4">H17*100/SUM($H$16:$H$23)</f>
        <v>2.2420634920634921</v>
      </c>
      <c r="R17" s="213"/>
    </row>
    <row r="18" spans="1:18" s="127" customFormat="1" ht="11.4">
      <c r="A18" s="303" t="s">
        <v>99</v>
      </c>
      <c r="B18" s="135">
        <f t="shared" si="0"/>
        <v>8104</v>
      </c>
      <c r="C18" s="135"/>
      <c r="D18" s="135">
        <v>4971</v>
      </c>
      <c r="E18" s="135"/>
      <c r="F18" s="135">
        <v>2193</v>
      </c>
      <c r="G18" s="135"/>
      <c r="H18" s="135">
        <v>940</v>
      </c>
      <c r="I18" s="135"/>
      <c r="J18" s="222"/>
      <c r="K18" s="213">
        <f t="shared" si="1"/>
        <v>22.541792996022362</v>
      </c>
      <c r="L18" s="212"/>
      <c r="M18" s="213">
        <f t="shared" si="2"/>
        <v>33.122334754797443</v>
      </c>
      <c r="N18" s="212"/>
      <c r="O18" s="213">
        <f t="shared" si="3"/>
        <v>13.789850971514808</v>
      </c>
      <c r="P18" s="213"/>
      <c r="Q18" s="213">
        <f t="shared" si="4"/>
        <v>18.650793650793652</v>
      </c>
      <c r="R18" s="213"/>
    </row>
    <row r="19" spans="1:18" s="127" customFormat="1" ht="11.4">
      <c r="A19" s="303" t="s">
        <v>100</v>
      </c>
      <c r="B19" s="135">
        <f t="shared" si="0"/>
        <v>4208</v>
      </c>
      <c r="C19" s="135"/>
      <c r="D19" s="135">
        <v>3519</v>
      </c>
      <c r="E19" s="135"/>
      <c r="F19" s="135">
        <v>183</v>
      </c>
      <c r="G19" s="135" t="s">
        <v>211</v>
      </c>
      <c r="H19" s="135">
        <v>506</v>
      </c>
      <c r="I19" s="135"/>
      <c r="J19" s="222"/>
      <c r="K19" s="213">
        <f t="shared" si="1"/>
        <v>11.704820450057023</v>
      </c>
      <c r="L19" s="212"/>
      <c r="M19" s="213">
        <f t="shared" si="2"/>
        <v>23.447494669509595</v>
      </c>
      <c r="N19" s="212"/>
      <c r="O19" s="213">
        <f t="shared" si="3"/>
        <v>1.1507262780607432</v>
      </c>
      <c r="P19" s="212"/>
      <c r="Q19" s="213">
        <f t="shared" si="4"/>
        <v>10.03968253968254</v>
      </c>
      <c r="R19" s="213"/>
    </row>
    <row r="20" spans="1:18" s="127" customFormat="1" ht="11.4">
      <c r="A20" s="303" t="s">
        <v>101</v>
      </c>
      <c r="B20" s="135">
        <f t="shared" si="0"/>
        <v>294</v>
      </c>
      <c r="C20" s="135" t="s">
        <v>211</v>
      </c>
      <c r="D20" s="135">
        <v>236</v>
      </c>
      <c r="E20" s="135" t="s">
        <v>211</v>
      </c>
      <c r="F20" s="135">
        <v>0</v>
      </c>
      <c r="G20" s="135"/>
      <c r="H20" s="135">
        <v>58</v>
      </c>
      <c r="I20" s="135" t="s">
        <v>211</v>
      </c>
      <c r="J20" s="222"/>
      <c r="K20" s="213">
        <f t="shared" si="1"/>
        <v>0.81777975577869877</v>
      </c>
      <c r="L20" s="212"/>
      <c r="M20" s="213">
        <f t="shared" si="2"/>
        <v>1.5724946695095949</v>
      </c>
      <c r="N20" s="212"/>
      <c r="O20" s="213">
        <f t="shared" si="3"/>
        <v>0</v>
      </c>
      <c r="P20" s="212"/>
      <c r="Q20" s="213">
        <f t="shared" si="4"/>
        <v>1.1507936507936507</v>
      </c>
      <c r="R20" s="213"/>
    </row>
    <row r="21" spans="1:18" s="127" customFormat="1" ht="11.4">
      <c r="A21" s="303" t="s">
        <v>102</v>
      </c>
      <c r="B21" s="135">
        <f t="shared" si="0"/>
        <v>2290</v>
      </c>
      <c r="C21" s="135"/>
      <c r="D21" s="135">
        <v>1461</v>
      </c>
      <c r="E21" s="135"/>
      <c r="F21" s="135">
        <v>635</v>
      </c>
      <c r="G21" s="135" t="s">
        <v>211</v>
      </c>
      <c r="H21" s="135">
        <v>194</v>
      </c>
      <c r="I21" s="135" t="s">
        <v>211</v>
      </c>
      <c r="J21" s="148"/>
      <c r="K21" s="213">
        <f t="shared" si="1"/>
        <v>6.3697810909293207</v>
      </c>
      <c r="L21" s="212"/>
      <c r="M21" s="213">
        <f t="shared" si="2"/>
        <v>9.7348081023454149</v>
      </c>
      <c r="N21" s="212"/>
      <c r="O21" s="213">
        <f t="shared" si="3"/>
        <v>3.9929573036533985</v>
      </c>
      <c r="P21" s="212"/>
      <c r="Q21" s="213">
        <f t="shared" si="4"/>
        <v>3.8492063492063493</v>
      </c>
      <c r="R21" s="213"/>
    </row>
    <row r="22" spans="1:18" s="127" customFormat="1" ht="11.4">
      <c r="A22" s="303" t="s">
        <v>103</v>
      </c>
      <c r="B22" s="135">
        <f t="shared" si="0"/>
        <v>10899</v>
      </c>
      <c r="C22" s="135"/>
      <c r="D22" s="135">
        <v>2040</v>
      </c>
      <c r="E22" s="135"/>
      <c r="F22" s="135">
        <v>8643</v>
      </c>
      <c r="G22" s="135"/>
      <c r="H22" s="135">
        <v>216</v>
      </c>
      <c r="I22" s="135" t="s">
        <v>211</v>
      </c>
      <c r="J22" s="171"/>
      <c r="K22" s="213">
        <f t="shared" si="1"/>
        <v>30.316263803510335</v>
      </c>
      <c r="L22" s="212"/>
      <c r="M22" s="213">
        <f t="shared" si="2"/>
        <v>13.59275053304904</v>
      </c>
      <c r="N22" s="213"/>
      <c r="O22" s="213">
        <f t="shared" si="3"/>
        <v>54.348236181852478</v>
      </c>
      <c r="P22" s="213"/>
      <c r="Q22" s="213">
        <f t="shared" si="4"/>
        <v>4.2857142857142856</v>
      </c>
      <c r="R22" s="213"/>
    </row>
    <row r="23" spans="1:18" s="127" customFormat="1" ht="11.4">
      <c r="A23" s="224" t="s">
        <v>104</v>
      </c>
      <c r="B23" s="135">
        <f t="shared" si="0"/>
        <v>19</v>
      </c>
      <c r="C23" s="135" t="s">
        <v>211</v>
      </c>
      <c r="D23" s="135">
        <v>19</v>
      </c>
      <c r="E23" s="135" t="s">
        <v>211</v>
      </c>
      <c r="F23" s="135">
        <v>0</v>
      </c>
      <c r="G23" s="135"/>
      <c r="H23" s="135">
        <v>0</v>
      </c>
      <c r="I23" s="135"/>
      <c r="J23" s="225"/>
      <c r="K23" s="213">
        <f>B23*100/SUM($B$16:$B$23)</f>
        <v>5.28497121081472E-2</v>
      </c>
      <c r="L23" s="150"/>
      <c r="M23" s="213">
        <f>D23*100/SUM($D$16:$D$23)</f>
        <v>0.12659914712153519</v>
      </c>
      <c r="N23" s="150"/>
      <c r="O23" s="213">
        <f>F23*100/SUM($F$16:$F$23)</f>
        <v>0</v>
      </c>
      <c r="P23" s="150"/>
      <c r="Q23" s="213">
        <f>H23*100/SUM($H$16:$H$23)</f>
        <v>0</v>
      </c>
      <c r="R23" s="149"/>
    </row>
    <row r="24" spans="1:18" s="127" customFormat="1" ht="11.4">
      <c r="A24" s="157" t="s">
        <v>71</v>
      </c>
      <c r="B24" s="135">
        <f t="shared" si="0"/>
        <v>1988</v>
      </c>
      <c r="C24" s="135"/>
      <c r="D24" s="135">
        <v>552</v>
      </c>
      <c r="E24" s="135"/>
      <c r="F24" s="135">
        <v>727</v>
      </c>
      <c r="G24" s="135"/>
      <c r="H24" s="135">
        <v>709</v>
      </c>
      <c r="I24" s="135"/>
      <c r="J24" s="148"/>
      <c r="K24" s="204" t="s">
        <v>15</v>
      </c>
      <c r="L24" s="212"/>
      <c r="M24" s="204" t="s">
        <v>15</v>
      </c>
      <c r="N24" s="213"/>
      <c r="O24" s="204" t="s">
        <v>15</v>
      </c>
      <c r="P24" s="213"/>
      <c r="Q24" s="204" t="s">
        <v>15</v>
      </c>
      <c r="R24" s="212"/>
    </row>
    <row r="25" spans="1:18" s="127" customFormat="1" ht="6.6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4">
      <c r="A26" s="227" t="s">
        <v>105</v>
      </c>
      <c r="B26" s="168">
        <f t="shared" ref="B26:B29" si="5">SUM(D26,F26,H26)</f>
        <v>37938</v>
      </c>
      <c r="C26" s="537"/>
      <c r="D26" s="168">
        <f>SUM(D27:D29)</f>
        <v>15561</v>
      </c>
      <c r="E26" s="537"/>
      <c r="F26" s="168">
        <f>SUM(F27:F29)</f>
        <v>16629</v>
      </c>
      <c r="G26" s="539"/>
      <c r="H26" s="168">
        <f>SUM(H27:H29)</f>
        <v>5748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 ht="11.4">
      <c r="A27" s="304" t="s">
        <v>106</v>
      </c>
      <c r="B27" s="146">
        <f t="shared" si="5"/>
        <v>627</v>
      </c>
      <c r="C27" s="135" t="s">
        <v>211</v>
      </c>
      <c r="D27" s="135">
        <v>540</v>
      </c>
      <c r="E27" s="135" t="s">
        <v>211</v>
      </c>
      <c r="F27" s="135">
        <v>82</v>
      </c>
      <c r="G27" s="135" t="s">
        <v>211</v>
      </c>
      <c r="H27" s="135">
        <v>5</v>
      </c>
      <c r="I27" s="135" t="s">
        <v>211</v>
      </c>
      <c r="J27" s="135"/>
      <c r="K27" s="150">
        <f>B27*100/SUM(B27:B28)</f>
        <v>1.6552270327349525</v>
      </c>
      <c r="L27" s="150"/>
      <c r="M27" s="150">
        <f>D27*100/SUM($D$27:$D$28)</f>
        <v>3.470213996529786</v>
      </c>
      <c r="N27" s="150"/>
      <c r="O27" s="150">
        <f>F27*100/SUM($F$27:$F$28)</f>
        <v>0.49484038380302942</v>
      </c>
      <c r="P27" s="137"/>
      <c r="Q27" s="150">
        <f>H27*100/SUM($H$27:$H$28)</f>
        <v>8.6986778009742513E-2</v>
      </c>
      <c r="R27" s="149"/>
    </row>
    <row r="28" spans="1:18" s="127" customFormat="1" ht="11.4">
      <c r="A28" s="239" t="s">
        <v>107</v>
      </c>
      <c r="B28" s="146">
        <f t="shared" si="5"/>
        <v>37253</v>
      </c>
      <c r="C28" s="135"/>
      <c r="D28" s="135">
        <v>15021</v>
      </c>
      <c r="E28" s="135"/>
      <c r="F28" s="135">
        <v>16489</v>
      </c>
      <c r="G28" s="135"/>
      <c r="H28" s="135">
        <v>5743</v>
      </c>
      <c r="I28" s="135"/>
      <c r="J28" s="135"/>
      <c r="K28" s="150">
        <f>B28*100/SUM(B27:B28)</f>
        <v>98.344772967265044</v>
      </c>
      <c r="L28" s="149"/>
      <c r="M28" s="150">
        <f>D28*100/SUM($D$27:$D$28)</f>
        <v>96.529786003470221</v>
      </c>
      <c r="N28" s="150"/>
      <c r="O28" s="150">
        <f>F28*100/SUM($F$27:$F$28)</f>
        <v>99.505159616196977</v>
      </c>
      <c r="P28" s="137"/>
      <c r="Q28" s="150">
        <f>H28*100/SUM($H$27:$H$28)</f>
        <v>99.913013221990255</v>
      </c>
      <c r="R28" s="149"/>
    </row>
    <row r="29" spans="1:18" s="127" customFormat="1" ht="11.4">
      <c r="A29" s="145" t="s">
        <v>5</v>
      </c>
      <c r="B29" s="146">
        <f t="shared" si="5"/>
        <v>58</v>
      </c>
      <c r="C29" s="135" t="s">
        <v>211</v>
      </c>
      <c r="D29" s="135">
        <v>0</v>
      </c>
      <c r="E29" s="135"/>
      <c r="F29" s="135">
        <v>58</v>
      </c>
      <c r="G29" s="135" t="s">
        <v>211</v>
      </c>
      <c r="H29" s="135">
        <v>0</v>
      </c>
      <c r="I29" s="135"/>
      <c r="J29" s="135"/>
      <c r="K29" s="204" t="s">
        <v>15</v>
      </c>
      <c r="L29" s="150"/>
      <c r="M29" s="204" t="s">
        <v>15</v>
      </c>
      <c r="N29" s="150"/>
      <c r="O29" s="204" t="s">
        <v>15</v>
      </c>
      <c r="P29" s="149"/>
      <c r="Q29" s="204">
        <v>0</v>
      </c>
      <c r="R29" s="213"/>
    </row>
    <row r="30" spans="1:18" s="127" customFormat="1" ht="6.6" customHeight="1">
      <c r="A30" s="169"/>
      <c r="B30" s="146"/>
      <c r="C30" s="539"/>
      <c r="D30" s="135"/>
      <c r="E30" s="547"/>
      <c r="F30" s="135"/>
      <c r="G30" s="547"/>
      <c r="H30" s="135"/>
      <c r="I30" s="538"/>
      <c r="J30" s="171"/>
      <c r="K30" s="226"/>
      <c r="L30" s="150"/>
      <c r="M30" s="150"/>
      <c r="N30" s="149"/>
      <c r="O30" s="150"/>
      <c r="P30" s="149"/>
      <c r="Q30" s="137"/>
      <c r="R30" s="137"/>
    </row>
    <row r="31" spans="1:18" s="133" customFormat="1" ht="25.8">
      <c r="A31" s="654" t="s">
        <v>214</v>
      </c>
      <c r="B31" s="648"/>
      <c r="C31" s="649"/>
      <c r="D31" s="648"/>
      <c r="E31" s="649"/>
      <c r="F31" s="648"/>
      <c r="G31" s="649"/>
      <c r="H31" s="648"/>
      <c r="I31" s="682"/>
      <c r="J31" s="683"/>
      <c r="K31" s="684"/>
      <c r="L31" s="684"/>
      <c r="M31" s="684"/>
      <c r="N31" s="684"/>
      <c r="O31" s="684"/>
      <c r="P31" s="685"/>
      <c r="Q31" s="684"/>
      <c r="R31" s="165"/>
    </row>
    <row r="32" spans="1:18" s="127" customFormat="1" ht="11.4">
      <c r="A32" s="650" t="s">
        <v>183</v>
      </c>
      <c r="B32" s="651">
        <f>SUM(D32,F32,H32)</f>
        <v>32271</v>
      </c>
      <c r="C32" s="649"/>
      <c r="D32" s="651">
        <v>13894</v>
      </c>
      <c r="E32" s="651"/>
      <c r="F32" s="651">
        <v>13041</v>
      </c>
      <c r="G32" s="651"/>
      <c r="H32" s="651">
        <v>5336</v>
      </c>
      <c r="I32" s="649"/>
      <c r="J32" s="686"/>
      <c r="K32" s="687">
        <v>85.1</v>
      </c>
      <c r="L32" s="652"/>
      <c r="M32" s="687">
        <v>89.3</v>
      </c>
      <c r="N32" s="688"/>
      <c r="O32" s="687">
        <v>78.400000000000006</v>
      </c>
      <c r="P32" s="688"/>
      <c r="Q32" s="687">
        <v>92.8</v>
      </c>
      <c r="R32" s="150"/>
    </row>
    <row r="33" spans="1:18" s="127" customFormat="1" ht="11.4">
      <c r="A33" s="650" t="s">
        <v>108</v>
      </c>
      <c r="B33" s="651">
        <f t="shared" ref="B33:B37" si="6">SUM(D33,F33,H33)</f>
        <v>8971</v>
      </c>
      <c r="C33" s="649"/>
      <c r="D33" s="651">
        <v>1251</v>
      </c>
      <c r="E33" s="651"/>
      <c r="F33" s="651">
        <v>7676</v>
      </c>
      <c r="G33" s="651"/>
      <c r="H33" s="651">
        <v>44</v>
      </c>
      <c r="I33" s="682" t="s">
        <v>211</v>
      </c>
      <c r="J33" s="683"/>
      <c r="K33" s="687">
        <v>23.6</v>
      </c>
      <c r="L33" s="652"/>
      <c r="M33" s="687">
        <v>8</v>
      </c>
      <c r="N33" s="687"/>
      <c r="O33" s="687">
        <v>46.2</v>
      </c>
      <c r="P33" s="687"/>
      <c r="Q33" s="687">
        <v>0.8</v>
      </c>
      <c r="R33" s="150"/>
    </row>
    <row r="34" spans="1:18" s="127" customFormat="1" ht="11.4">
      <c r="A34" s="650" t="s">
        <v>212</v>
      </c>
      <c r="B34" s="651">
        <f t="shared" si="6"/>
        <v>9059</v>
      </c>
      <c r="C34" s="649"/>
      <c r="D34" s="651">
        <v>1158</v>
      </c>
      <c r="E34" s="651"/>
      <c r="F34" s="651">
        <v>7788</v>
      </c>
      <c r="G34" s="651"/>
      <c r="H34" s="651">
        <v>113</v>
      </c>
      <c r="I34" s="649" t="s">
        <v>211</v>
      </c>
      <c r="J34" s="686"/>
      <c r="K34" s="687">
        <v>23.9</v>
      </c>
      <c r="L34" s="688"/>
      <c r="M34" s="687">
        <v>7.4</v>
      </c>
      <c r="N34" s="688"/>
      <c r="O34" s="687">
        <v>46.8</v>
      </c>
      <c r="P34" s="688"/>
      <c r="Q34" s="687">
        <v>2</v>
      </c>
      <c r="R34" s="150"/>
    </row>
    <row r="35" spans="1:18" s="127" customFormat="1" ht="11.4">
      <c r="A35" s="650" t="s">
        <v>213</v>
      </c>
      <c r="B35" s="651">
        <f t="shared" si="6"/>
        <v>11889</v>
      </c>
      <c r="C35" s="649"/>
      <c r="D35" s="651">
        <v>1720</v>
      </c>
      <c r="E35" s="651"/>
      <c r="F35" s="651">
        <v>8901</v>
      </c>
      <c r="G35" s="651"/>
      <c r="H35" s="651">
        <v>1268</v>
      </c>
      <c r="I35" s="649"/>
      <c r="J35" s="683"/>
      <c r="K35" s="687">
        <v>31.3</v>
      </c>
      <c r="L35" s="688"/>
      <c r="M35" s="687">
        <v>11.1</v>
      </c>
      <c r="N35" s="687"/>
      <c r="O35" s="687">
        <v>53.5</v>
      </c>
      <c r="P35" s="687"/>
      <c r="Q35" s="687">
        <v>22.1</v>
      </c>
      <c r="R35" s="150"/>
    </row>
    <row r="36" spans="1:18" s="127" customFormat="1" ht="11.4">
      <c r="A36" s="650" t="s">
        <v>184</v>
      </c>
      <c r="B36" s="651">
        <f t="shared" si="6"/>
        <v>173</v>
      </c>
      <c r="C36" s="649"/>
      <c r="D36" s="651">
        <v>138</v>
      </c>
      <c r="E36" s="651" t="s">
        <v>211</v>
      </c>
      <c r="F36" s="651">
        <v>23</v>
      </c>
      <c r="G36" s="651" t="s">
        <v>211</v>
      </c>
      <c r="H36" s="651">
        <v>12</v>
      </c>
      <c r="I36" s="649" t="s">
        <v>211</v>
      </c>
      <c r="J36" s="683"/>
      <c r="K36" s="687">
        <v>0.5</v>
      </c>
      <c r="L36" s="688"/>
      <c r="M36" s="687">
        <v>0.9</v>
      </c>
      <c r="N36" s="688"/>
      <c r="O36" s="687">
        <v>0.1</v>
      </c>
      <c r="P36" s="688"/>
      <c r="Q36" s="687">
        <v>0.2</v>
      </c>
      <c r="R36" s="150"/>
    </row>
    <row r="37" spans="1:18" s="127" customFormat="1" ht="11.4">
      <c r="A37" s="653" t="s">
        <v>109</v>
      </c>
      <c r="B37" s="651">
        <f t="shared" si="6"/>
        <v>82</v>
      </c>
      <c r="C37" s="649" t="s">
        <v>211</v>
      </c>
      <c r="D37" s="651">
        <v>82</v>
      </c>
      <c r="E37" s="651" t="s">
        <v>211</v>
      </c>
      <c r="F37" s="651">
        <v>0</v>
      </c>
      <c r="G37" s="651"/>
      <c r="H37" s="651">
        <v>0</v>
      </c>
      <c r="I37" s="649"/>
      <c r="J37" s="683"/>
      <c r="K37" s="689">
        <v>0.2</v>
      </c>
      <c r="L37" s="690"/>
      <c r="M37" s="689">
        <v>0.5</v>
      </c>
      <c r="N37" s="690"/>
      <c r="O37" s="689">
        <v>0</v>
      </c>
      <c r="P37" s="690"/>
      <c r="Q37" s="689">
        <v>0</v>
      </c>
      <c r="R37" s="150"/>
    </row>
    <row r="38" spans="1:18" s="127" customFormat="1" ht="6.6" customHeight="1">
      <c r="A38" s="231"/>
      <c r="B38" s="146"/>
      <c r="C38" s="537"/>
      <c r="D38" s="135"/>
      <c r="E38" s="547"/>
      <c r="F38" s="135"/>
      <c r="G38" s="547"/>
      <c r="H38" s="135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4">
      <c r="A39" s="191" t="s">
        <v>110</v>
      </c>
      <c r="B39" s="168">
        <f t="shared" ref="B39:B52" si="7">SUM(D39,F39,H39)</f>
        <v>37938</v>
      </c>
      <c r="C39" s="537"/>
      <c r="D39" s="168">
        <f>SUM(D40:D52)</f>
        <v>15561</v>
      </c>
      <c r="E39" s="537"/>
      <c r="F39" s="168">
        <f>SUM(F40:F52)</f>
        <v>16628</v>
      </c>
      <c r="G39" s="539"/>
      <c r="H39" s="168">
        <f>SUM(H40:H52)</f>
        <v>5749</v>
      </c>
      <c r="I39" s="537"/>
      <c r="J39" s="148"/>
      <c r="K39" s="165">
        <f>SUM(K40:K51)</f>
        <v>100</v>
      </c>
      <c r="L39" s="165"/>
      <c r="M39" s="165">
        <f>SUM(M40:M51)</f>
        <v>100.00000000000001</v>
      </c>
      <c r="N39" s="165"/>
      <c r="O39" s="165">
        <f>SUM(O40:O51)</f>
        <v>100</v>
      </c>
      <c r="P39" s="150"/>
      <c r="Q39" s="165">
        <f>SUM(Q40:Q51)</f>
        <v>100</v>
      </c>
      <c r="R39" s="165"/>
    </row>
    <row r="40" spans="1:18" s="127" customFormat="1" ht="11.4">
      <c r="A40" s="157" t="s">
        <v>46</v>
      </c>
      <c r="B40" s="146">
        <f t="shared" si="7"/>
        <v>801</v>
      </c>
      <c r="C40" s="146"/>
      <c r="D40" s="146">
        <v>559</v>
      </c>
      <c r="E40" s="146" t="s">
        <v>211</v>
      </c>
      <c r="F40" s="146">
        <v>114</v>
      </c>
      <c r="G40" s="146" t="s">
        <v>211</v>
      </c>
      <c r="H40" s="146">
        <v>128</v>
      </c>
      <c r="I40" s="146" t="s">
        <v>211</v>
      </c>
      <c r="J40" s="148"/>
      <c r="K40" s="149">
        <f>B40*100/SUM($B$40:$B$51)</f>
        <v>2.1572852141125773</v>
      </c>
      <c r="L40" s="149"/>
      <c r="M40" s="149">
        <f>D40*100/SUM($D$40:$D$51)</f>
        <v>3.7396307198287397</v>
      </c>
      <c r="N40" s="149"/>
      <c r="O40" s="149">
        <f>F40*100/SUM($F$40:$F$51)</f>
        <v>0.68932156246220821</v>
      </c>
      <c r="P40" s="150"/>
      <c r="Q40" s="149">
        <f>H40*100/SUM($H$40:$H$51)</f>
        <v>2.2678951098511693</v>
      </c>
      <c r="R40" s="149"/>
    </row>
    <row r="41" spans="1:18" s="127" customFormat="1" ht="11.4">
      <c r="A41" s="145" t="s">
        <v>48</v>
      </c>
      <c r="B41" s="146">
        <f t="shared" si="7"/>
        <v>369</v>
      </c>
      <c r="C41" s="146" t="s">
        <v>211</v>
      </c>
      <c r="D41" s="146">
        <v>201</v>
      </c>
      <c r="E41" s="146" t="s">
        <v>211</v>
      </c>
      <c r="F41" s="146">
        <v>154</v>
      </c>
      <c r="G41" s="146" t="s">
        <v>211</v>
      </c>
      <c r="H41" s="146">
        <v>14</v>
      </c>
      <c r="I41" s="146" t="s">
        <v>211</v>
      </c>
      <c r="J41" s="160"/>
      <c r="K41" s="149">
        <f t="shared" ref="K41:K50" si="8">B41*100/SUM($B$40:$B$51)</f>
        <v>0.99380554807433341</v>
      </c>
      <c r="L41" s="150"/>
      <c r="M41" s="149">
        <f t="shared" ref="M41:M50" si="9">D41*100/SUM($D$40:$D$51)</f>
        <v>1.3446614931763448</v>
      </c>
      <c r="N41" s="149"/>
      <c r="O41" s="149">
        <f t="shared" ref="O41:O50" si="10">F41*100/SUM($F$40:$F$51)</f>
        <v>0.93118877736122874</v>
      </c>
      <c r="P41" s="150"/>
      <c r="Q41" s="149">
        <f t="shared" ref="Q41:Q50" si="11">H41*100/SUM($H$40:$H$51)</f>
        <v>0.24805102763997164</v>
      </c>
      <c r="R41" s="149"/>
    </row>
    <row r="42" spans="1:18" s="127" customFormat="1" ht="11.4">
      <c r="A42" s="145" t="s">
        <v>243</v>
      </c>
      <c r="B42" s="146">
        <f t="shared" si="7"/>
        <v>3658</v>
      </c>
      <c r="C42" s="146" t="s">
        <v>211</v>
      </c>
      <c r="D42" s="146">
        <v>3066</v>
      </c>
      <c r="E42" s="146"/>
      <c r="F42" s="146">
        <v>503</v>
      </c>
      <c r="G42" s="146"/>
      <c r="H42" s="146">
        <v>89</v>
      </c>
      <c r="I42" s="146"/>
      <c r="J42" s="148"/>
      <c r="K42" s="149">
        <f t="shared" si="8"/>
        <v>9.8518718017775377</v>
      </c>
      <c r="L42" s="150"/>
      <c r="M42" s="149">
        <f t="shared" si="9"/>
        <v>20.511105164570512</v>
      </c>
      <c r="N42" s="150"/>
      <c r="O42" s="149">
        <f t="shared" si="10"/>
        <v>3.0414802273551822</v>
      </c>
      <c r="P42" s="150"/>
      <c r="Q42" s="149">
        <f t="shared" si="11"/>
        <v>1.5768958185683912</v>
      </c>
      <c r="R42" s="149"/>
    </row>
    <row r="43" spans="1:18" s="127" customFormat="1" ht="11.4">
      <c r="A43" s="157" t="s">
        <v>47</v>
      </c>
      <c r="B43" s="146">
        <f t="shared" si="7"/>
        <v>243</v>
      </c>
      <c r="C43" s="146" t="s">
        <v>211</v>
      </c>
      <c r="D43" s="146">
        <v>225</v>
      </c>
      <c r="E43" s="146" t="s">
        <v>211</v>
      </c>
      <c r="F43" s="146">
        <v>0</v>
      </c>
      <c r="G43" s="146"/>
      <c r="H43" s="146">
        <v>18</v>
      </c>
      <c r="I43" s="146" t="s">
        <v>211</v>
      </c>
      <c r="J43" s="148"/>
      <c r="K43" s="149">
        <f>B43*100/SUM($B$40:$B$51)</f>
        <v>0.65445731214651226</v>
      </c>
      <c r="L43" s="149"/>
      <c r="M43" s="149">
        <f t="shared" si="9"/>
        <v>1.5052180893765053</v>
      </c>
      <c r="N43" s="149"/>
      <c r="O43" s="149">
        <f t="shared" si="10"/>
        <v>0</v>
      </c>
      <c r="P43" s="150"/>
      <c r="Q43" s="149">
        <f t="shared" si="11"/>
        <v>0.31892274982282071</v>
      </c>
      <c r="R43" s="149"/>
    </row>
    <row r="44" spans="1:18" s="127" customFormat="1" ht="11.4">
      <c r="A44" s="384" t="s">
        <v>134</v>
      </c>
      <c r="B44" s="146">
        <f t="shared" si="7"/>
        <v>76</v>
      </c>
      <c r="C44" s="146" t="s">
        <v>211</v>
      </c>
      <c r="D44" s="146">
        <v>76</v>
      </c>
      <c r="E44" s="146" t="s">
        <v>211</v>
      </c>
      <c r="F44" s="146">
        <v>0</v>
      </c>
      <c r="G44" s="146"/>
      <c r="H44" s="146">
        <v>0</v>
      </c>
      <c r="I44" s="146"/>
      <c r="J44" s="148"/>
      <c r="K44" s="149">
        <f>B44*100/SUM($B$40:$B$51)</f>
        <v>0.20468623754376514</v>
      </c>
      <c r="L44" s="149"/>
      <c r="M44" s="149">
        <f t="shared" si="9"/>
        <v>0.50842922130050838</v>
      </c>
      <c r="N44" s="149"/>
      <c r="O44" s="149">
        <f t="shared" si="10"/>
        <v>0</v>
      </c>
      <c r="P44" s="150"/>
      <c r="Q44" s="149">
        <f t="shared" si="11"/>
        <v>0</v>
      </c>
      <c r="R44" s="149"/>
    </row>
    <row r="45" spans="1:18" s="127" customFormat="1" ht="11.4">
      <c r="A45" s="157" t="s">
        <v>49</v>
      </c>
      <c r="B45" s="146">
        <f t="shared" si="7"/>
        <v>95</v>
      </c>
      <c r="C45" s="146" t="s">
        <v>211</v>
      </c>
      <c r="D45" s="146">
        <v>55</v>
      </c>
      <c r="E45" s="146" t="s">
        <v>211</v>
      </c>
      <c r="F45" s="146">
        <v>26</v>
      </c>
      <c r="G45" s="146" t="s">
        <v>211</v>
      </c>
      <c r="H45" s="146">
        <v>14</v>
      </c>
      <c r="I45" s="146" t="s">
        <v>211</v>
      </c>
      <c r="J45" s="148"/>
      <c r="K45" s="149">
        <f t="shared" si="8"/>
        <v>0.25585779692970645</v>
      </c>
      <c r="L45" s="197"/>
      <c r="M45" s="149">
        <f t="shared" si="9"/>
        <v>0.36794219962536795</v>
      </c>
      <c r="N45" s="197"/>
      <c r="O45" s="149">
        <f t="shared" si="10"/>
        <v>0.15721368968436328</v>
      </c>
      <c r="P45" s="150"/>
      <c r="Q45" s="149">
        <f t="shared" si="11"/>
        <v>0.24805102763997164</v>
      </c>
      <c r="R45" s="149"/>
    </row>
    <row r="46" spans="1:18" s="127" customFormat="1" ht="11.4">
      <c r="A46" s="157" t="s">
        <v>50</v>
      </c>
      <c r="B46" s="146">
        <f t="shared" si="7"/>
        <v>743</v>
      </c>
      <c r="C46" s="146"/>
      <c r="D46" s="146">
        <v>456</v>
      </c>
      <c r="E46" s="146" t="s">
        <v>211</v>
      </c>
      <c r="F46" s="146">
        <v>152</v>
      </c>
      <c r="G46" s="146" t="s">
        <v>211</v>
      </c>
      <c r="H46" s="146">
        <v>135</v>
      </c>
      <c r="I46" s="146" t="s">
        <v>211</v>
      </c>
      <c r="J46" s="148"/>
      <c r="K46" s="149">
        <f t="shared" si="8"/>
        <v>2.0010772959870726</v>
      </c>
      <c r="L46" s="149"/>
      <c r="M46" s="149">
        <f t="shared" si="9"/>
        <v>3.0505753278030507</v>
      </c>
      <c r="N46" s="150"/>
      <c r="O46" s="149">
        <f t="shared" si="10"/>
        <v>0.91909541661627769</v>
      </c>
      <c r="P46" s="150"/>
      <c r="Q46" s="149">
        <f t="shared" si="11"/>
        <v>2.391920623671155</v>
      </c>
      <c r="R46" s="149"/>
    </row>
    <row r="47" spans="1:18" s="127" customFormat="1" ht="11.4">
      <c r="A47" s="145" t="s">
        <v>133</v>
      </c>
      <c r="B47" s="146">
        <f t="shared" si="7"/>
        <v>1063</v>
      </c>
      <c r="C47" s="146"/>
      <c r="D47" s="146">
        <v>237</v>
      </c>
      <c r="E47" s="146" t="s">
        <v>211</v>
      </c>
      <c r="F47" s="146">
        <v>648</v>
      </c>
      <c r="G47" s="146" t="s">
        <v>211</v>
      </c>
      <c r="H47" s="146">
        <v>178</v>
      </c>
      <c r="I47" s="146" t="s">
        <v>211</v>
      </c>
      <c r="J47" s="148"/>
      <c r="K47" s="149">
        <f t="shared" si="8"/>
        <v>2.862914085645031</v>
      </c>
      <c r="L47" s="150"/>
      <c r="M47" s="149">
        <f t="shared" si="9"/>
        <v>1.5854963874765855</v>
      </c>
      <c r="N47" s="149"/>
      <c r="O47" s="149">
        <f t="shared" si="10"/>
        <v>3.9182488813641312</v>
      </c>
      <c r="P47" s="150"/>
      <c r="Q47" s="149">
        <f t="shared" si="11"/>
        <v>3.1537916371367825</v>
      </c>
      <c r="R47" s="149"/>
    </row>
    <row r="48" spans="1:18" s="127" customFormat="1" ht="11.4">
      <c r="A48" s="145" t="s">
        <v>51</v>
      </c>
      <c r="B48" s="146">
        <f t="shared" si="7"/>
        <v>2594</v>
      </c>
      <c r="C48" s="146"/>
      <c r="D48" s="146">
        <v>1285</v>
      </c>
      <c r="E48" s="146"/>
      <c r="F48" s="146">
        <v>1099</v>
      </c>
      <c r="G48" s="146"/>
      <c r="H48" s="146">
        <v>210</v>
      </c>
      <c r="I48" s="146" t="s">
        <v>211</v>
      </c>
      <c r="J48" s="148"/>
      <c r="K48" s="149">
        <f t="shared" si="8"/>
        <v>6.986264476164826</v>
      </c>
      <c r="L48" s="150"/>
      <c r="M48" s="149">
        <f t="shared" si="9"/>
        <v>8.5964677548835962</v>
      </c>
      <c r="N48" s="150"/>
      <c r="O48" s="149">
        <f t="shared" si="10"/>
        <v>6.6453017293505869</v>
      </c>
      <c r="P48" s="150"/>
      <c r="Q48" s="149">
        <f t="shared" si="11"/>
        <v>3.7207654145995748</v>
      </c>
      <c r="R48" s="149"/>
    </row>
    <row r="49" spans="1:22" s="127" customFormat="1" ht="11.4">
      <c r="A49" s="145" t="s">
        <v>52</v>
      </c>
      <c r="B49" s="146">
        <f t="shared" si="7"/>
        <v>22491</v>
      </c>
      <c r="C49" s="146"/>
      <c r="D49" s="146">
        <v>6525</v>
      </c>
      <c r="E49" s="146"/>
      <c r="F49" s="146">
        <v>11675</v>
      </c>
      <c r="G49" s="146"/>
      <c r="H49" s="146">
        <v>4291</v>
      </c>
      <c r="I49" s="146"/>
      <c r="J49" s="148"/>
      <c r="K49" s="149">
        <f t="shared" si="8"/>
        <v>60.573660113116077</v>
      </c>
      <c r="L49" s="150"/>
      <c r="M49" s="149">
        <f t="shared" si="9"/>
        <v>43.651324591918652</v>
      </c>
      <c r="N49" s="150"/>
      <c r="O49" s="149">
        <f t="shared" si="10"/>
        <v>70.594993348651585</v>
      </c>
      <c r="P49" s="150"/>
      <c r="Q49" s="149">
        <f t="shared" si="11"/>
        <v>76.027639971651311</v>
      </c>
      <c r="R49" s="149"/>
    </row>
    <row r="50" spans="1:22" s="127" customFormat="1" ht="11.4">
      <c r="A50" s="157" t="s">
        <v>53</v>
      </c>
      <c r="B50" s="146">
        <f t="shared" si="7"/>
        <v>2005</v>
      </c>
      <c r="C50" s="146"/>
      <c r="D50" s="146">
        <v>494</v>
      </c>
      <c r="E50" s="146" t="s">
        <v>211</v>
      </c>
      <c r="F50" s="146">
        <v>1360</v>
      </c>
      <c r="G50" s="146"/>
      <c r="H50" s="146">
        <v>151</v>
      </c>
      <c r="I50" s="146" t="s">
        <v>211</v>
      </c>
      <c r="J50" s="232"/>
      <c r="K50" s="149">
        <f t="shared" si="8"/>
        <v>5.3999461352006461</v>
      </c>
      <c r="L50" s="150"/>
      <c r="M50" s="149">
        <f t="shared" si="9"/>
        <v>3.3047899384533048</v>
      </c>
      <c r="N50" s="150"/>
      <c r="O50" s="149">
        <f t="shared" si="10"/>
        <v>8.2234853065666957</v>
      </c>
      <c r="P50" s="150"/>
      <c r="Q50" s="149">
        <f t="shared" si="11"/>
        <v>2.6754075124025514</v>
      </c>
      <c r="R50" s="149"/>
    </row>
    <row r="51" spans="1:22" s="127" customFormat="1" ht="11.4">
      <c r="A51" s="157" t="s">
        <v>111</v>
      </c>
      <c r="B51" s="146">
        <f t="shared" si="7"/>
        <v>2992</v>
      </c>
      <c r="C51" s="146"/>
      <c r="D51" s="146">
        <v>1769</v>
      </c>
      <c r="E51" s="146"/>
      <c r="F51" s="146">
        <v>807</v>
      </c>
      <c r="G51" s="146" t="s">
        <v>211</v>
      </c>
      <c r="H51" s="146">
        <v>416</v>
      </c>
      <c r="I51" s="146"/>
      <c r="J51" s="148"/>
      <c r="K51" s="149">
        <f>B51*100/SUM($B$40:$B$51)</f>
        <v>8.0581739833019128</v>
      </c>
      <c r="L51" s="150"/>
      <c r="M51" s="149">
        <f>D51*100/SUM($D$40:$D$51)</f>
        <v>11.834359111586835</v>
      </c>
      <c r="N51" s="150"/>
      <c r="O51" s="149">
        <f>F51*100/SUM($F$40:$F$51)</f>
        <v>4.8796710605877376</v>
      </c>
      <c r="P51" s="150"/>
      <c r="Q51" s="149">
        <f>H51*100/SUM($H$40:$H$51)</f>
        <v>7.3706591070163006</v>
      </c>
      <c r="R51" s="149"/>
    </row>
    <row r="52" spans="1:22" s="127" customFormat="1" ht="11.4">
      <c r="A52" s="157" t="s">
        <v>71</v>
      </c>
      <c r="B52" s="146">
        <f t="shared" si="7"/>
        <v>808</v>
      </c>
      <c r="C52" s="146"/>
      <c r="D52" s="146">
        <v>613</v>
      </c>
      <c r="E52" s="146"/>
      <c r="F52" s="146">
        <v>90</v>
      </c>
      <c r="G52" s="146" t="s">
        <v>211</v>
      </c>
      <c r="H52" s="146">
        <v>105</v>
      </c>
      <c r="I52" s="146" t="s">
        <v>211</v>
      </c>
      <c r="J52" s="160"/>
      <c r="K52" s="212" t="s">
        <v>15</v>
      </c>
      <c r="L52" s="212"/>
      <c r="M52" s="212" t="s">
        <v>15</v>
      </c>
      <c r="N52" s="213"/>
      <c r="O52" s="212" t="s">
        <v>15</v>
      </c>
      <c r="P52" s="212"/>
      <c r="Q52" s="520">
        <v>0</v>
      </c>
      <c r="R52" s="149"/>
    </row>
    <row r="53" spans="1:22" s="127" customFormat="1" ht="6.6" customHeight="1">
      <c r="A53" s="169"/>
      <c r="B53" s="146"/>
      <c r="C53" s="537"/>
      <c r="D53" s="232"/>
      <c r="E53" s="537"/>
      <c r="F53" s="152"/>
      <c r="G53" s="537"/>
      <c r="H53" s="148"/>
      <c r="I53" s="537"/>
      <c r="J53" s="148"/>
      <c r="R53" s="137"/>
    </row>
    <row r="54" spans="1:22" s="133" customFormat="1" ht="36">
      <c r="A54" s="227" t="s">
        <v>112</v>
      </c>
      <c r="B54" s="168">
        <f>SUM(D54,F54,H54)</f>
        <v>37938</v>
      </c>
      <c r="C54" s="537"/>
      <c r="D54" s="168">
        <f>SUM(D55:D60)</f>
        <v>15561</v>
      </c>
      <c r="E54" s="537"/>
      <c r="F54" s="168">
        <f>SUM(F55:F60)</f>
        <v>16630</v>
      </c>
      <c r="G54" s="539"/>
      <c r="H54" s="168">
        <f>SUM(H55:H60)</f>
        <v>5747</v>
      </c>
      <c r="I54" s="537"/>
      <c r="J54" s="148"/>
      <c r="K54" s="165">
        <f>SUM(K55:K59)</f>
        <v>100.00000000000001</v>
      </c>
      <c r="L54" s="165"/>
      <c r="M54" s="165">
        <f>SUM(M55:M59)</f>
        <v>100</v>
      </c>
      <c r="N54" s="165"/>
      <c r="O54" s="165">
        <f>SUM(O55:O59)</f>
        <v>100</v>
      </c>
      <c r="P54" s="165"/>
      <c r="Q54" s="165">
        <f>SUM(Q55:Q58)</f>
        <v>100</v>
      </c>
      <c r="R54" s="165"/>
    </row>
    <row r="55" spans="1:22" s="127" customFormat="1" ht="11.4">
      <c r="A55" s="145" t="s">
        <v>113</v>
      </c>
      <c r="B55" s="146">
        <f t="shared" ref="B55:B60" si="12">SUM(D55,F55,H55)</f>
        <v>3043</v>
      </c>
      <c r="C55" s="146"/>
      <c r="D55" s="146">
        <v>1428</v>
      </c>
      <c r="E55" s="146"/>
      <c r="F55" s="146">
        <v>1104</v>
      </c>
      <c r="G55" s="146"/>
      <c r="H55" s="146">
        <v>511</v>
      </c>
      <c r="I55" s="146"/>
      <c r="J55" s="146"/>
      <c r="K55" s="149">
        <f>B55*100/SUM($B$55:$B$59)</f>
        <v>8.0851289954034602</v>
      </c>
      <c r="L55" s="150"/>
      <c r="M55" s="149">
        <f>D55*100/SUM($D$55:$D$59)</f>
        <v>9.2487046632124361</v>
      </c>
      <c r="N55" s="150"/>
      <c r="O55" s="149">
        <f>F55*100/SUM($F$55:$F$59)</f>
        <v>6.7002488317048003</v>
      </c>
      <c r="P55" s="150"/>
      <c r="Q55" s="149">
        <f>H55*100/SUM($H$55:$H$59)</f>
        <v>8.9335664335664333</v>
      </c>
      <c r="R55" s="150"/>
    </row>
    <row r="56" spans="1:22" s="127" customFormat="1" ht="12">
      <c r="A56" s="145" t="s">
        <v>114</v>
      </c>
      <c r="B56" s="146">
        <f t="shared" si="12"/>
        <v>24566</v>
      </c>
      <c r="C56" s="146"/>
      <c r="D56" s="146">
        <v>8335</v>
      </c>
      <c r="E56" s="146"/>
      <c r="F56" s="146">
        <v>12889</v>
      </c>
      <c r="G56" s="146"/>
      <c r="H56" s="146">
        <v>3342</v>
      </c>
      <c r="I56" s="146"/>
      <c r="J56" s="146"/>
      <c r="K56" s="149">
        <f>B56*100/SUM($B$55:$B$59)</f>
        <v>65.270877062465132</v>
      </c>
      <c r="L56" s="165"/>
      <c r="M56" s="149">
        <f>D56*100/SUM($D$55:$D$59)</f>
        <v>53.983160621761655</v>
      </c>
      <c r="N56" s="165"/>
      <c r="O56" s="149">
        <f>F56*100/SUM($F$55:$F$59)</f>
        <v>78.224191296959404</v>
      </c>
      <c r="P56" s="165"/>
      <c r="Q56" s="149">
        <f>H56*100/SUM($H$55:$H$59)</f>
        <v>58.426573426573427</v>
      </c>
      <c r="R56" s="150"/>
    </row>
    <row r="57" spans="1:22" s="127" customFormat="1" ht="11.4">
      <c r="A57" s="145" t="s">
        <v>115</v>
      </c>
      <c r="B57" s="146">
        <f t="shared" si="12"/>
        <v>9610</v>
      </c>
      <c r="C57" s="146"/>
      <c r="D57" s="146">
        <v>5359</v>
      </c>
      <c r="E57" s="146"/>
      <c r="F57" s="146">
        <v>2430</v>
      </c>
      <c r="G57" s="146"/>
      <c r="H57" s="146">
        <v>1821</v>
      </c>
      <c r="I57" s="146"/>
      <c r="J57" s="146"/>
      <c r="K57" s="149">
        <f>B57*100/SUM($B$55:$B$59)</f>
        <v>25.533384701224858</v>
      </c>
      <c r="L57" s="150"/>
      <c r="M57" s="149">
        <f>D57*100/SUM($D$55:$D$59)</f>
        <v>34.708549222797927</v>
      </c>
      <c r="N57" s="150"/>
      <c r="O57" s="149">
        <f>F57*100/SUM($F$55:$F$59)</f>
        <v>14.747830308915457</v>
      </c>
      <c r="P57" s="197"/>
      <c r="Q57" s="149">
        <f>H57*100/SUM($H$55:$H$59)</f>
        <v>31.835664335664337</v>
      </c>
      <c r="R57" s="150"/>
    </row>
    <row r="58" spans="1:22" s="127" customFormat="1" ht="11.4">
      <c r="A58" s="145" t="s">
        <v>116</v>
      </c>
      <c r="B58" s="146">
        <f t="shared" si="12"/>
        <v>395</v>
      </c>
      <c r="C58" s="146" t="s">
        <v>211</v>
      </c>
      <c r="D58" s="146">
        <v>295</v>
      </c>
      <c r="E58" s="146" t="s">
        <v>211</v>
      </c>
      <c r="F58" s="146">
        <v>54</v>
      </c>
      <c r="G58" s="146" t="s">
        <v>211</v>
      </c>
      <c r="H58" s="146">
        <v>46</v>
      </c>
      <c r="I58" s="146" t="s">
        <v>211</v>
      </c>
      <c r="J58" s="146"/>
      <c r="K58" s="149">
        <f>B58*100/SUM($B$55:$B$59)</f>
        <v>1.0494991630576294</v>
      </c>
      <c r="L58" s="150"/>
      <c r="M58" s="149">
        <f>D58*100/SUM($D$55:$D$59)</f>
        <v>1.910621761658031</v>
      </c>
      <c r="N58" s="150"/>
      <c r="O58" s="149">
        <f>F58*100/SUM($F$55:$F$59)</f>
        <v>0.32772956242034351</v>
      </c>
      <c r="P58" s="150"/>
      <c r="Q58" s="149">
        <f>H58*100/SUM($H$55:$H$59)</f>
        <v>0.80419580419580416</v>
      </c>
      <c r="R58" s="150"/>
    </row>
    <row r="59" spans="1:22" s="127" customFormat="1" ht="11.4">
      <c r="A59" s="145" t="s">
        <v>224</v>
      </c>
      <c r="B59" s="146">
        <f t="shared" si="12"/>
        <v>23</v>
      </c>
      <c r="C59" s="146" t="s">
        <v>211</v>
      </c>
      <c r="D59" s="146">
        <v>23</v>
      </c>
      <c r="E59" s="146" t="s">
        <v>211</v>
      </c>
      <c r="F59" s="146">
        <v>0</v>
      </c>
      <c r="G59" s="146"/>
      <c r="H59" s="146">
        <v>0</v>
      </c>
      <c r="I59" s="146"/>
      <c r="J59" s="146"/>
      <c r="K59" s="149">
        <f>B59*100/SUM($B$55:$B$59)</f>
        <v>6.1110077848925262E-2</v>
      </c>
      <c r="L59" s="150"/>
      <c r="M59" s="149">
        <f>D59*100/SUM($D$55:$D$59)</f>
        <v>0.14896373056994819</v>
      </c>
      <c r="N59" s="150"/>
      <c r="O59" s="149">
        <f>F59*100/SUM($F$55:$F$59)</f>
        <v>0</v>
      </c>
      <c r="P59" s="150"/>
      <c r="Q59" s="149">
        <f>H59*100/SUM($H$55:$H$59)</f>
        <v>0</v>
      </c>
      <c r="R59" s="150"/>
    </row>
    <row r="60" spans="1:22" s="127" customFormat="1" ht="11.4">
      <c r="A60" s="157" t="s">
        <v>71</v>
      </c>
      <c r="B60" s="146">
        <f t="shared" si="12"/>
        <v>301</v>
      </c>
      <c r="C60" s="146" t="s">
        <v>211</v>
      </c>
      <c r="D60" s="146">
        <v>121</v>
      </c>
      <c r="E60" s="146" t="s">
        <v>211</v>
      </c>
      <c r="F60" s="146">
        <v>153</v>
      </c>
      <c r="G60" s="146" t="s">
        <v>211</v>
      </c>
      <c r="H60" s="146">
        <v>27</v>
      </c>
      <c r="I60" s="146" t="s">
        <v>211</v>
      </c>
      <c r="J60" s="146"/>
      <c r="K60" s="204" t="s">
        <v>15</v>
      </c>
      <c r="L60" s="150"/>
      <c r="M60" s="204" t="s">
        <v>15</v>
      </c>
      <c r="N60" s="150"/>
      <c r="O60" s="204" t="s">
        <v>15</v>
      </c>
      <c r="P60" s="149"/>
      <c r="Q60" s="204">
        <v>0</v>
      </c>
      <c r="R60" s="150"/>
    </row>
    <row r="61" spans="1:22" s="127" customFormat="1" ht="6.6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22" s="133" customFormat="1" ht="24">
      <c r="A62" s="237" t="s">
        <v>118</v>
      </c>
      <c r="B62" s="168">
        <f>SUM(D62,F62,H62)</f>
        <v>37938</v>
      </c>
      <c r="C62" s="537"/>
      <c r="D62" s="168">
        <f>D63+D70+D71</f>
        <v>15561</v>
      </c>
      <c r="E62" s="537"/>
      <c r="F62" s="168">
        <f>SUM(F63+F70+F71)</f>
        <v>16629</v>
      </c>
      <c r="G62" s="539"/>
      <c r="H62" s="168">
        <f>SUM(H63+H70+H71)</f>
        <v>5748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  <c r="V62" s="528"/>
    </row>
    <row r="63" spans="1:22" s="235" customFormat="1" ht="22.8">
      <c r="A63" s="145" t="s">
        <v>119</v>
      </c>
      <c r="B63" s="146">
        <f t="shared" ref="B63:B71" si="13">SUM(D63,F63,H63)</f>
        <v>36427</v>
      </c>
      <c r="C63" s="537"/>
      <c r="D63" s="135">
        <f>D64+D65+D66+D67+D68+D69</f>
        <v>14661</v>
      </c>
      <c r="E63" s="537"/>
      <c r="F63" s="135">
        <f>F64+F65+F66+F67+F68+F69</f>
        <v>16320</v>
      </c>
      <c r="G63" s="539"/>
      <c r="H63" s="135">
        <f>H64+H65+H66+H67+H68+H69</f>
        <v>5446</v>
      </c>
      <c r="I63" s="537"/>
      <c r="J63" s="148"/>
      <c r="K63" s="150">
        <f>B63*100/SUM(B63,B70)</f>
        <v>96.273488912968787</v>
      </c>
      <c r="L63" s="150"/>
      <c r="M63" s="149">
        <f>D63*100/SUM(D63,D70)</f>
        <v>94.392222508369812</v>
      </c>
      <c r="N63" s="150"/>
      <c r="O63" s="149">
        <f>F63*100/SUM(F63,F70)</f>
        <v>98.497193554227778</v>
      </c>
      <c r="P63" s="234"/>
      <c r="Q63" s="149">
        <f>H63*100/SUM(H63,H70)</f>
        <v>94.944211994421195</v>
      </c>
      <c r="R63" s="150"/>
    </row>
    <row r="64" spans="1:22" s="127" customFormat="1" ht="11.4">
      <c r="A64" s="229" t="s">
        <v>182</v>
      </c>
      <c r="B64" s="146">
        <f>SUM(D64,F64,H64)</f>
        <v>19783</v>
      </c>
      <c r="C64" s="146"/>
      <c r="D64" s="146">
        <v>8044</v>
      </c>
      <c r="E64" s="146"/>
      <c r="F64" s="146">
        <v>8771</v>
      </c>
      <c r="G64" s="146"/>
      <c r="H64" s="146">
        <v>2968</v>
      </c>
      <c r="I64" s="146"/>
      <c r="J64" s="148"/>
      <c r="K64" s="149">
        <f>B64*100/SUM(B63,B70)</f>
        <v>52.284800592013106</v>
      </c>
      <c r="L64" s="150"/>
      <c r="M64" s="149">
        <f>D64*100/SUM(D63,D70)</f>
        <v>51.789853206283802</v>
      </c>
      <c r="N64" s="150"/>
      <c r="O64" s="149">
        <f>F64*100/SUM(F63,F70)</f>
        <v>52.936206168145333</v>
      </c>
      <c r="P64" s="150"/>
      <c r="Q64" s="149">
        <f>H64*100/SUM(H63,H70)</f>
        <v>51.743375174337515</v>
      </c>
      <c r="R64" s="150"/>
    </row>
    <row r="65" spans="1:18" s="127" customFormat="1" ht="11.4">
      <c r="A65" s="229" t="s">
        <v>120</v>
      </c>
      <c r="B65" s="146">
        <f t="shared" si="13"/>
        <v>5518</v>
      </c>
      <c r="C65" s="146"/>
      <c r="D65" s="146">
        <v>3276</v>
      </c>
      <c r="E65" s="146"/>
      <c r="F65" s="146">
        <v>633</v>
      </c>
      <c r="G65" s="146" t="s">
        <v>211</v>
      </c>
      <c r="H65" s="146">
        <v>1609</v>
      </c>
      <c r="I65" s="146"/>
      <c r="J65" s="148"/>
      <c r="K65" s="149">
        <f>B65*100/SUM(B63,B70)</f>
        <v>14.583608637048393</v>
      </c>
      <c r="L65" s="150"/>
      <c r="M65" s="149">
        <f>D65*100/SUM(D63,D70)</f>
        <v>21.091939222250836</v>
      </c>
      <c r="N65" s="150"/>
      <c r="O65" s="149">
        <f>F65*100/SUM(F63,F70)</f>
        <v>3.8203874705775847</v>
      </c>
      <c r="P65" s="150"/>
      <c r="Q65" s="149">
        <f>H65*100/SUM(H63,H70)</f>
        <v>28.050906555090656</v>
      </c>
      <c r="R65" s="150"/>
    </row>
    <row r="66" spans="1:18" s="127" customFormat="1" ht="11.4">
      <c r="A66" s="308" t="s">
        <v>185</v>
      </c>
      <c r="B66" s="146">
        <f t="shared" si="13"/>
        <v>395</v>
      </c>
      <c r="C66" s="146" t="s">
        <v>211</v>
      </c>
      <c r="D66" s="146">
        <v>292</v>
      </c>
      <c r="E66" s="146" t="s">
        <v>211</v>
      </c>
      <c r="F66" s="146">
        <v>61</v>
      </c>
      <c r="G66" s="146" t="s">
        <v>211</v>
      </c>
      <c r="H66" s="146">
        <v>42</v>
      </c>
      <c r="I66" s="146" t="s">
        <v>211</v>
      </c>
      <c r="J66" s="148"/>
      <c r="K66" s="149">
        <f>B66*100/SUM(B63,B70)</f>
        <v>1.0439516875016519</v>
      </c>
      <c r="L66" s="150"/>
      <c r="M66" s="149">
        <f>D66*100/SUM(D63,D70)</f>
        <v>1.8799896986865825</v>
      </c>
      <c r="N66" s="150"/>
      <c r="O66" s="149">
        <f>F66*100/SUM(F63,F70)</f>
        <v>0.36815740237793471</v>
      </c>
      <c r="P66" s="150"/>
      <c r="Q66" s="149">
        <f>H66*100/SUM(H63,H70)</f>
        <v>0.73221757322175729</v>
      </c>
      <c r="R66" s="150"/>
    </row>
    <row r="67" spans="1:18" s="127" customFormat="1" ht="12">
      <c r="A67" s="229" t="s">
        <v>122</v>
      </c>
      <c r="B67" s="146">
        <f t="shared" si="13"/>
        <v>8380</v>
      </c>
      <c r="C67" s="146"/>
      <c r="D67" s="146">
        <v>2607</v>
      </c>
      <c r="E67" s="146"/>
      <c r="F67" s="146">
        <v>5135</v>
      </c>
      <c r="G67" s="146"/>
      <c r="H67" s="146">
        <v>638</v>
      </c>
      <c r="I67" s="146"/>
      <c r="J67" s="148"/>
      <c r="K67" s="149">
        <f>B67*100/SUM(B63,B70)</f>
        <v>22.147633269022386</v>
      </c>
      <c r="L67" s="150"/>
      <c r="M67" s="149">
        <f>D67*100/SUM(D63,D70)</f>
        <v>16.784702549575069</v>
      </c>
      <c r="N67" s="150"/>
      <c r="O67" s="149">
        <f>F67*100/SUM(F63,F70)</f>
        <v>30.991610839519584</v>
      </c>
      <c r="P67" s="165"/>
      <c r="Q67" s="149">
        <f>H67*100/SUM(H63,H70)</f>
        <v>11.122733612273361</v>
      </c>
      <c r="R67" s="150"/>
    </row>
    <row r="68" spans="1:18" s="127" customFormat="1" ht="24" customHeight="1">
      <c r="A68" s="229" t="s">
        <v>121</v>
      </c>
      <c r="B68" s="146">
        <f t="shared" si="13"/>
        <v>536</v>
      </c>
      <c r="C68" s="146" t="s">
        <v>211</v>
      </c>
      <c r="D68" s="146">
        <v>102</v>
      </c>
      <c r="E68" s="146" t="s">
        <v>211</v>
      </c>
      <c r="F68" s="146">
        <v>419</v>
      </c>
      <c r="G68" s="146" t="s">
        <v>211</v>
      </c>
      <c r="H68" s="146">
        <v>15</v>
      </c>
      <c r="I68" s="146" t="s">
        <v>211</v>
      </c>
      <c r="J68" s="148"/>
      <c r="K68" s="149">
        <f>B68*100/SUM(B63,B70)</f>
        <v>1.4166027962047731</v>
      </c>
      <c r="L68" s="150"/>
      <c r="M68" s="149">
        <f>D68*100/SUM(D63,D70)</f>
        <v>0.65670873036312127</v>
      </c>
      <c r="N68" s="165"/>
      <c r="O68" s="149">
        <f>F68*100/SUM(F63,F70)</f>
        <v>2.5288188786287646</v>
      </c>
      <c r="P68" s="150"/>
      <c r="Q68" s="149">
        <f>H68*100/SUM(H63,H70)</f>
        <v>0.2615062761506276</v>
      </c>
      <c r="R68" s="150"/>
    </row>
    <row r="69" spans="1:18" s="127" customFormat="1" ht="11.4">
      <c r="A69" s="229" t="s">
        <v>69</v>
      </c>
      <c r="B69" s="146">
        <f t="shared" si="13"/>
        <v>1815</v>
      </c>
      <c r="C69" s="146"/>
      <c r="D69" s="146">
        <v>340</v>
      </c>
      <c r="E69" s="146" t="s">
        <v>211</v>
      </c>
      <c r="F69" s="146">
        <v>1301</v>
      </c>
      <c r="G69" s="146"/>
      <c r="H69" s="146">
        <v>174</v>
      </c>
      <c r="I69" s="146" t="s">
        <v>211</v>
      </c>
      <c r="J69" s="148"/>
      <c r="K69" s="149">
        <f>B69*100/SUM(B63,B70)</f>
        <v>4.7968919311784761</v>
      </c>
      <c r="L69" s="150"/>
      <c r="M69" s="149">
        <f>D69*100/SUM(D63,D70)</f>
        <v>2.1890291012104042</v>
      </c>
      <c r="N69" s="150"/>
      <c r="O69" s="149">
        <f>F69*100/SUM(F63,F70)</f>
        <v>7.8520127949785747</v>
      </c>
      <c r="P69" s="150"/>
      <c r="Q69" s="149">
        <f>H69*100/SUM(H63,H70)</f>
        <v>3.0334728033472804</v>
      </c>
      <c r="R69" s="150"/>
    </row>
    <row r="70" spans="1:18" s="235" customFormat="1" ht="11.4">
      <c r="A70" s="145" t="s">
        <v>123</v>
      </c>
      <c r="B70" s="146">
        <f t="shared" si="13"/>
        <v>1410</v>
      </c>
      <c r="C70" s="146"/>
      <c r="D70" s="146">
        <v>871</v>
      </c>
      <c r="E70" s="146"/>
      <c r="F70" s="146">
        <v>249</v>
      </c>
      <c r="G70" s="146" t="s">
        <v>211</v>
      </c>
      <c r="H70" s="146">
        <v>290</v>
      </c>
      <c r="I70" s="146"/>
      <c r="J70" s="148"/>
      <c r="K70" s="149">
        <f>B70*100/SUM(B63,B70)</f>
        <v>3.7265110870312128</v>
      </c>
      <c r="L70" s="150"/>
      <c r="M70" s="149">
        <f>D70*100/SUM(D63,D70)</f>
        <v>5.6077774916301832</v>
      </c>
      <c r="N70" s="150"/>
      <c r="O70" s="149">
        <f>F70*100/SUM(F63,F70)</f>
        <v>1.5028064457722252</v>
      </c>
      <c r="P70" s="234"/>
      <c r="Q70" s="149">
        <f>H70*100/SUM(H63,H70)</f>
        <v>5.0557880055788003</v>
      </c>
      <c r="R70" s="150"/>
    </row>
    <row r="71" spans="1:18" s="127" customFormat="1" ht="11.4">
      <c r="A71" s="157" t="s">
        <v>71</v>
      </c>
      <c r="B71" s="146">
        <f t="shared" si="13"/>
        <v>101</v>
      </c>
      <c r="C71" s="146" t="s">
        <v>211</v>
      </c>
      <c r="D71" s="146">
        <v>29</v>
      </c>
      <c r="E71" s="146" t="s">
        <v>211</v>
      </c>
      <c r="F71" s="146">
        <v>60</v>
      </c>
      <c r="G71" s="146" t="s">
        <v>211</v>
      </c>
      <c r="H71" s="146">
        <v>12</v>
      </c>
      <c r="I71" s="146" t="s">
        <v>211</v>
      </c>
      <c r="J71" s="148"/>
      <c r="K71" s="204" t="s">
        <v>15</v>
      </c>
      <c r="L71" s="212"/>
      <c r="M71" s="204" t="s">
        <v>15</v>
      </c>
      <c r="N71" s="212"/>
      <c r="O71" s="204" t="s">
        <v>15</v>
      </c>
      <c r="P71" s="212"/>
      <c r="Q71" s="204" t="s">
        <v>15</v>
      </c>
      <c r="R71" s="150"/>
    </row>
    <row r="72" spans="1:18" s="127" customFormat="1" ht="6.6" customHeight="1">
      <c r="A72" s="151"/>
      <c r="B72" s="146"/>
      <c r="C72" s="537"/>
      <c r="D72" s="146"/>
      <c r="E72" s="537"/>
      <c r="F72" s="146"/>
      <c r="G72" s="537"/>
      <c r="H72" s="146"/>
      <c r="I72" s="537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4">
      <c r="A73" s="227" t="s">
        <v>124</v>
      </c>
      <c r="B73" s="168">
        <f t="shared" ref="B73:B76" si="14">SUM(D73,F73,H73)</f>
        <v>37938</v>
      </c>
      <c r="C73" s="146"/>
      <c r="D73" s="168">
        <f>SUM(D74:D76)</f>
        <v>15561</v>
      </c>
      <c r="E73" s="168"/>
      <c r="F73" s="168">
        <f>SUM(F74:F76)</f>
        <v>16629</v>
      </c>
      <c r="G73" s="168"/>
      <c r="H73" s="168">
        <f>SUM(H74:H76)</f>
        <v>5748</v>
      </c>
      <c r="I73" s="146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 ht="11.4">
      <c r="A74" s="145" t="s">
        <v>125</v>
      </c>
      <c r="B74" s="146">
        <f t="shared" si="14"/>
        <v>42</v>
      </c>
      <c r="C74" s="146" t="s">
        <v>211</v>
      </c>
      <c r="D74" s="146">
        <v>0</v>
      </c>
      <c r="E74" s="146"/>
      <c r="F74" s="146">
        <v>0</v>
      </c>
      <c r="G74" s="146"/>
      <c r="H74" s="146">
        <v>42</v>
      </c>
      <c r="I74" s="146" t="s">
        <v>211</v>
      </c>
      <c r="J74" s="160"/>
      <c r="K74" s="149">
        <f>B74*100/SUM(B74:B75)</f>
        <v>0.11082086598590991</v>
      </c>
      <c r="L74" s="150"/>
      <c r="M74" s="149">
        <f>D74*100/SUM(D74:D75)</f>
        <v>0</v>
      </c>
      <c r="N74" s="150"/>
      <c r="O74" s="149">
        <f>F74*100/SUM(F74:F75)</f>
        <v>0</v>
      </c>
      <c r="P74" s="137"/>
      <c r="Q74" s="149">
        <f>H74*100/SUM(H74:H75)</f>
        <v>0.7306889352818372</v>
      </c>
      <c r="R74" s="137"/>
    </row>
    <row r="75" spans="1:18" s="127" customFormat="1" ht="11.4">
      <c r="A75" s="145" t="s">
        <v>126</v>
      </c>
      <c r="B75" s="146">
        <f t="shared" si="14"/>
        <v>37857</v>
      </c>
      <c r="C75" s="146"/>
      <c r="D75" s="146">
        <v>15561</v>
      </c>
      <c r="E75" s="146"/>
      <c r="F75" s="146">
        <v>16590</v>
      </c>
      <c r="G75" s="146"/>
      <c r="H75" s="146">
        <v>5706</v>
      </c>
      <c r="I75" s="146"/>
      <c r="J75" s="160"/>
      <c r="K75" s="149">
        <f>B75*100/SUM(B74:B75)</f>
        <v>99.889179134014086</v>
      </c>
      <c r="L75" s="150"/>
      <c r="M75" s="149">
        <f>D75*100/SUM(D74:D75)</f>
        <v>100</v>
      </c>
      <c r="N75" s="150"/>
      <c r="O75" s="149">
        <f>F75*100/SUM(F74:F75)</f>
        <v>100</v>
      </c>
      <c r="P75" s="137"/>
      <c r="Q75" s="149">
        <f>H75*100/SUM(H74:H75)</f>
        <v>99.269311064718167</v>
      </c>
      <c r="R75" s="149"/>
    </row>
    <row r="76" spans="1:18" s="127" customFormat="1" ht="11.4">
      <c r="A76" s="145" t="s">
        <v>5</v>
      </c>
      <c r="B76" s="146">
        <f t="shared" si="14"/>
        <v>39</v>
      </c>
      <c r="C76" s="146" t="s">
        <v>211</v>
      </c>
      <c r="D76" s="146">
        <v>0</v>
      </c>
      <c r="E76" s="146"/>
      <c r="F76" s="146">
        <v>39</v>
      </c>
      <c r="G76" s="146" t="s">
        <v>211</v>
      </c>
      <c r="H76" s="146">
        <v>0</v>
      </c>
      <c r="I76" s="146"/>
      <c r="J76" s="160"/>
      <c r="K76" s="213" t="s">
        <v>15</v>
      </c>
      <c r="L76" s="212"/>
      <c r="M76" s="213">
        <v>0</v>
      </c>
      <c r="N76" s="212"/>
      <c r="O76" s="213" t="s">
        <v>15</v>
      </c>
      <c r="P76" s="520"/>
      <c r="Q76" s="213" t="s">
        <v>15</v>
      </c>
      <c r="R76" s="149"/>
    </row>
    <row r="77" spans="1:18" s="127" customFormat="1" ht="6.6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4">
      <c r="A78" s="170" t="s">
        <v>149</v>
      </c>
      <c r="B78" s="168">
        <f t="shared" ref="B78:B81" si="15">SUM(D78,F78,H78)</f>
        <v>37938</v>
      </c>
      <c r="C78" s="537"/>
      <c r="D78" s="168">
        <f>SUM(D79:D81)</f>
        <v>15561</v>
      </c>
      <c r="E78" s="537"/>
      <c r="F78" s="168">
        <f>SUM(F79:F81)</f>
        <v>16630</v>
      </c>
      <c r="G78" s="539"/>
      <c r="H78" s="168">
        <f>SUM(H79:H81)</f>
        <v>5747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 ht="11.4">
      <c r="A79" s="145" t="s">
        <v>177</v>
      </c>
      <c r="B79" s="146">
        <f t="shared" si="15"/>
        <v>28845</v>
      </c>
      <c r="C79" s="146"/>
      <c r="D79" s="146">
        <v>11541</v>
      </c>
      <c r="E79" s="146"/>
      <c r="F79" s="146">
        <v>12864</v>
      </c>
      <c r="G79" s="146"/>
      <c r="H79" s="146">
        <v>4440</v>
      </c>
      <c r="I79" s="146"/>
      <c r="J79" s="146"/>
      <c r="K79" s="149">
        <f>B79*100/SUM(B79:B80)</f>
        <v>76.406547997457082</v>
      </c>
      <c r="L79" s="150"/>
      <c r="M79" s="149">
        <f>D79*100/SUM(D79:D80)</f>
        <v>74.501323349041385</v>
      </c>
      <c r="N79" s="150"/>
      <c r="O79" s="149">
        <f>F79*100/SUM(F79:F80)</f>
        <v>77.850399419026871</v>
      </c>
      <c r="P79" s="137"/>
      <c r="Q79" s="149">
        <f>H79*100/SUM(H79:H80)</f>
        <v>77.392365347742725</v>
      </c>
      <c r="R79" s="149"/>
    </row>
    <row r="80" spans="1:18" s="127" customFormat="1" ht="11.4">
      <c r="A80" s="145" t="s">
        <v>147</v>
      </c>
      <c r="B80" s="146">
        <f t="shared" si="15"/>
        <v>8907</v>
      </c>
      <c r="C80" s="146"/>
      <c r="D80" s="146">
        <v>3950</v>
      </c>
      <c r="E80" s="146"/>
      <c r="F80" s="146">
        <v>3660</v>
      </c>
      <c r="G80" s="146"/>
      <c r="H80" s="146">
        <v>1297</v>
      </c>
      <c r="I80" s="146"/>
      <c r="J80" s="146"/>
      <c r="K80" s="149">
        <f>B80*100/SUM(B79:B80)</f>
        <v>23.593452002542911</v>
      </c>
      <c r="L80" s="150"/>
      <c r="M80" s="149">
        <f>D80*100/SUM(D79:D80)</f>
        <v>25.498676650958622</v>
      </c>
      <c r="N80" s="150"/>
      <c r="O80" s="149">
        <f>F80*100/SUM(F79:F80)</f>
        <v>22.149600580973129</v>
      </c>
      <c r="P80" s="137"/>
      <c r="Q80" s="149">
        <f>H80*100/SUM(H79:H80)</f>
        <v>22.607634652257278</v>
      </c>
      <c r="R80" s="149"/>
    </row>
    <row r="81" spans="1:18" s="127" customFormat="1" ht="11.4">
      <c r="A81" s="145" t="s">
        <v>5</v>
      </c>
      <c r="B81" s="146">
        <f t="shared" si="15"/>
        <v>186</v>
      </c>
      <c r="C81" s="146" t="s">
        <v>211</v>
      </c>
      <c r="D81" s="146">
        <v>70</v>
      </c>
      <c r="E81" s="146" t="s">
        <v>211</v>
      </c>
      <c r="F81" s="146">
        <v>106</v>
      </c>
      <c r="G81" s="146" t="s">
        <v>211</v>
      </c>
      <c r="H81" s="146">
        <v>10</v>
      </c>
      <c r="I81" s="146" t="s">
        <v>211</v>
      </c>
      <c r="J81" s="146"/>
      <c r="K81" s="213" t="s">
        <v>15</v>
      </c>
      <c r="L81" s="212"/>
      <c r="M81" s="521" t="s">
        <v>15</v>
      </c>
      <c r="N81" s="212"/>
      <c r="O81" s="213">
        <v>0</v>
      </c>
      <c r="P81" s="520"/>
      <c r="Q81" s="520">
        <v>0</v>
      </c>
      <c r="R81" s="149"/>
    </row>
    <row r="82" spans="1:18" s="127" customFormat="1" ht="6.6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R82" s="137"/>
    </row>
    <row r="83" spans="1:18" s="238" customFormat="1" ht="25.8">
      <c r="A83" s="390" t="s">
        <v>215</v>
      </c>
      <c r="B83" s="168">
        <f t="shared" ref="B83:B86" si="16">SUM(D83,F83,H83)</f>
        <v>37938</v>
      </c>
      <c r="C83" s="546"/>
      <c r="D83" s="168">
        <f>SUM(D84:D86)</f>
        <v>15560</v>
      </c>
      <c r="E83" s="546"/>
      <c r="F83" s="168">
        <f>SUM(F84:F86)</f>
        <v>16630</v>
      </c>
      <c r="G83" s="546"/>
      <c r="H83" s="168">
        <f>SUM(H84:H86)</f>
        <v>5748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 ht="11.4">
      <c r="A84" s="239" t="s">
        <v>106</v>
      </c>
      <c r="B84" s="146">
        <f t="shared" si="16"/>
        <v>7871</v>
      </c>
      <c r="C84" s="146"/>
      <c r="D84" s="146">
        <v>3015</v>
      </c>
      <c r="E84" s="146"/>
      <c r="F84" s="146">
        <v>3647</v>
      </c>
      <c r="G84" s="146"/>
      <c r="H84" s="146">
        <v>1209</v>
      </c>
      <c r="I84" s="537"/>
      <c r="J84" s="148"/>
      <c r="K84" s="150">
        <f>B84*100/SUM(B84:B85)</f>
        <v>20.805688456556791</v>
      </c>
      <c r="L84" s="150"/>
      <c r="M84" s="150">
        <f>D84*100/SUM(D84:D85)</f>
        <v>19.437818322480819</v>
      </c>
      <c r="N84" s="150"/>
      <c r="O84" s="150">
        <f>F84*100/SUM(F84:F85)</f>
        <v>22.006999758629014</v>
      </c>
      <c r="P84" s="150"/>
      <c r="Q84" s="150">
        <f>H84*100/SUM(H84:H85)</f>
        <v>21.033402922755741</v>
      </c>
      <c r="R84" s="149"/>
    </row>
    <row r="85" spans="1:18" s="127" customFormat="1" ht="11.4">
      <c r="A85" s="239" t="s">
        <v>107</v>
      </c>
      <c r="B85" s="146">
        <f t="shared" si="16"/>
        <v>29960</v>
      </c>
      <c r="C85" s="146"/>
      <c r="D85" s="146">
        <v>12496</v>
      </c>
      <c r="E85" s="146"/>
      <c r="F85" s="146">
        <v>12925</v>
      </c>
      <c r="G85" s="146"/>
      <c r="H85" s="146">
        <v>4539</v>
      </c>
      <c r="I85" s="537"/>
      <c r="J85" s="148"/>
      <c r="K85" s="150">
        <f>B85*100/SUM(B84:B85)</f>
        <v>79.194311543443206</v>
      </c>
      <c r="L85" s="150"/>
      <c r="M85" s="150">
        <f>D85*100/SUM(D84:D85)</f>
        <v>80.562181677519177</v>
      </c>
      <c r="N85" s="150"/>
      <c r="O85" s="150">
        <f>F85*100/SUM(F84:F85)</f>
        <v>77.993000241370993</v>
      </c>
      <c r="P85" s="150"/>
      <c r="Q85" s="150">
        <f>H85*100/SUM(H84:H85)</f>
        <v>78.966597077244259</v>
      </c>
      <c r="R85" s="150"/>
    </row>
    <row r="86" spans="1:18" s="127" customFormat="1" ht="12">
      <c r="A86" s="239" t="s">
        <v>5</v>
      </c>
      <c r="B86" s="146">
        <f t="shared" si="16"/>
        <v>107</v>
      </c>
      <c r="C86" s="146" t="s">
        <v>211</v>
      </c>
      <c r="D86" s="146">
        <v>49</v>
      </c>
      <c r="E86" s="146" t="s">
        <v>211</v>
      </c>
      <c r="F86" s="146">
        <v>58</v>
      </c>
      <c r="G86" s="146" t="s">
        <v>211</v>
      </c>
      <c r="H86" s="146">
        <v>0</v>
      </c>
      <c r="I86" s="539"/>
      <c r="J86" s="148"/>
      <c r="K86" s="212" t="s">
        <v>15</v>
      </c>
      <c r="L86" s="150"/>
      <c r="M86" s="212" t="s">
        <v>15</v>
      </c>
      <c r="N86" s="150"/>
      <c r="O86" s="212" t="s">
        <v>15</v>
      </c>
      <c r="P86" s="165"/>
      <c r="Q86" s="212">
        <v>0</v>
      </c>
      <c r="R86" s="150"/>
    </row>
    <row r="87" spans="1:18" s="127" customFormat="1" ht="6.6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6">
      <c r="A88" s="227" t="s">
        <v>72</v>
      </c>
      <c r="B88" s="168">
        <f t="shared" ref="B88:B95" si="17">SUM(D88,F88,H88)</f>
        <v>37937</v>
      </c>
      <c r="C88" s="537"/>
      <c r="D88" s="168">
        <f>SUM(D89:D95)</f>
        <v>15560</v>
      </c>
      <c r="E88" s="537"/>
      <c r="F88" s="168">
        <f>SUM(F89:F95)</f>
        <v>16630</v>
      </c>
      <c r="G88" s="539"/>
      <c r="H88" s="168">
        <f>SUM(H89:H95)</f>
        <v>5747</v>
      </c>
      <c r="I88" s="537"/>
      <c r="J88" s="148"/>
      <c r="K88" s="165">
        <f>SUM(K89:K94)</f>
        <v>100.00000000000001</v>
      </c>
      <c r="L88" s="165"/>
      <c r="M88" s="165">
        <f>SUM(M89:M94)</f>
        <v>99.999999999999986</v>
      </c>
      <c r="N88" s="165"/>
      <c r="O88" s="165">
        <f>SUM(O89:O94)</f>
        <v>100</v>
      </c>
      <c r="P88" s="165"/>
      <c r="Q88" s="165">
        <f>SUM(Q89:Q94)</f>
        <v>100</v>
      </c>
      <c r="R88" s="165"/>
    </row>
    <row r="89" spans="1:18" s="127" customFormat="1" ht="12">
      <c r="A89" s="145" t="s">
        <v>39</v>
      </c>
      <c r="B89" s="146">
        <f t="shared" si="17"/>
        <v>20671</v>
      </c>
      <c r="C89" s="146"/>
      <c r="D89" s="146">
        <v>5379</v>
      </c>
      <c r="E89" s="146"/>
      <c r="F89" s="146">
        <v>11902</v>
      </c>
      <c r="G89" s="146"/>
      <c r="H89" s="146">
        <v>3390</v>
      </c>
      <c r="I89" s="146"/>
      <c r="J89" s="148"/>
      <c r="K89" s="150">
        <f>B89*100/SUM($B$89:$B$94)</f>
        <v>54.517881633083661</v>
      </c>
      <c r="L89" s="165"/>
      <c r="M89" s="150">
        <f>D89*100/SUM($D$89:$D$94)</f>
        <v>34.604992279979413</v>
      </c>
      <c r="N89" s="165"/>
      <c r="O89" s="150">
        <f>F89*100/SUM($F$89:$F$94)</f>
        <v>71.569452796151538</v>
      </c>
      <c r="P89" s="150"/>
      <c r="Q89" s="150">
        <f>H89*100/SUM($H$89:$H$94)</f>
        <v>59.03866248693835</v>
      </c>
      <c r="R89" s="137"/>
    </row>
    <row r="90" spans="1:18" s="127" customFormat="1" ht="11.4">
      <c r="A90" s="145" t="s">
        <v>38</v>
      </c>
      <c r="B90" s="146">
        <f t="shared" si="17"/>
        <v>7327</v>
      </c>
      <c r="C90" s="146"/>
      <c r="D90" s="146">
        <v>2435</v>
      </c>
      <c r="E90" s="146"/>
      <c r="F90" s="146">
        <v>3190</v>
      </c>
      <c r="G90" s="146"/>
      <c r="H90" s="146">
        <v>1702</v>
      </c>
      <c r="I90" s="146"/>
      <c r="J90" s="148"/>
      <c r="K90" s="150">
        <f t="shared" ref="K90:K94" si="18">B90*100/SUM($B$89:$B$94)</f>
        <v>19.324295811794492</v>
      </c>
      <c r="L90" s="150"/>
      <c r="M90" s="150">
        <f t="shared" ref="M90:M94" si="19">D90*100/SUM($D$89:$D$94)</f>
        <v>15.665208440555842</v>
      </c>
      <c r="N90" s="150"/>
      <c r="O90" s="150">
        <f t="shared" ref="O90:O94" si="20">F90*100/SUM($F$89:$F$94)</f>
        <v>19.182200841852076</v>
      </c>
      <c r="P90" s="150"/>
      <c r="Q90" s="150">
        <f t="shared" ref="Q90:Q94" si="21">H90*100/SUM($H$89:$H$94)</f>
        <v>29.641239986067571</v>
      </c>
      <c r="R90" s="137"/>
    </row>
    <row r="91" spans="1:18" s="127" customFormat="1" ht="11.4">
      <c r="A91" s="145" t="s">
        <v>210</v>
      </c>
      <c r="B91" s="146">
        <f t="shared" si="17"/>
        <v>9355</v>
      </c>
      <c r="C91" s="146"/>
      <c r="D91" s="146">
        <v>7373</v>
      </c>
      <c r="E91" s="146"/>
      <c r="F91" s="146">
        <v>1393</v>
      </c>
      <c r="G91" s="146"/>
      <c r="H91" s="146">
        <v>589</v>
      </c>
      <c r="I91" s="146"/>
      <c r="J91" s="148"/>
      <c r="K91" s="150">
        <f t="shared" si="18"/>
        <v>24.672961282835743</v>
      </c>
      <c r="L91" s="150"/>
      <c r="M91" s="150">
        <f t="shared" si="19"/>
        <v>47.433093154915078</v>
      </c>
      <c r="N91" s="150"/>
      <c r="O91" s="150">
        <f t="shared" si="20"/>
        <v>8.3764281419122071</v>
      </c>
      <c r="P91" s="150"/>
      <c r="Q91" s="150">
        <f t="shared" si="21"/>
        <v>10.257749912922327</v>
      </c>
      <c r="R91" s="137"/>
    </row>
    <row r="92" spans="1:18" s="127" customFormat="1" ht="11.4">
      <c r="A92" s="145" t="s">
        <v>68</v>
      </c>
      <c r="B92" s="146">
        <f t="shared" si="17"/>
        <v>276</v>
      </c>
      <c r="C92" s="146" t="s">
        <v>211</v>
      </c>
      <c r="D92" s="146">
        <v>201</v>
      </c>
      <c r="E92" s="146" t="s">
        <v>211</v>
      </c>
      <c r="F92" s="146">
        <v>36</v>
      </c>
      <c r="G92" s="146" t="s">
        <v>211</v>
      </c>
      <c r="H92" s="146">
        <v>39</v>
      </c>
      <c r="I92" s="146" t="s">
        <v>211</v>
      </c>
      <c r="J92" s="148"/>
      <c r="K92" s="150">
        <f t="shared" si="18"/>
        <v>0.72792488659141263</v>
      </c>
      <c r="L92" s="150"/>
      <c r="M92" s="150">
        <f t="shared" si="19"/>
        <v>1.2931034482758621</v>
      </c>
      <c r="N92" s="150"/>
      <c r="O92" s="150">
        <f t="shared" si="20"/>
        <v>0.2164762477450391</v>
      </c>
      <c r="P92" s="150"/>
      <c r="Q92" s="150">
        <f t="shared" si="21"/>
        <v>0.67920585161964475</v>
      </c>
      <c r="R92" s="137"/>
    </row>
    <row r="93" spans="1:18" s="127" customFormat="1" ht="11.4">
      <c r="A93" s="145" t="s">
        <v>127</v>
      </c>
      <c r="B93" s="146">
        <f t="shared" si="17"/>
        <v>59</v>
      </c>
      <c r="C93" s="146" t="s">
        <v>211</v>
      </c>
      <c r="D93" s="146">
        <v>48</v>
      </c>
      <c r="E93" s="146" t="s">
        <v>211</v>
      </c>
      <c r="F93" s="146">
        <v>0</v>
      </c>
      <c r="G93" s="146"/>
      <c r="H93" s="146">
        <v>11</v>
      </c>
      <c r="I93" s="146" t="s">
        <v>211</v>
      </c>
      <c r="J93" s="148"/>
      <c r="K93" s="150">
        <f t="shared" si="18"/>
        <v>0.15560713155396139</v>
      </c>
      <c r="L93" s="150"/>
      <c r="M93" s="150">
        <f t="shared" si="19"/>
        <v>0.30880082346886256</v>
      </c>
      <c r="N93" s="150"/>
      <c r="O93" s="150">
        <f t="shared" si="20"/>
        <v>0</v>
      </c>
      <c r="P93" s="150"/>
      <c r="Q93" s="150">
        <f t="shared" si="21"/>
        <v>0.19157088122605365</v>
      </c>
      <c r="R93" s="137"/>
    </row>
    <row r="94" spans="1:18" s="127" customFormat="1" ht="11.4">
      <c r="A94" s="145" t="s">
        <v>69</v>
      </c>
      <c r="B94" s="146">
        <f t="shared" si="17"/>
        <v>228</v>
      </c>
      <c r="C94" s="146" t="s">
        <v>211</v>
      </c>
      <c r="D94" s="146">
        <v>108</v>
      </c>
      <c r="E94" s="146" t="s">
        <v>211</v>
      </c>
      <c r="F94" s="146">
        <v>109</v>
      </c>
      <c r="G94" s="146" t="s">
        <v>211</v>
      </c>
      <c r="H94" s="146">
        <v>11</v>
      </c>
      <c r="I94" s="146" t="s">
        <v>211</v>
      </c>
      <c r="J94" s="148"/>
      <c r="K94" s="150">
        <f t="shared" si="18"/>
        <v>0.60132925414073213</v>
      </c>
      <c r="L94" s="150"/>
      <c r="M94" s="150">
        <f t="shared" si="19"/>
        <v>0.69480185280494078</v>
      </c>
      <c r="N94" s="150"/>
      <c r="O94" s="150">
        <f t="shared" si="20"/>
        <v>0.65544197233914614</v>
      </c>
      <c r="P94" s="150"/>
      <c r="Q94" s="150">
        <f t="shared" si="21"/>
        <v>0.19157088122605365</v>
      </c>
      <c r="R94" s="137"/>
    </row>
    <row r="95" spans="1:18" s="127" customFormat="1" ht="11.4">
      <c r="A95" s="145" t="s">
        <v>5</v>
      </c>
      <c r="B95" s="146">
        <f t="shared" si="17"/>
        <v>21</v>
      </c>
      <c r="C95" s="146" t="s">
        <v>211</v>
      </c>
      <c r="D95" s="146">
        <v>16</v>
      </c>
      <c r="E95" s="146" t="s">
        <v>211</v>
      </c>
      <c r="F95" s="146">
        <v>0</v>
      </c>
      <c r="G95" s="146"/>
      <c r="H95" s="146">
        <v>5</v>
      </c>
      <c r="I95" s="146" t="s">
        <v>211</v>
      </c>
      <c r="J95" s="148"/>
      <c r="K95" s="212" t="s">
        <v>15</v>
      </c>
      <c r="L95" s="150"/>
      <c r="M95" s="212" t="s">
        <v>15</v>
      </c>
      <c r="N95" s="150"/>
      <c r="O95" s="212">
        <v>0</v>
      </c>
      <c r="P95" s="150"/>
      <c r="Q95" s="212" t="s">
        <v>15</v>
      </c>
      <c r="R95" s="150"/>
    </row>
    <row r="96" spans="1:18" s="127" customFormat="1" ht="6.6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128</v>
      </c>
      <c r="B97" s="168">
        <f t="shared" ref="B97:B102" si="22">SUM(D97,F97,H97)</f>
        <v>37936</v>
      </c>
      <c r="C97" s="537"/>
      <c r="D97" s="168">
        <f>SUM(D98,D101,D102)</f>
        <v>15561</v>
      </c>
      <c r="E97" s="537"/>
      <c r="F97" s="168">
        <f>SUM(F98,F101,F102)</f>
        <v>16628</v>
      </c>
      <c r="G97" s="539"/>
      <c r="H97" s="168">
        <f>SUM(H98,H101,H102)</f>
        <v>5747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 ht="11.4">
      <c r="A98" s="305" t="s">
        <v>76</v>
      </c>
      <c r="B98" s="146">
        <f t="shared" si="22"/>
        <v>19187</v>
      </c>
      <c r="C98" s="537"/>
      <c r="D98" s="146">
        <f>SUM(D99:D100)</f>
        <v>4438</v>
      </c>
      <c r="E98" s="146"/>
      <c r="F98" s="146">
        <f>SUM(F99:F100)</f>
        <v>11632</v>
      </c>
      <c r="G98" s="146"/>
      <c r="H98" s="146">
        <f>SUM(H99:H100)</f>
        <v>3117</v>
      </c>
      <c r="I98" s="146"/>
      <c r="J98" s="146"/>
      <c r="K98" s="149">
        <f>B98*100/SUM(B98,B101)</f>
        <v>57.881082385592329</v>
      </c>
      <c r="L98" s="150"/>
      <c r="M98" s="149">
        <f>D98*100/SUM(D98,D101)</f>
        <v>38.156650331011953</v>
      </c>
      <c r="N98" s="150"/>
      <c r="O98" s="149">
        <f>F98*100/SUM(F98,F101)</f>
        <v>73.652884189197749</v>
      </c>
      <c r="P98" s="150"/>
      <c r="Q98" s="149">
        <f>H98*100/SUM(H98,H101)</f>
        <v>54.445414847161572</v>
      </c>
      <c r="R98" s="149"/>
    </row>
    <row r="99" spans="1:50" s="127" customFormat="1" ht="11.4">
      <c r="A99" s="229" t="s">
        <v>40</v>
      </c>
      <c r="B99" s="146">
        <f t="shared" si="22"/>
        <v>4725</v>
      </c>
      <c r="C99" s="537"/>
      <c r="D99" s="146">
        <v>1193</v>
      </c>
      <c r="E99" s="146"/>
      <c r="F99" s="146">
        <v>2781</v>
      </c>
      <c r="G99" s="146"/>
      <c r="H99" s="146">
        <v>751</v>
      </c>
      <c r="I99" s="146"/>
      <c r="J99" s="146"/>
      <c r="K99" s="149">
        <f>B99*100/SUM(B98,B101)</f>
        <v>14.253823644755498</v>
      </c>
      <c r="L99" s="150"/>
      <c r="M99" s="149">
        <f>D99*100/SUM(D98,D101)</f>
        <v>10.257071618949359</v>
      </c>
      <c r="N99" s="150"/>
      <c r="O99" s="149">
        <f>F99*100/SUM(F98,F101)</f>
        <v>17.609067308301146</v>
      </c>
      <c r="P99" s="150"/>
      <c r="Q99" s="149">
        <f>H99*100/SUM(H98,H101)</f>
        <v>13.117903930131005</v>
      </c>
      <c r="R99" s="149"/>
    </row>
    <row r="100" spans="1:50" s="127" customFormat="1" ht="11.4">
      <c r="A100" s="229" t="s">
        <v>63</v>
      </c>
      <c r="B100" s="146">
        <f t="shared" si="22"/>
        <v>14462</v>
      </c>
      <c r="C100" s="537"/>
      <c r="D100" s="146">
        <v>3245</v>
      </c>
      <c r="E100" s="146"/>
      <c r="F100" s="146">
        <v>8851</v>
      </c>
      <c r="G100" s="146"/>
      <c r="H100" s="146">
        <v>2366</v>
      </c>
      <c r="I100" s="146"/>
      <c r="J100" s="146"/>
      <c r="K100" s="149">
        <f>B100*100/SUM(B98,B101)</f>
        <v>43.62725874083683</v>
      </c>
      <c r="L100" s="150"/>
      <c r="M100" s="149">
        <f>D100*100/SUM(D98,D101)</f>
        <v>27.899578712062592</v>
      </c>
      <c r="N100" s="150"/>
      <c r="O100" s="149">
        <f>F100*100/SUM(F98,F101)</f>
        <v>56.0438168808966</v>
      </c>
      <c r="P100" s="150"/>
      <c r="Q100" s="149">
        <f>H100*100/SUM(H98,H101)</f>
        <v>41.327510917030565</v>
      </c>
      <c r="R100" s="149"/>
    </row>
    <row r="101" spans="1:50" s="127" customFormat="1" ht="11.4">
      <c r="A101" s="157" t="s">
        <v>77</v>
      </c>
      <c r="B101" s="146">
        <f t="shared" si="22"/>
        <v>13962</v>
      </c>
      <c r="C101" s="537"/>
      <c r="D101" s="146">
        <v>7193</v>
      </c>
      <c r="E101" s="146"/>
      <c r="F101" s="146">
        <v>4161</v>
      </c>
      <c r="G101" s="146"/>
      <c r="H101" s="146">
        <v>2608</v>
      </c>
      <c r="I101" s="146"/>
      <c r="J101" s="146"/>
      <c r="K101" s="149">
        <f>B101*100/SUM(B98,B101)</f>
        <v>42.118917614407671</v>
      </c>
      <c r="L101" s="150"/>
      <c r="M101" s="149">
        <f>D101*100/SUM(D98,D101)</f>
        <v>61.843349668988047</v>
      </c>
      <c r="N101" s="150"/>
      <c r="O101" s="149">
        <f>F101*100/SUM(F98,F101)</f>
        <v>26.347115810802254</v>
      </c>
      <c r="P101" s="150"/>
      <c r="Q101" s="149">
        <f>H101*100/SUM(H98,H101)</f>
        <v>45.554585152838428</v>
      </c>
      <c r="R101" s="149"/>
    </row>
    <row r="102" spans="1:50" s="123" customFormat="1" ht="12">
      <c r="A102" s="157" t="s">
        <v>71</v>
      </c>
      <c r="B102" s="146">
        <f t="shared" si="22"/>
        <v>4787</v>
      </c>
      <c r="C102" s="538"/>
      <c r="D102" s="146">
        <v>3930</v>
      </c>
      <c r="E102" s="146"/>
      <c r="F102" s="146">
        <v>835</v>
      </c>
      <c r="G102" s="146"/>
      <c r="H102" s="146">
        <v>22</v>
      </c>
      <c r="I102" s="146" t="s">
        <v>211</v>
      </c>
      <c r="J102" s="146"/>
      <c r="K102" s="212" t="s">
        <v>15</v>
      </c>
      <c r="L102" s="150"/>
      <c r="M102" s="212" t="s">
        <v>15</v>
      </c>
      <c r="N102" s="150"/>
      <c r="O102" s="212" t="s">
        <v>15</v>
      </c>
      <c r="P102" s="165"/>
      <c r="Q102" s="212" t="s">
        <v>15</v>
      </c>
      <c r="R102" s="150"/>
    </row>
    <row r="103" spans="1:50" s="123" customFormat="1" ht="6.6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6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2" customHeight="1">
      <c r="A105" s="511" t="s">
        <v>219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2" customHeight="1">
      <c r="A106" s="9" t="s">
        <v>217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 ht="11.4">
      <c r="A107" s="511" t="s">
        <v>216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19" t="s">
        <v>167</v>
      </c>
      <c r="B108" s="719"/>
      <c r="C108" s="719"/>
      <c r="D108" s="719"/>
      <c r="E108" s="719"/>
      <c r="F108" s="719"/>
      <c r="G108" s="719"/>
      <c r="H108" s="719"/>
      <c r="I108" s="719"/>
      <c r="J108" s="719"/>
      <c r="K108" s="719"/>
      <c r="L108" s="719"/>
      <c r="M108" s="719"/>
      <c r="N108" s="719"/>
      <c r="O108" s="719"/>
      <c r="P108" s="719"/>
      <c r="Q108" s="719"/>
      <c r="R108" s="719"/>
    </row>
    <row r="109" spans="1:50" s="182" customFormat="1" ht="10.199999999999999">
      <c r="A109" s="287" t="s">
        <v>14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0.199999999999999">
      <c r="A110" s="288" t="s">
        <v>70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0.199999999999999">
      <c r="A111" s="9" t="s">
        <v>223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:R1"/>
    <mergeCell ref="A4:A10"/>
    <mergeCell ref="B4:I4"/>
    <mergeCell ref="K4:R4"/>
    <mergeCell ref="B7:C10"/>
    <mergeCell ref="D7:I7"/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9" orientation="portrait" r:id="rId1"/>
  <headerFooter alignWithMargins="0">
    <oddFooter>&amp;R&amp;P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sqref="A1:R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233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140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549"/>
      <c r="F9" s="431"/>
      <c r="G9" s="549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SUM(D13,F13,H13)</f>
        <v>37939</v>
      </c>
      <c r="C13" s="573"/>
      <c r="D13" s="448">
        <f>D15</f>
        <v>15561</v>
      </c>
      <c r="E13" s="568"/>
      <c r="F13" s="448">
        <f>F15</f>
        <v>16629</v>
      </c>
      <c r="G13" s="573"/>
      <c r="H13" s="448">
        <f>H15</f>
        <v>5749</v>
      </c>
      <c r="I13" s="573"/>
      <c r="J13" s="451"/>
      <c r="K13" s="524">
        <f>M13+O13+Q13</f>
        <v>100.00000000000001</v>
      </c>
      <c r="L13" s="452"/>
      <c r="M13" s="452">
        <f>D13*100/B13</f>
        <v>41.015841218798599</v>
      </c>
      <c r="N13" s="444"/>
      <c r="O13" s="452">
        <f>F13*100/B13</f>
        <v>43.830886422942093</v>
      </c>
      <c r="P13" s="452"/>
      <c r="Q13" s="452">
        <f>H13*100/B13</f>
        <v>15.153272358259311</v>
      </c>
      <c r="R13" s="452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4">
      <c r="A15" s="227" t="s">
        <v>37</v>
      </c>
      <c r="B15" s="168">
        <f t="shared" ref="B15:B25" si="0">SUM(D15,F15,H15)</f>
        <v>37939</v>
      </c>
      <c r="C15" s="537"/>
      <c r="D15" s="168">
        <f>SUM(D16:D25)</f>
        <v>15561</v>
      </c>
      <c r="E15" s="537"/>
      <c r="F15" s="168">
        <f>SUM(F16:F25)</f>
        <v>16629</v>
      </c>
      <c r="G15" s="537"/>
      <c r="H15" s="168">
        <f>SUM(H16:H25)</f>
        <v>5749</v>
      </c>
      <c r="I15" s="537"/>
      <c r="J15" s="232"/>
      <c r="K15" s="165">
        <f>SUM(K16:K24)</f>
        <v>100</v>
      </c>
      <c r="L15" s="165"/>
      <c r="M15" s="165">
        <f>SUM(M16:M24)</f>
        <v>100</v>
      </c>
      <c r="N15" s="165"/>
      <c r="O15" s="165">
        <f>SUM(O16:O24)</f>
        <v>100</v>
      </c>
      <c r="P15" s="206"/>
      <c r="Q15" s="165">
        <f>SUM(Q16:Q24)</f>
        <v>100</v>
      </c>
      <c r="R15" s="165"/>
    </row>
    <row r="16" spans="1:18" s="127" customFormat="1" ht="11.4">
      <c r="A16" s="384" t="s">
        <v>32</v>
      </c>
      <c r="B16" s="146">
        <f t="shared" si="0"/>
        <v>31127</v>
      </c>
      <c r="C16" s="146"/>
      <c r="D16" s="146">
        <v>10466</v>
      </c>
      <c r="E16" s="146"/>
      <c r="F16" s="146">
        <v>15293</v>
      </c>
      <c r="G16" s="146"/>
      <c r="H16" s="146">
        <v>5368</v>
      </c>
      <c r="I16" s="146"/>
      <c r="J16" s="232"/>
      <c r="K16" s="149">
        <f>B16*100/SUM($B$16:$B$24)</f>
        <v>82.738364211477631</v>
      </c>
      <c r="L16" s="150"/>
      <c r="M16" s="149">
        <f>D16*100/SUM($D$16:$D$24)</f>
        <v>68.616009965252744</v>
      </c>
      <c r="N16" s="149"/>
      <c r="O16" s="149">
        <f>F16*100/SUM($F$16:$F$24)</f>
        <v>91.965842804738713</v>
      </c>
      <c r="P16" s="137"/>
      <c r="Q16" s="149">
        <f>H16*100/SUM($H$16:$H$24)</f>
        <v>93.535459139222866</v>
      </c>
      <c r="R16" s="149"/>
    </row>
    <row r="17" spans="1:19" s="127" customFormat="1" ht="11.4">
      <c r="A17" s="384" t="s">
        <v>34</v>
      </c>
      <c r="B17" s="146">
        <f t="shared" si="0"/>
        <v>5027</v>
      </c>
      <c r="C17" s="146"/>
      <c r="D17" s="146">
        <v>3854</v>
      </c>
      <c r="E17" s="146"/>
      <c r="F17" s="146">
        <v>966</v>
      </c>
      <c r="G17" s="146" t="s">
        <v>211</v>
      </c>
      <c r="H17" s="146">
        <v>207</v>
      </c>
      <c r="I17" s="146" t="s">
        <v>211</v>
      </c>
      <c r="J17" s="232"/>
      <c r="K17" s="149">
        <f>B17*100/SUM($B$16:$B$24)</f>
        <v>13.362217910209724</v>
      </c>
      <c r="L17" s="150"/>
      <c r="M17" s="149">
        <f>D17*100/SUM($D$16:$D$24)</f>
        <v>25.267160558578642</v>
      </c>
      <c r="N17" s="149"/>
      <c r="O17" s="149">
        <f>F17*100/SUM($F$16:$F$24)</f>
        <v>5.809128630705394</v>
      </c>
      <c r="P17" s="137"/>
      <c r="Q17" s="149">
        <f>H17*100/SUM($H$16:$H$24)</f>
        <v>3.6069001568217458</v>
      </c>
      <c r="R17" s="149"/>
    </row>
    <row r="18" spans="1:19" s="127" customFormat="1" ht="11.4">
      <c r="A18" s="384" t="s">
        <v>33</v>
      </c>
      <c r="B18" s="146">
        <f t="shared" si="0"/>
        <v>866</v>
      </c>
      <c r="C18" s="146"/>
      <c r="D18" s="146">
        <v>611</v>
      </c>
      <c r="E18" s="146"/>
      <c r="F18" s="146">
        <v>195</v>
      </c>
      <c r="G18" s="146" t="s">
        <v>211</v>
      </c>
      <c r="H18" s="146">
        <v>60</v>
      </c>
      <c r="I18" s="146" t="s">
        <v>211</v>
      </c>
      <c r="J18" s="232"/>
      <c r="K18" s="149">
        <f>B18*100/SUM($B$16:$B$24)</f>
        <v>2.3019058504558623</v>
      </c>
      <c r="L18" s="150"/>
      <c r="M18" s="149">
        <f>D18*100/SUM($D$16:$D$24)</f>
        <v>4.005769356847833</v>
      </c>
      <c r="N18" s="149"/>
      <c r="O18" s="149">
        <f>F18*100/SUM($F$16:$F$24)</f>
        <v>1.1726501894281076</v>
      </c>
      <c r="P18" s="137"/>
      <c r="Q18" s="149">
        <f>H18*100/SUM($H$16:$H$24)</f>
        <v>1.0454783063251438</v>
      </c>
      <c r="R18" s="149"/>
    </row>
    <row r="19" spans="1:19" s="127" customFormat="1" ht="11.4">
      <c r="A19" s="384" t="s">
        <v>36</v>
      </c>
      <c r="B19" s="146">
        <f t="shared" si="0"/>
        <v>31</v>
      </c>
      <c r="C19" s="146" t="s">
        <v>211</v>
      </c>
      <c r="D19" s="146">
        <v>0</v>
      </c>
      <c r="E19" s="146"/>
      <c r="F19" s="146">
        <v>31</v>
      </c>
      <c r="G19" s="146" t="s">
        <v>211</v>
      </c>
      <c r="H19" s="146">
        <v>0</v>
      </c>
      <c r="I19" s="146"/>
      <c r="J19" s="232"/>
      <c r="K19" s="149">
        <f t="shared" ref="K19:K20" si="1">B19*100/SUM($B$16:$B$24)</f>
        <v>8.2400786794609396E-2</v>
      </c>
      <c r="L19" s="150"/>
      <c r="M19" s="149">
        <f t="shared" ref="M19:M20" si="2">D19*100/SUM($D$16:$D$24)</f>
        <v>0</v>
      </c>
      <c r="N19" s="149"/>
      <c r="O19" s="149">
        <f t="shared" ref="O19:O20" si="3">F19*100/SUM($F$16:$F$24)</f>
        <v>0.18642131216549401</v>
      </c>
      <c r="P19" s="137"/>
      <c r="Q19" s="149">
        <f t="shared" ref="Q19:Q20" si="4">H19*100/SUM($H$16:$H$24)</f>
        <v>0</v>
      </c>
      <c r="R19" s="149"/>
    </row>
    <row r="20" spans="1:19" s="127" customFormat="1" ht="11.4">
      <c r="A20" s="384" t="s">
        <v>135</v>
      </c>
      <c r="B20" s="146">
        <f t="shared" si="0"/>
        <v>22</v>
      </c>
      <c r="C20" s="146" t="s">
        <v>211</v>
      </c>
      <c r="D20" s="146">
        <v>0</v>
      </c>
      <c r="E20" s="146"/>
      <c r="F20" s="146">
        <v>0</v>
      </c>
      <c r="G20" s="146"/>
      <c r="H20" s="146">
        <v>22</v>
      </c>
      <c r="I20" s="146" t="s">
        <v>211</v>
      </c>
      <c r="J20" s="232"/>
      <c r="K20" s="149">
        <f t="shared" si="1"/>
        <v>5.8477977725206666E-2</v>
      </c>
      <c r="L20" s="150"/>
      <c r="M20" s="149">
        <f t="shared" si="2"/>
        <v>0</v>
      </c>
      <c r="N20" s="149"/>
      <c r="O20" s="149">
        <f t="shared" si="3"/>
        <v>0</v>
      </c>
      <c r="P20" s="137"/>
      <c r="Q20" s="149">
        <f t="shared" si="4"/>
        <v>0.3833420456525527</v>
      </c>
      <c r="R20" s="149"/>
    </row>
    <row r="21" spans="1:19" s="127" customFormat="1" ht="11.4">
      <c r="A21" s="384" t="s">
        <v>35</v>
      </c>
      <c r="B21" s="146">
        <f t="shared" si="0"/>
        <v>0</v>
      </c>
      <c r="C21" s="146"/>
      <c r="D21" s="146">
        <v>0</v>
      </c>
      <c r="E21" s="146"/>
      <c r="F21" s="146">
        <v>0</v>
      </c>
      <c r="G21" s="146"/>
      <c r="H21" s="146">
        <v>0</v>
      </c>
      <c r="I21" s="146"/>
      <c r="J21" s="232"/>
      <c r="K21" s="149">
        <f>B21*100/SUM($B$16:$B$24)</f>
        <v>0</v>
      </c>
      <c r="L21" s="197"/>
      <c r="M21" s="149">
        <f>D21*100/SUM($D$16:$D$24)</f>
        <v>0</v>
      </c>
      <c r="N21" s="197"/>
      <c r="O21" s="149">
        <f>F21*100/SUM($F$16:$F$24)</f>
        <v>0</v>
      </c>
      <c r="P21" s="137"/>
      <c r="Q21" s="149">
        <f>H21*100/SUM($H$16:$H$24)</f>
        <v>0</v>
      </c>
      <c r="R21" s="149"/>
    </row>
    <row r="22" spans="1:19" s="127" customFormat="1" ht="11.4">
      <c r="A22" s="384" t="s">
        <v>136</v>
      </c>
      <c r="B22" s="146">
        <f t="shared" si="0"/>
        <v>23</v>
      </c>
      <c r="C22" s="146" t="s">
        <v>211</v>
      </c>
      <c r="D22" s="146">
        <v>17</v>
      </c>
      <c r="E22" s="146" t="s">
        <v>211</v>
      </c>
      <c r="F22" s="146">
        <v>0</v>
      </c>
      <c r="G22" s="146"/>
      <c r="H22" s="146">
        <v>6</v>
      </c>
      <c r="I22" s="146" t="s">
        <v>211</v>
      </c>
      <c r="J22" s="252"/>
      <c r="K22" s="149">
        <f>B22*100/SUM($B$16:$B$24)</f>
        <v>6.1136067621806969E-2</v>
      </c>
      <c r="L22" s="149"/>
      <c r="M22" s="149">
        <f>D22*100/SUM($D$16:$D$24)</f>
        <v>0.11145348456041435</v>
      </c>
      <c r="N22" s="150"/>
      <c r="O22" s="149">
        <f>F22*100/SUM($F$16:$F$24)</f>
        <v>0</v>
      </c>
      <c r="P22" s="137"/>
      <c r="Q22" s="149">
        <f>H22*100/SUM($H$16:$H$24)</f>
        <v>0.10454783063251437</v>
      </c>
      <c r="R22" s="149"/>
    </row>
    <row r="23" spans="1:19" s="127" customFormat="1" ht="11.4">
      <c r="A23" s="384" t="s">
        <v>205</v>
      </c>
      <c r="B23" s="146">
        <f t="shared" si="0"/>
        <v>20</v>
      </c>
      <c r="C23" s="146" t="s">
        <v>211</v>
      </c>
      <c r="D23" s="146">
        <v>0</v>
      </c>
      <c r="E23" s="146"/>
      <c r="F23" s="146">
        <v>0</v>
      </c>
      <c r="G23" s="146"/>
      <c r="H23" s="146">
        <v>20</v>
      </c>
      <c r="I23" s="146" t="s">
        <v>211</v>
      </c>
      <c r="J23" s="252"/>
      <c r="K23" s="149">
        <f>B23*100/SUM($B$16:$B$24)</f>
        <v>5.3161797932006059E-2</v>
      </c>
      <c r="L23" s="149"/>
      <c r="M23" s="149">
        <f>D23*100/SUM($D$16:$D$24)</f>
        <v>0</v>
      </c>
      <c r="N23" s="150"/>
      <c r="O23" s="149">
        <f>F23*100/SUM($F$16:$F$24)</f>
        <v>0</v>
      </c>
      <c r="P23" s="137"/>
      <c r="Q23" s="149">
        <f>H23*100/SUM($H$16:$H$24)</f>
        <v>0.34849276877504792</v>
      </c>
      <c r="R23" s="149"/>
    </row>
    <row r="24" spans="1:19" s="127" customFormat="1" ht="11.4">
      <c r="A24" s="384" t="s">
        <v>129</v>
      </c>
      <c r="B24" s="146">
        <f t="shared" si="0"/>
        <v>505</v>
      </c>
      <c r="C24" s="146" t="s">
        <v>211</v>
      </c>
      <c r="D24" s="146">
        <v>305</v>
      </c>
      <c r="E24" s="146" t="s">
        <v>211</v>
      </c>
      <c r="F24" s="146">
        <v>144</v>
      </c>
      <c r="G24" s="146" t="s">
        <v>211</v>
      </c>
      <c r="H24" s="146">
        <v>56</v>
      </c>
      <c r="I24" s="146" t="s">
        <v>211</v>
      </c>
      <c r="J24" s="232"/>
      <c r="K24" s="149">
        <f>B24*100/SUM($B$16:$B$24)</f>
        <v>1.3423353977831529</v>
      </c>
      <c r="L24" s="150"/>
      <c r="M24" s="149">
        <f>D24*100/SUM($D$16:$D$24)</f>
        <v>1.9996066347603749</v>
      </c>
      <c r="N24" s="228"/>
      <c r="O24" s="149">
        <f>F24*100/SUM($F$16:$F$24)</f>
        <v>0.8659570629622948</v>
      </c>
      <c r="P24" s="137"/>
      <c r="Q24" s="149">
        <f>H24*100/SUM($H$16:$H$24)</f>
        <v>0.97577975257013416</v>
      </c>
      <c r="R24" s="149"/>
    </row>
    <row r="25" spans="1:19" s="127" customFormat="1" ht="11.4">
      <c r="A25" s="384" t="s">
        <v>5</v>
      </c>
      <c r="B25" s="146">
        <f t="shared" si="0"/>
        <v>318</v>
      </c>
      <c r="C25" s="146" t="s">
        <v>211</v>
      </c>
      <c r="D25" s="146">
        <v>308</v>
      </c>
      <c r="E25" s="146" t="s">
        <v>211</v>
      </c>
      <c r="F25" s="146">
        <v>0</v>
      </c>
      <c r="G25" s="146"/>
      <c r="H25" s="146">
        <v>10</v>
      </c>
      <c r="I25" s="146" t="s">
        <v>211</v>
      </c>
      <c r="J25" s="171"/>
      <c r="K25" s="212" t="s">
        <v>15</v>
      </c>
      <c r="L25" s="150"/>
      <c r="M25" s="212" t="s">
        <v>15</v>
      </c>
      <c r="N25" s="149"/>
      <c r="O25" s="149">
        <v>0</v>
      </c>
      <c r="P25" s="137"/>
      <c r="Q25" s="212" t="s">
        <v>15</v>
      </c>
      <c r="R25" s="149"/>
    </row>
    <row r="26" spans="1:19" s="127" customFormat="1" ht="6.6" customHeight="1">
      <c r="A26" s="169"/>
      <c r="B26" s="146"/>
      <c r="C26" s="537"/>
      <c r="D26" s="146"/>
      <c r="E26" s="537"/>
      <c r="F26" s="152"/>
      <c r="G26" s="539"/>
      <c r="H26" s="135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9" s="133" customFormat="1" ht="24">
      <c r="A27" s="191" t="s">
        <v>26</v>
      </c>
      <c r="B27" s="168">
        <f t="shared" ref="B27:B29" si="5">SUM(D27,F27,H27)</f>
        <v>37938</v>
      </c>
      <c r="C27" s="537"/>
      <c r="D27" s="168">
        <f>SUM(D28:D29)</f>
        <v>15560</v>
      </c>
      <c r="E27" s="168"/>
      <c r="F27" s="168">
        <f>SUM(F28:F29)</f>
        <v>16630</v>
      </c>
      <c r="G27" s="168"/>
      <c r="H27" s="168">
        <f>SUM(H28:H29)</f>
        <v>5748</v>
      </c>
      <c r="I27" s="537"/>
      <c r="J27" s="148"/>
      <c r="K27" s="165">
        <f>SUM(K28:K29)</f>
        <v>100</v>
      </c>
      <c r="L27" s="165"/>
      <c r="M27" s="165">
        <f>SUM(M28:M29)</f>
        <v>100</v>
      </c>
      <c r="N27" s="165"/>
      <c r="O27" s="165">
        <f>SUM(O28:O29)</f>
        <v>100</v>
      </c>
      <c r="P27" s="206"/>
      <c r="Q27" s="165">
        <f>SUM(Q28:Q29)</f>
        <v>100</v>
      </c>
      <c r="R27" s="165"/>
    </row>
    <row r="28" spans="1:19" s="127" customFormat="1" ht="11.4">
      <c r="A28" s="145" t="s">
        <v>27</v>
      </c>
      <c r="B28" s="146">
        <f t="shared" si="5"/>
        <v>24378</v>
      </c>
      <c r="C28" s="539"/>
      <c r="D28" s="146">
        <v>12426</v>
      </c>
      <c r="E28" s="146"/>
      <c r="F28" s="146">
        <v>9429</v>
      </c>
      <c r="G28" s="146"/>
      <c r="H28" s="146">
        <v>2523</v>
      </c>
      <c r="I28" s="538"/>
      <c r="J28" s="171"/>
      <c r="K28" s="149">
        <f>B28*100/SUM(B28:B29)</f>
        <v>64.257472718646213</v>
      </c>
      <c r="L28" s="150"/>
      <c r="M28" s="149">
        <f>D28*100/SUM(D28:D29)</f>
        <v>79.858611825192796</v>
      </c>
      <c r="N28" s="149"/>
      <c r="O28" s="149">
        <f>F28*100/SUM(F28:F29)</f>
        <v>56.698737221888152</v>
      </c>
      <c r="P28" s="149"/>
      <c r="Q28" s="149">
        <f>H28*100/SUM(H28:H29)</f>
        <v>43.893528183716079</v>
      </c>
      <c r="R28" s="149"/>
    </row>
    <row r="29" spans="1:19" s="127" customFormat="1" ht="11.4">
      <c r="A29" s="145" t="s">
        <v>43</v>
      </c>
      <c r="B29" s="146">
        <f t="shared" si="5"/>
        <v>13560</v>
      </c>
      <c r="C29" s="539"/>
      <c r="D29" s="146">
        <v>3134</v>
      </c>
      <c r="E29" s="146"/>
      <c r="F29" s="146">
        <v>7201</v>
      </c>
      <c r="G29" s="146"/>
      <c r="H29" s="146">
        <v>3225</v>
      </c>
      <c r="I29" s="538"/>
      <c r="J29" s="171"/>
      <c r="K29" s="149">
        <f>B29*100/SUM(B28:B29)</f>
        <v>35.742527281353787</v>
      </c>
      <c r="L29" s="150"/>
      <c r="M29" s="149">
        <f>D29*100/SUM(D28:D29)</f>
        <v>20.141388174807197</v>
      </c>
      <c r="N29" s="149"/>
      <c r="O29" s="149">
        <f>F29*100/SUM(F28:F29)</f>
        <v>43.301262778111848</v>
      </c>
      <c r="P29" s="149"/>
      <c r="Q29" s="149">
        <f>H29*100/SUM(H28:H29)</f>
        <v>56.106471816283921</v>
      </c>
      <c r="R29" s="149"/>
    </row>
    <row r="30" spans="1:19" s="127" customFormat="1" ht="6.6" customHeight="1">
      <c r="A30" s="169"/>
      <c r="B30" s="146"/>
      <c r="C30" s="539"/>
      <c r="D30" s="146"/>
      <c r="E30" s="146"/>
      <c r="F30" s="146"/>
      <c r="G30" s="146"/>
      <c r="H30" s="146"/>
      <c r="I30" s="537"/>
      <c r="J30" s="148"/>
      <c r="K30" s="150"/>
      <c r="L30" s="150"/>
      <c r="M30" s="150"/>
      <c r="N30" s="150"/>
      <c r="O30" s="150"/>
      <c r="P30" s="137"/>
      <c r="Q30" s="137"/>
      <c r="R30" s="137"/>
    </row>
    <row r="31" spans="1:19" s="133" customFormat="1" ht="12" customHeight="1">
      <c r="A31" s="191" t="s">
        <v>62</v>
      </c>
      <c r="B31" s="168">
        <f t="shared" ref="B31:B34" si="6">SUM(D31,F31,H31)</f>
        <v>37937</v>
      </c>
      <c r="C31" s="537"/>
      <c r="D31" s="168">
        <f>SUM(D32:D34)</f>
        <v>15560</v>
      </c>
      <c r="E31" s="537"/>
      <c r="F31" s="168">
        <f>SUM(F32:F34)</f>
        <v>16629</v>
      </c>
      <c r="G31" s="537"/>
      <c r="H31" s="168">
        <f>SUM(H32:H34)</f>
        <v>5748</v>
      </c>
      <c r="I31" s="538"/>
      <c r="J31" s="171"/>
      <c r="K31" s="165">
        <f>SUM(K32:K33)</f>
        <v>100</v>
      </c>
      <c r="L31" s="165"/>
      <c r="M31" s="165">
        <f>SUM(M32:M33)</f>
        <v>100</v>
      </c>
      <c r="N31" s="165"/>
      <c r="O31" s="165">
        <f>SUM(O32:O33)</f>
        <v>100</v>
      </c>
      <c r="P31" s="154"/>
      <c r="Q31" s="165">
        <f>SUM(Q32:Q33)</f>
        <v>100</v>
      </c>
      <c r="R31" s="165"/>
    </row>
    <row r="32" spans="1:19" s="127" customFormat="1" ht="11.4">
      <c r="A32" s="145" t="s">
        <v>176</v>
      </c>
      <c r="B32" s="146">
        <f t="shared" si="6"/>
        <v>266</v>
      </c>
      <c r="C32" s="146" t="s">
        <v>211</v>
      </c>
      <c r="D32" s="146">
        <v>218</v>
      </c>
      <c r="E32" s="146" t="s">
        <v>211</v>
      </c>
      <c r="F32" s="146">
        <v>0</v>
      </c>
      <c r="G32" s="146"/>
      <c r="H32" s="146">
        <v>48</v>
      </c>
      <c r="I32" s="146" t="s">
        <v>211</v>
      </c>
      <c r="J32" s="171"/>
      <c r="K32" s="149">
        <f>B32*100/SUM($B$32:$B$33)</f>
        <v>0.70255137076752416</v>
      </c>
      <c r="L32" s="150"/>
      <c r="M32" s="149">
        <f>D32*100/SUM($D$32:$D$33)</f>
        <v>1.402560638229428</v>
      </c>
      <c r="N32" s="149"/>
      <c r="O32" s="149">
        <f>F32*100/SUM($F$32:$F$33)</f>
        <v>0</v>
      </c>
      <c r="P32" s="149"/>
      <c r="Q32" s="149">
        <f>H32*100/SUM($H$32:$H$33)</f>
        <v>0.83507306889352817</v>
      </c>
      <c r="R32" s="149"/>
      <c r="S32" s="253"/>
    </row>
    <row r="33" spans="1:21" s="127" customFormat="1" ht="11.4">
      <c r="A33" s="145" t="s">
        <v>7</v>
      </c>
      <c r="B33" s="146">
        <f t="shared" si="6"/>
        <v>37596</v>
      </c>
      <c r="C33" s="146"/>
      <c r="D33" s="146">
        <v>15325</v>
      </c>
      <c r="E33" s="146"/>
      <c r="F33" s="146">
        <v>16571</v>
      </c>
      <c r="G33" s="146"/>
      <c r="H33" s="146">
        <v>5700</v>
      </c>
      <c r="I33" s="146"/>
      <c r="J33" s="148"/>
      <c r="K33" s="149">
        <f>B33*100/SUM($B$32:$B$33)</f>
        <v>99.297448629232477</v>
      </c>
      <c r="L33" s="150"/>
      <c r="M33" s="149">
        <f>D33*100/SUM($D$32:$D$33)</f>
        <v>98.597439361770569</v>
      </c>
      <c r="N33" s="150"/>
      <c r="O33" s="149">
        <f>F33*100/SUM($F$32:$F$33)</f>
        <v>100</v>
      </c>
      <c r="P33" s="137"/>
      <c r="Q33" s="149">
        <f>H33*100/SUM($H$32:$H$33)</f>
        <v>99.164926931106478</v>
      </c>
      <c r="R33" s="149"/>
    </row>
    <row r="34" spans="1:21" s="127" customFormat="1" ht="11.4">
      <c r="A34" s="145" t="s">
        <v>5</v>
      </c>
      <c r="B34" s="146">
        <f t="shared" si="6"/>
        <v>75</v>
      </c>
      <c r="C34" s="146" t="s">
        <v>211</v>
      </c>
      <c r="D34" s="146">
        <v>17</v>
      </c>
      <c r="E34" s="146" t="s">
        <v>211</v>
      </c>
      <c r="F34" s="146">
        <v>58</v>
      </c>
      <c r="G34" s="146" t="s">
        <v>211</v>
      </c>
      <c r="H34" s="146">
        <v>0</v>
      </c>
      <c r="I34" s="146"/>
      <c r="J34" s="148"/>
      <c r="K34" s="212" t="s">
        <v>15</v>
      </c>
      <c r="L34" s="150"/>
      <c r="M34" s="212" t="s">
        <v>15</v>
      </c>
      <c r="N34" s="150"/>
      <c r="O34" s="212" t="s">
        <v>15</v>
      </c>
      <c r="P34" s="137"/>
      <c r="Q34" s="212">
        <v>0</v>
      </c>
      <c r="R34" s="150"/>
    </row>
    <row r="35" spans="1:21" s="127" customFormat="1" ht="6.6" customHeight="1">
      <c r="A35" s="151"/>
      <c r="B35" s="254"/>
      <c r="C35" s="539"/>
      <c r="D35" s="232"/>
      <c r="E35" s="539"/>
      <c r="F35" s="255"/>
      <c r="G35" s="539"/>
      <c r="H35" s="134"/>
      <c r="I35" s="537"/>
      <c r="J35" s="148"/>
      <c r="K35" s="149"/>
      <c r="L35" s="150"/>
      <c r="M35" s="150"/>
      <c r="N35" s="150"/>
      <c r="O35" s="150"/>
      <c r="P35" s="137"/>
      <c r="Q35" s="137"/>
      <c r="R35" s="137"/>
    </row>
    <row r="36" spans="1:21" s="127" customFormat="1" ht="24">
      <c r="A36" s="495" t="s">
        <v>130</v>
      </c>
      <c r="B36" s="496">
        <f>SUM(D36,F36,H36)</f>
        <v>266</v>
      </c>
      <c r="C36" s="569" t="s">
        <v>211</v>
      </c>
      <c r="D36" s="496">
        <f>D32</f>
        <v>218</v>
      </c>
      <c r="E36" s="569" t="s">
        <v>211</v>
      </c>
      <c r="F36" s="496">
        <f>F32</f>
        <v>0</v>
      </c>
      <c r="G36" s="569"/>
      <c r="H36" s="496">
        <f t="shared" ref="H36" si="7">H32</f>
        <v>48</v>
      </c>
      <c r="I36" s="569" t="s">
        <v>211</v>
      </c>
      <c r="J36" s="497"/>
      <c r="K36" s="524">
        <f>M36+O36+Q36</f>
        <v>100</v>
      </c>
      <c r="L36" s="452"/>
      <c r="M36" s="452">
        <f>D36*100/B36</f>
        <v>81.954887218045116</v>
      </c>
      <c r="N36" s="444"/>
      <c r="O36" s="452">
        <f>F36*100/B36</f>
        <v>0</v>
      </c>
      <c r="P36" s="452"/>
      <c r="Q36" s="452">
        <f>H36*100/B36</f>
        <v>18.045112781954888</v>
      </c>
      <c r="R36" s="452"/>
      <c r="T36" s="542"/>
      <c r="U36" s="541"/>
    </row>
    <row r="37" spans="1:21" s="132" customFormat="1" ht="6.6" customHeight="1">
      <c r="A37" s="161"/>
      <c r="B37" s="168"/>
      <c r="C37" s="537"/>
      <c r="D37" s="168"/>
      <c r="E37" s="537"/>
      <c r="F37" s="168"/>
      <c r="G37" s="537"/>
      <c r="H37" s="168"/>
      <c r="I37" s="537"/>
      <c r="J37" s="148"/>
      <c r="K37" s="150"/>
      <c r="L37" s="150"/>
      <c r="M37" s="150"/>
      <c r="N37" s="150"/>
      <c r="O37" s="150"/>
      <c r="P37" s="150"/>
      <c r="Q37" s="150"/>
      <c r="R37" s="150"/>
    </row>
    <row r="38" spans="1:21" s="133" customFormat="1" ht="24">
      <c r="A38" s="227" t="s">
        <v>159</v>
      </c>
      <c r="B38" s="168">
        <f>SUM(D38,F38,H38)</f>
        <v>265</v>
      </c>
      <c r="C38" s="570" t="s">
        <v>211</v>
      </c>
      <c r="D38" s="168">
        <f>SUM(D39:D46)</f>
        <v>218</v>
      </c>
      <c r="E38" s="146" t="s">
        <v>211</v>
      </c>
      <c r="F38" s="168">
        <f>SUM(F40:F46)</f>
        <v>0</v>
      </c>
      <c r="G38" s="146"/>
      <c r="H38" s="168">
        <f>SUM(H40:H46)</f>
        <v>47</v>
      </c>
      <c r="I38" s="146" t="s">
        <v>211</v>
      </c>
      <c r="J38" s="148"/>
      <c r="K38" s="165">
        <f>SUM(K40:K45)</f>
        <v>100</v>
      </c>
      <c r="L38" s="165"/>
      <c r="M38" s="165">
        <f>SUM(M40:M45)</f>
        <v>100</v>
      </c>
      <c r="N38" s="165"/>
      <c r="O38" s="165">
        <v>0</v>
      </c>
      <c r="P38" s="154"/>
      <c r="Q38" s="165">
        <f>SUM(Q40:Q45)</f>
        <v>100</v>
      </c>
      <c r="R38" s="165"/>
    </row>
    <row r="39" spans="1:21" s="133" customFormat="1" ht="12">
      <c r="A39" s="672" t="s">
        <v>9</v>
      </c>
      <c r="B39" s="146">
        <f t="shared" ref="B39:B51" si="8">SUM(D39,F39,H39)</f>
        <v>27</v>
      </c>
      <c r="C39" s="570"/>
      <c r="D39" s="146">
        <v>27</v>
      </c>
      <c r="E39" s="146" t="s">
        <v>211</v>
      </c>
      <c r="F39" s="146">
        <v>0</v>
      </c>
      <c r="G39" s="146"/>
      <c r="H39" s="146">
        <v>0</v>
      </c>
      <c r="I39" s="146"/>
      <c r="J39" s="148"/>
      <c r="K39" s="165"/>
      <c r="L39" s="165"/>
      <c r="M39" s="165"/>
      <c r="N39" s="165"/>
      <c r="O39" s="165"/>
      <c r="P39" s="154"/>
      <c r="Q39" s="165"/>
      <c r="R39" s="165"/>
    </row>
    <row r="40" spans="1:21" s="127" customFormat="1" ht="12">
      <c r="A40" s="383" t="s">
        <v>11</v>
      </c>
      <c r="B40" s="146">
        <f>SUM(D40,F40,H40)</f>
        <v>0</v>
      </c>
      <c r="C40" s="537"/>
      <c r="D40" s="146">
        <v>0</v>
      </c>
      <c r="E40" s="146"/>
      <c r="F40" s="146">
        <v>0</v>
      </c>
      <c r="G40" s="146"/>
      <c r="H40" s="146">
        <v>0</v>
      </c>
      <c r="I40" s="146"/>
      <c r="J40" s="171"/>
      <c r="K40" s="149">
        <f>B40*100/SUM($B$40:$B$45)</f>
        <v>0</v>
      </c>
      <c r="L40" s="165"/>
      <c r="M40" s="149">
        <f>D40*100/SUM($D$40:$D$45)</f>
        <v>0</v>
      </c>
      <c r="N40" s="165"/>
      <c r="O40" s="149">
        <v>0</v>
      </c>
      <c r="P40" s="165"/>
      <c r="Q40" s="149">
        <f t="shared" ref="Q40:Q45" si="9">H40*100/SUM($H$40:$H$45)</f>
        <v>0</v>
      </c>
      <c r="R40" s="149"/>
    </row>
    <row r="41" spans="1:21" s="127" customFormat="1" ht="12">
      <c r="A41" s="383" t="s">
        <v>12</v>
      </c>
      <c r="B41" s="146">
        <f t="shared" si="8"/>
        <v>132</v>
      </c>
      <c r="C41" s="537" t="s">
        <v>211</v>
      </c>
      <c r="D41" s="146">
        <v>113</v>
      </c>
      <c r="E41" s="146" t="s">
        <v>211</v>
      </c>
      <c r="F41" s="146">
        <v>0</v>
      </c>
      <c r="G41" s="146"/>
      <c r="H41" s="146">
        <v>19</v>
      </c>
      <c r="I41" s="146" t="s">
        <v>211</v>
      </c>
      <c r="J41" s="171"/>
      <c r="K41" s="149">
        <f t="shared" ref="K41:K44" si="10">B41*100/SUM($B$40:$B$45)</f>
        <v>68.393782383419691</v>
      </c>
      <c r="L41" s="165"/>
      <c r="M41" s="149">
        <f t="shared" ref="M41:M44" si="11">D41*100/SUM($D$40:$D$45)</f>
        <v>69.325153374233125</v>
      </c>
      <c r="N41" s="165"/>
      <c r="O41" s="149">
        <v>0</v>
      </c>
      <c r="P41" s="165"/>
      <c r="Q41" s="149">
        <f t="shared" si="9"/>
        <v>63.333333333333336</v>
      </c>
      <c r="R41" s="149"/>
    </row>
    <row r="42" spans="1:21" s="127" customFormat="1" ht="12">
      <c r="A42" s="531" t="s">
        <v>10</v>
      </c>
      <c r="B42" s="146">
        <f t="shared" si="8"/>
        <v>13</v>
      </c>
      <c r="C42" s="537" t="s">
        <v>211</v>
      </c>
      <c r="D42" s="146">
        <v>13</v>
      </c>
      <c r="E42" s="146" t="s">
        <v>211</v>
      </c>
      <c r="F42" s="146">
        <v>0</v>
      </c>
      <c r="G42" s="146"/>
      <c r="H42" s="146">
        <v>0</v>
      </c>
      <c r="I42" s="146"/>
      <c r="J42" s="171"/>
      <c r="K42" s="149">
        <f t="shared" si="10"/>
        <v>6.7357512953367875</v>
      </c>
      <c r="L42" s="165"/>
      <c r="M42" s="149">
        <f t="shared" si="11"/>
        <v>7.9754601226993866</v>
      </c>
      <c r="N42" s="165"/>
      <c r="O42" s="149">
        <v>0</v>
      </c>
      <c r="P42" s="165"/>
      <c r="Q42" s="149">
        <f t="shared" si="9"/>
        <v>0</v>
      </c>
      <c r="R42" s="149"/>
    </row>
    <row r="43" spans="1:21" s="127" customFormat="1" ht="12">
      <c r="A43" s="239" t="s">
        <v>13</v>
      </c>
      <c r="B43" s="146">
        <f t="shared" si="8"/>
        <v>5</v>
      </c>
      <c r="C43" s="537" t="s">
        <v>211</v>
      </c>
      <c r="D43" s="146">
        <v>0</v>
      </c>
      <c r="E43" s="146"/>
      <c r="F43" s="146">
        <v>0</v>
      </c>
      <c r="G43" s="146"/>
      <c r="H43" s="146">
        <v>5</v>
      </c>
      <c r="I43" s="146" t="s">
        <v>211</v>
      </c>
      <c r="J43" s="171"/>
      <c r="K43" s="149">
        <f t="shared" si="10"/>
        <v>2.5906735751295336</v>
      </c>
      <c r="L43" s="165"/>
      <c r="M43" s="149">
        <f t="shared" si="11"/>
        <v>0</v>
      </c>
      <c r="N43" s="165"/>
      <c r="O43" s="149">
        <v>0</v>
      </c>
      <c r="P43" s="165"/>
      <c r="Q43" s="149">
        <f t="shared" si="9"/>
        <v>16.666666666666668</v>
      </c>
      <c r="R43" s="149"/>
    </row>
    <row r="44" spans="1:21" s="127" customFormat="1" ht="11.4">
      <c r="A44" s="239" t="s">
        <v>59</v>
      </c>
      <c r="B44" s="146">
        <f t="shared" si="8"/>
        <v>18</v>
      </c>
      <c r="C44" s="537" t="s">
        <v>211</v>
      </c>
      <c r="D44" s="146">
        <v>18</v>
      </c>
      <c r="E44" s="146" t="s">
        <v>211</v>
      </c>
      <c r="F44" s="146">
        <v>0</v>
      </c>
      <c r="G44" s="146"/>
      <c r="H44" s="146">
        <v>0</v>
      </c>
      <c r="I44" s="146"/>
      <c r="J44" s="171"/>
      <c r="K44" s="149">
        <f t="shared" si="10"/>
        <v>9.3264248704663206</v>
      </c>
      <c r="L44" s="150"/>
      <c r="M44" s="149">
        <f t="shared" si="11"/>
        <v>11.042944785276074</v>
      </c>
      <c r="N44" s="150"/>
      <c r="O44" s="149">
        <v>0</v>
      </c>
      <c r="P44" s="150"/>
      <c r="Q44" s="149">
        <f t="shared" si="9"/>
        <v>0</v>
      </c>
      <c r="R44" s="149"/>
    </row>
    <row r="45" spans="1:21" s="127" customFormat="1" ht="11.4">
      <c r="A45" s="157" t="s">
        <v>131</v>
      </c>
      <c r="B45" s="146">
        <f t="shared" si="8"/>
        <v>25</v>
      </c>
      <c r="C45" s="537" t="s">
        <v>211</v>
      </c>
      <c r="D45" s="146">
        <v>19</v>
      </c>
      <c r="E45" s="146" t="s">
        <v>211</v>
      </c>
      <c r="F45" s="146">
        <v>0</v>
      </c>
      <c r="G45" s="146"/>
      <c r="H45" s="146">
        <v>6</v>
      </c>
      <c r="I45" s="146" t="s">
        <v>211</v>
      </c>
      <c r="J45" s="171"/>
      <c r="K45" s="149">
        <f>B45*100/SUM($B$40:$B$45)</f>
        <v>12.953367875647668</v>
      </c>
      <c r="L45" s="150"/>
      <c r="M45" s="149">
        <f>D45*100/SUM($D$40:$D$45)</f>
        <v>11.656441717791411</v>
      </c>
      <c r="N45" s="150"/>
      <c r="O45" s="149">
        <v>0</v>
      </c>
      <c r="P45" s="150"/>
      <c r="Q45" s="149">
        <f t="shared" si="9"/>
        <v>20</v>
      </c>
      <c r="R45" s="149"/>
    </row>
    <row r="46" spans="1:21" s="127" customFormat="1" ht="11.4">
      <c r="A46" s="145" t="s">
        <v>5</v>
      </c>
      <c r="B46" s="146">
        <f>SUM(D46,F46,H46)</f>
        <v>45</v>
      </c>
      <c r="C46" s="537" t="s">
        <v>211</v>
      </c>
      <c r="D46" s="146">
        <v>28</v>
      </c>
      <c r="E46" s="146" t="s">
        <v>211</v>
      </c>
      <c r="F46" s="146">
        <v>0</v>
      </c>
      <c r="G46" s="146"/>
      <c r="H46" s="146">
        <v>17</v>
      </c>
      <c r="I46" s="146" t="s">
        <v>211</v>
      </c>
      <c r="J46" s="171"/>
      <c r="K46" s="526" t="s">
        <v>15</v>
      </c>
      <c r="L46" s="527"/>
      <c r="M46" s="526" t="s">
        <v>15</v>
      </c>
      <c r="N46" s="527"/>
      <c r="O46" s="526">
        <v>0</v>
      </c>
      <c r="P46" s="527"/>
      <c r="Q46" s="526" t="s">
        <v>15</v>
      </c>
      <c r="R46" s="149"/>
    </row>
    <row r="47" spans="1:21" s="127" customFormat="1" ht="6.6" customHeight="1">
      <c r="A47" s="169"/>
      <c r="B47" s="146"/>
      <c r="C47" s="537"/>
      <c r="D47" s="146"/>
      <c r="E47" s="544"/>
      <c r="F47" s="146"/>
      <c r="G47" s="544"/>
      <c r="H47" s="146"/>
      <c r="I47" s="537"/>
      <c r="J47" s="148"/>
      <c r="K47" s="197"/>
      <c r="L47" s="197"/>
      <c r="M47" s="197"/>
      <c r="N47" s="197"/>
      <c r="O47" s="197"/>
      <c r="P47" s="150"/>
      <c r="Q47" s="137"/>
      <c r="R47" s="137"/>
    </row>
    <row r="48" spans="1:21" s="238" customFormat="1" ht="12" customHeight="1">
      <c r="A48" s="237" t="s">
        <v>242</v>
      </c>
      <c r="B48" s="156">
        <f t="shared" si="8"/>
        <v>265</v>
      </c>
      <c r="C48" s="146" t="s">
        <v>211</v>
      </c>
      <c r="D48" s="146">
        <f>SUM(D49:D55)</f>
        <v>218</v>
      </c>
      <c r="E48" s="146" t="s">
        <v>211</v>
      </c>
      <c r="F48" s="146">
        <f>SUM(F49:F55)</f>
        <v>0</v>
      </c>
      <c r="G48" s="146" t="s">
        <v>211</v>
      </c>
      <c r="H48" s="146">
        <f>SUM(H49:H55)</f>
        <v>47</v>
      </c>
      <c r="I48" s="146" t="s">
        <v>211</v>
      </c>
      <c r="J48" s="172"/>
      <c r="K48" s="154">
        <f>SUM(K49:K54)</f>
        <v>100</v>
      </c>
      <c r="L48" s="149"/>
      <c r="M48" s="154">
        <f>SUM(M49:M54)</f>
        <v>100</v>
      </c>
      <c r="N48" s="149"/>
      <c r="O48" s="154">
        <v>0</v>
      </c>
      <c r="P48" s="154"/>
      <c r="Q48" s="154">
        <f>SUM(Q49:Q54)</f>
        <v>100</v>
      </c>
      <c r="R48" s="154"/>
    </row>
    <row r="49" spans="1:18" s="127" customFormat="1" ht="11.4">
      <c r="A49" s="411" t="s">
        <v>56</v>
      </c>
      <c r="B49" s="146">
        <f t="shared" si="8"/>
        <v>27</v>
      </c>
      <c r="C49" s="146" t="s">
        <v>211</v>
      </c>
      <c r="D49" s="146">
        <v>27</v>
      </c>
      <c r="E49" s="146" t="s">
        <v>211</v>
      </c>
      <c r="F49" s="146">
        <v>0</v>
      </c>
      <c r="G49" s="146"/>
      <c r="H49" s="146">
        <v>0</v>
      </c>
      <c r="I49" s="146"/>
      <c r="J49" s="171"/>
      <c r="K49" s="149">
        <f>B49*100/SUM($B$49:$B$54)</f>
        <v>12</v>
      </c>
      <c r="L49" s="150"/>
      <c r="M49" s="149">
        <f>D49*100/SUM($D$49:$D$54)</f>
        <v>14.210526315789474</v>
      </c>
      <c r="N49" s="150"/>
      <c r="O49" s="149">
        <v>0</v>
      </c>
      <c r="P49" s="150"/>
      <c r="Q49" s="149">
        <f>H49*100/SUM($H$49:$H$55)</f>
        <v>0</v>
      </c>
      <c r="R49" s="149"/>
    </row>
    <row r="50" spans="1:18" s="127" customFormat="1" ht="11.4">
      <c r="A50" s="531" t="s">
        <v>57</v>
      </c>
      <c r="B50" s="146">
        <f t="shared" si="8"/>
        <v>5</v>
      </c>
      <c r="C50" s="146" t="s">
        <v>211</v>
      </c>
      <c r="D50" s="146">
        <v>0</v>
      </c>
      <c r="E50" s="146"/>
      <c r="F50" s="146">
        <v>0</v>
      </c>
      <c r="G50" s="146"/>
      <c r="H50" s="146">
        <v>5</v>
      </c>
      <c r="I50" s="146" t="s">
        <v>211</v>
      </c>
      <c r="J50" s="171"/>
      <c r="K50" s="149">
        <f t="shared" ref="K50:K54" si="12">B50*100/SUM($B$49:$B$54)</f>
        <v>2.2222222222222223</v>
      </c>
      <c r="L50" s="150"/>
      <c r="M50" s="149">
        <f t="shared" ref="M50:M54" si="13">D50*100/SUM($D$49:$D$54)</f>
        <v>0</v>
      </c>
      <c r="N50" s="150"/>
      <c r="O50" s="149">
        <v>0</v>
      </c>
      <c r="P50" s="150"/>
      <c r="Q50" s="149">
        <f>H50*100/SUM($H$49:$H$55)</f>
        <v>10.638297872340425</v>
      </c>
      <c r="R50" s="149"/>
    </row>
    <row r="51" spans="1:18" s="127" customFormat="1" ht="11.4">
      <c r="A51" s="531" t="s">
        <v>58</v>
      </c>
      <c r="B51" s="146">
        <f t="shared" si="8"/>
        <v>132</v>
      </c>
      <c r="C51" s="146" t="s">
        <v>211</v>
      </c>
      <c r="D51" s="146">
        <v>113</v>
      </c>
      <c r="E51" s="146" t="s">
        <v>211</v>
      </c>
      <c r="F51" s="146">
        <v>0</v>
      </c>
      <c r="G51" s="146"/>
      <c r="H51" s="146">
        <v>19</v>
      </c>
      <c r="I51" s="146" t="s">
        <v>211</v>
      </c>
      <c r="J51" s="171"/>
      <c r="K51" s="149">
        <f t="shared" si="12"/>
        <v>58.666666666666664</v>
      </c>
      <c r="L51" s="150"/>
      <c r="M51" s="149">
        <f t="shared" si="13"/>
        <v>59.473684210526315</v>
      </c>
      <c r="N51" s="150"/>
      <c r="O51" s="149">
        <v>0</v>
      </c>
      <c r="P51" s="150"/>
      <c r="Q51" s="149">
        <f>H51*100/SUM($H$49:$H$55)</f>
        <v>40.425531914893618</v>
      </c>
      <c r="R51" s="149"/>
    </row>
    <row r="52" spans="1:18" s="127" customFormat="1" ht="11.4">
      <c r="A52" s="384" t="s">
        <v>54</v>
      </c>
      <c r="B52" s="146">
        <f>SUM(D52,F52,H52)</f>
        <v>0</v>
      </c>
      <c r="C52" s="146"/>
      <c r="D52" s="146">
        <v>0</v>
      </c>
      <c r="E52" s="146"/>
      <c r="F52" s="146">
        <v>0</v>
      </c>
      <c r="G52" s="146"/>
      <c r="H52" s="146">
        <v>0</v>
      </c>
      <c r="I52" s="146"/>
      <c r="J52" s="171"/>
      <c r="K52" s="149">
        <f t="shared" si="12"/>
        <v>0</v>
      </c>
      <c r="L52" s="150"/>
      <c r="M52" s="149">
        <f t="shared" si="13"/>
        <v>0</v>
      </c>
      <c r="N52" s="150"/>
      <c r="O52" s="149">
        <v>0</v>
      </c>
      <c r="P52" s="150"/>
      <c r="Q52" s="149">
        <f>H52*100/SUM($H$49:$H$55)</f>
        <v>0</v>
      </c>
      <c r="R52" s="149"/>
    </row>
    <row r="53" spans="1:18" s="127" customFormat="1" ht="11.4">
      <c r="A53" s="540" t="s">
        <v>61</v>
      </c>
      <c r="B53" s="146">
        <f>SUM(D53,F53,H53)</f>
        <v>61</v>
      </c>
      <c r="C53" s="146" t="s">
        <v>211</v>
      </c>
      <c r="D53" s="146">
        <v>50</v>
      </c>
      <c r="E53" s="146" t="s">
        <v>211</v>
      </c>
      <c r="F53" s="146">
        <v>0</v>
      </c>
      <c r="G53" s="146"/>
      <c r="H53" s="146">
        <v>11</v>
      </c>
      <c r="I53" s="146" t="s">
        <v>211</v>
      </c>
      <c r="J53" s="171"/>
      <c r="K53" s="149">
        <f t="shared" si="12"/>
        <v>27.111111111111111</v>
      </c>
      <c r="L53" s="150"/>
      <c r="M53" s="149">
        <f t="shared" si="13"/>
        <v>26.315789473684209</v>
      </c>
      <c r="N53" s="150"/>
      <c r="O53" s="149">
        <v>0</v>
      </c>
      <c r="P53" s="150"/>
      <c r="Q53" s="149">
        <f>H53*100/SUM($H$49:$H$55)</f>
        <v>23.404255319148938</v>
      </c>
      <c r="R53" s="149"/>
    </row>
    <row r="54" spans="1:18" s="127" customFormat="1" ht="22.8">
      <c r="A54" s="384" t="s">
        <v>60</v>
      </c>
      <c r="B54" s="146">
        <f>SUM(D54,F54,H54)</f>
        <v>0</v>
      </c>
      <c r="C54" s="146"/>
      <c r="D54" s="146">
        <v>0</v>
      </c>
      <c r="E54" s="146"/>
      <c r="F54" s="146">
        <v>0</v>
      </c>
      <c r="G54" s="146"/>
      <c r="H54" s="146">
        <v>0</v>
      </c>
      <c r="I54" s="146"/>
      <c r="J54" s="171"/>
      <c r="K54" s="149">
        <f t="shared" si="12"/>
        <v>0</v>
      </c>
      <c r="L54" s="150"/>
      <c r="M54" s="149">
        <f t="shared" si="13"/>
        <v>0</v>
      </c>
      <c r="N54" s="150"/>
      <c r="O54" s="149">
        <v>0</v>
      </c>
      <c r="P54" s="150"/>
      <c r="Q54" s="149">
        <f>H55*100/SUM($H$49:$H$55)</f>
        <v>25.531914893617021</v>
      </c>
      <c r="R54" s="149"/>
    </row>
    <row r="55" spans="1:18" s="127" customFormat="1" ht="11.4">
      <c r="A55" s="145" t="s">
        <v>5</v>
      </c>
      <c r="B55" s="146">
        <f>SUM(D55,F55,H55)</f>
        <v>40</v>
      </c>
      <c r="C55" s="146" t="s">
        <v>211</v>
      </c>
      <c r="D55" s="146">
        <v>28</v>
      </c>
      <c r="E55" s="146" t="s">
        <v>211</v>
      </c>
      <c r="F55" s="146">
        <v>0</v>
      </c>
      <c r="G55" s="146"/>
      <c r="H55" s="146">
        <v>12</v>
      </c>
      <c r="I55" s="146" t="s">
        <v>211</v>
      </c>
      <c r="J55" s="171"/>
      <c r="K55" s="213" t="s">
        <v>15</v>
      </c>
      <c r="L55" s="212"/>
      <c r="M55" s="526" t="s">
        <v>15</v>
      </c>
      <c r="N55" s="212"/>
      <c r="O55" s="213" t="s">
        <v>15</v>
      </c>
      <c r="P55" s="212"/>
      <c r="Q55" s="213">
        <v>0</v>
      </c>
      <c r="R55" s="149"/>
    </row>
    <row r="56" spans="1:18" s="127" customFormat="1" ht="6.6" customHeight="1">
      <c r="A56" s="151"/>
      <c r="B56" s="146"/>
      <c r="C56" s="574"/>
      <c r="D56" s="146"/>
      <c r="E56" s="544"/>
      <c r="F56" s="146"/>
      <c r="G56" s="544"/>
      <c r="H56" s="146"/>
      <c r="I56" s="538"/>
      <c r="J56" s="172"/>
      <c r="K56" s="149"/>
      <c r="L56" s="149"/>
      <c r="M56" s="149"/>
      <c r="N56" s="150"/>
      <c r="O56" s="150"/>
      <c r="P56" s="150"/>
      <c r="Q56" s="137"/>
      <c r="R56" s="137"/>
    </row>
    <row r="57" spans="1:18" s="133" customFormat="1" ht="24">
      <c r="A57" s="227" t="s">
        <v>132</v>
      </c>
      <c r="B57" s="156">
        <f>SUM(D57,F57,H57)</f>
        <v>266</v>
      </c>
      <c r="C57" s="146" t="s">
        <v>211</v>
      </c>
      <c r="D57" s="168">
        <f>SUM(D58:D62)</f>
        <v>218</v>
      </c>
      <c r="E57" s="146" t="s">
        <v>211</v>
      </c>
      <c r="F57" s="168">
        <v>0</v>
      </c>
      <c r="G57" s="146"/>
      <c r="H57" s="168">
        <f>SUM(H59:H62)</f>
        <v>48</v>
      </c>
      <c r="I57" s="146" t="s">
        <v>211</v>
      </c>
      <c r="J57" s="148"/>
      <c r="K57" s="165">
        <f>SUM(K58:K61)</f>
        <v>100</v>
      </c>
      <c r="L57" s="165"/>
      <c r="M57" s="165">
        <f>SUM(M58:M61)</f>
        <v>100</v>
      </c>
      <c r="N57" s="165"/>
      <c r="O57" s="165">
        <v>0</v>
      </c>
      <c r="P57" s="154"/>
      <c r="Q57" s="165">
        <f>SUM(Q58:Q61)</f>
        <v>100</v>
      </c>
      <c r="R57" s="165"/>
    </row>
    <row r="58" spans="1:18" s="133" customFormat="1" ht="12">
      <c r="A58" s="672" t="s">
        <v>225</v>
      </c>
      <c r="B58" s="146">
        <f>SUM(D58,F58,H58)</f>
        <v>27</v>
      </c>
      <c r="C58" s="146" t="s">
        <v>211</v>
      </c>
      <c r="D58" s="146">
        <v>27</v>
      </c>
      <c r="E58" s="146" t="s">
        <v>211</v>
      </c>
      <c r="F58" s="146">
        <v>0</v>
      </c>
      <c r="G58" s="146"/>
      <c r="H58" s="146">
        <v>0</v>
      </c>
      <c r="I58" s="146"/>
      <c r="J58" s="148"/>
      <c r="K58" s="137">
        <f>B58*100/SUM($B$58:$B$61)</f>
        <v>12.918660287081339</v>
      </c>
      <c r="L58" s="165"/>
      <c r="M58" s="137">
        <f>D58*100/SUM($D$58:$D$61)</f>
        <v>15.606936416184972</v>
      </c>
      <c r="N58" s="165"/>
      <c r="O58" s="165">
        <v>0</v>
      </c>
      <c r="P58" s="154"/>
      <c r="Q58" s="165">
        <v>0</v>
      </c>
      <c r="R58" s="165"/>
    </row>
    <row r="59" spans="1:18" s="127" customFormat="1" ht="11.4">
      <c r="A59" s="145" t="s">
        <v>66</v>
      </c>
      <c r="B59" s="146">
        <f>SUM(D59,F59,H59)</f>
        <v>0</v>
      </c>
      <c r="C59" s="146"/>
      <c r="D59" s="146">
        <v>0</v>
      </c>
      <c r="E59" s="146"/>
      <c r="F59" s="146">
        <v>0</v>
      </c>
      <c r="G59" s="146"/>
      <c r="H59" s="146">
        <v>0</v>
      </c>
      <c r="I59" s="146"/>
      <c r="J59" s="171"/>
      <c r="K59" s="137">
        <f>B59*100/SUM($B$59:$B$61)</f>
        <v>0</v>
      </c>
      <c r="L59" s="150"/>
      <c r="M59" s="137">
        <f t="shared" ref="M59" si="14">D59*100/SUM($D$58:$D$61)</f>
        <v>0</v>
      </c>
      <c r="N59" s="150"/>
      <c r="O59" s="137">
        <v>0</v>
      </c>
      <c r="P59" s="137"/>
      <c r="Q59" s="137">
        <f>H59*100/SUM($H$59:$H$61)</f>
        <v>0</v>
      </c>
      <c r="R59" s="149"/>
    </row>
    <row r="60" spans="1:18" s="127" customFormat="1" ht="12">
      <c r="A60" s="145" t="s">
        <v>67</v>
      </c>
      <c r="B60" s="146">
        <f t="shared" ref="B60" si="15">SUM(D60,F60,H60)</f>
        <v>66</v>
      </c>
      <c r="C60" s="146" t="s">
        <v>211</v>
      </c>
      <c r="D60" s="146">
        <v>61</v>
      </c>
      <c r="E60" s="146" t="s">
        <v>211</v>
      </c>
      <c r="F60" s="146">
        <v>0</v>
      </c>
      <c r="G60" s="146"/>
      <c r="H60" s="146">
        <v>5</v>
      </c>
      <c r="I60" s="146" t="s">
        <v>211</v>
      </c>
      <c r="J60" s="171"/>
      <c r="K60" s="137">
        <f>B60*100/SUM($B$58:$B$61)</f>
        <v>31.578947368421051</v>
      </c>
      <c r="L60" s="165"/>
      <c r="M60" s="137">
        <f>D60*100/SUM($D$58:$D$61)</f>
        <v>35.260115606936417</v>
      </c>
      <c r="N60" s="165"/>
      <c r="O60" s="137">
        <v>0</v>
      </c>
      <c r="P60" s="165"/>
      <c r="Q60" s="137">
        <f>H60*100/SUM($H$59:$H$61)</f>
        <v>13.888888888888889</v>
      </c>
      <c r="R60" s="149"/>
    </row>
    <row r="61" spans="1:18" s="127" customFormat="1" ht="12">
      <c r="A61" s="145" t="s">
        <v>42</v>
      </c>
      <c r="B61" s="146">
        <f>SUM(D61,F61,H61)</f>
        <v>116</v>
      </c>
      <c r="C61" s="146" t="s">
        <v>211</v>
      </c>
      <c r="D61" s="146">
        <v>85</v>
      </c>
      <c r="E61" s="146" t="s">
        <v>211</v>
      </c>
      <c r="F61" s="146">
        <v>0</v>
      </c>
      <c r="G61" s="146"/>
      <c r="H61" s="146">
        <v>31</v>
      </c>
      <c r="I61" s="146" t="s">
        <v>211</v>
      </c>
      <c r="J61" s="171"/>
      <c r="K61" s="137">
        <f>B61*100/SUM($B$58:$B$61)</f>
        <v>55.502392344497608</v>
      </c>
      <c r="L61" s="165"/>
      <c r="M61" s="137">
        <f>D61*100/SUM($D$58:$D$61)</f>
        <v>49.132947976878611</v>
      </c>
      <c r="N61" s="165"/>
      <c r="O61" s="137">
        <v>0</v>
      </c>
      <c r="P61" s="165"/>
      <c r="Q61" s="137">
        <f>H61*100/SUM($H$59:$H$61)</f>
        <v>86.111111111111114</v>
      </c>
      <c r="R61" s="149"/>
    </row>
    <row r="62" spans="1:18" s="127" customFormat="1" ht="12">
      <c r="A62" s="145" t="s">
        <v>5</v>
      </c>
      <c r="B62" s="146">
        <f>SUM(D62,F62,H62)</f>
        <v>57</v>
      </c>
      <c r="C62" s="146" t="s">
        <v>211</v>
      </c>
      <c r="D62" s="146">
        <v>45</v>
      </c>
      <c r="E62" s="146" t="s">
        <v>211</v>
      </c>
      <c r="F62" s="146">
        <v>0</v>
      </c>
      <c r="G62" s="146"/>
      <c r="H62" s="146">
        <v>12</v>
      </c>
      <c r="I62" s="146" t="s">
        <v>211</v>
      </c>
      <c r="J62" s="171"/>
      <c r="K62" s="520" t="s">
        <v>15</v>
      </c>
      <c r="L62" s="221"/>
      <c r="M62" s="526" t="s">
        <v>15</v>
      </c>
      <c r="N62" s="221"/>
      <c r="O62" s="520">
        <v>0</v>
      </c>
      <c r="P62" s="221"/>
      <c r="Q62" s="520">
        <v>0</v>
      </c>
      <c r="R62" s="149"/>
    </row>
    <row r="63" spans="1:18" s="266" customFormat="1" ht="6.6" customHeight="1" thickBot="1">
      <c r="A63" s="257"/>
      <c r="B63" s="258"/>
      <c r="C63" s="562"/>
      <c r="D63" s="258"/>
      <c r="E63" s="562"/>
      <c r="F63" s="259"/>
      <c r="G63" s="554"/>
      <c r="H63" s="260"/>
      <c r="I63" s="575"/>
      <c r="J63" s="261"/>
      <c r="K63" s="262"/>
      <c r="L63" s="263"/>
      <c r="M63" s="262"/>
      <c r="N63" s="263"/>
      <c r="O63" s="262"/>
      <c r="P63" s="264"/>
      <c r="Q63" s="263"/>
      <c r="R63" s="265"/>
    </row>
    <row r="64" spans="1:18" s="182" customFormat="1" ht="6.6" customHeight="1">
      <c r="B64" s="189"/>
      <c r="C64" s="571"/>
      <c r="D64" s="189"/>
      <c r="E64" s="571"/>
      <c r="G64" s="572"/>
      <c r="I64" s="572"/>
      <c r="K64" s="267"/>
      <c r="L64" s="268"/>
      <c r="M64" s="269"/>
      <c r="N64" s="268"/>
      <c r="O64" s="270"/>
      <c r="P64" s="270"/>
      <c r="Q64" s="270"/>
    </row>
    <row r="65" spans="1:18" s="9" customFormat="1" ht="11.25" customHeight="1">
      <c r="A65" s="9" t="s">
        <v>194</v>
      </c>
      <c r="B65" s="24"/>
      <c r="C65" s="556"/>
      <c r="D65" s="24"/>
      <c r="E65" s="556"/>
      <c r="F65" s="24"/>
      <c r="G65" s="556"/>
      <c r="H65" s="24"/>
      <c r="I65" s="556"/>
      <c r="K65" s="67"/>
      <c r="L65" s="67"/>
      <c r="M65" s="67"/>
      <c r="N65" s="67"/>
      <c r="O65" s="67"/>
      <c r="P65" s="67"/>
      <c r="Q65" s="67"/>
      <c r="R65" s="67"/>
    </row>
    <row r="66" spans="1:18" s="182" customFormat="1" ht="22.5" customHeight="1">
      <c r="A66" s="719" t="s">
        <v>167</v>
      </c>
      <c r="B66" s="719"/>
      <c r="C66" s="719"/>
      <c r="D66" s="719"/>
      <c r="E66" s="719"/>
      <c r="F66" s="719"/>
      <c r="G66" s="719"/>
      <c r="H66" s="719"/>
      <c r="I66" s="719"/>
      <c r="J66" s="719"/>
      <c r="K66" s="719"/>
      <c r="L66" s="719"/>
      <c r="M66" s="719"/>
      <c r="N66" s="719"/>
      <c r="O66" s="719"/>
      <c r="P66" s="719"/>
      <c r="Q66" s="719"/>
      <c r="R66" s="719"/>
    </row>
    <row r="67" spans="1:18" s="182" customFormat="1" ht="10.199999999999999">
      <c r="A67" s="287" t="s">
        <v>14</v>
      </c>
      <c r="B67" s="186"/>
      <c r="C67" s="571"/>
      <c r="D67" s="187"/>
      <c r="E67" s="571"/>
      <c r="G67" s="572"/>
      <c r="I67" s="572"/>
      <c r="K67" s="186"/>
      <c r="L67" s="188"/>
      <c r="M67" s="187"/>
      <c r="N67" s="188"/>
    </row>
    <row r="68" spans="1:18" s="182" customFormat="1" ht="10.199999999999999">
      <c r="A68" s="288" t="s">
        <v>70</v>
      </c>
      <c r="B68" s="189"/>
      <c r="C68" s="572"/>
      <c r="E68" s="572"/>
      <c r="G68" s="572"/>
      <c r="I68" s="572"/>
    </row>
    <row r="69" spans="1:18" s="182" customFormat="1" ht="10.199999999999999">
      <c r="A69" s="9" t="s">
        <v>223</v>
      </c>
      <c r="C69" s="572"/>
      <c r="E69" s="572"/>
      <c r="G69" s="572"/>
      <c r="I69" s="572"/>
    </row>
  </sheetData>
  <mergeCells count="15">
    <mergeCell ref="A1:R1"/>
    <mergeCell ref="A4:A10"/>
    <mergeCell ref="B4:I4"/>
    <mergeCell ref="K4:R4"/>
    <mergeCell ref="B7:C10"/>
    <mergeCell ref="D7:I7"/>
    <mergeCell ref="A66:R66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48" sqref="A48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136" customWidth="1"/>
    <col min="4" max="4" width="8.6640625" style="122" customWidth="1"/>
    <col min="5" max="5" width="2.6640625" style="136" customWidth="1"/>
    <col min="6" max="6" width="8.6640625" style="122" customWidth="1"/>
    <col min="7" max="7" width="2.6640625" style="136" customWidth="1"/>
    <col min="8" max="8" width="8.6640625" style="127" customWidth="1"/>
    <col min="9" max="9" width="2.6640625" style="136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2" t="s">
        <v>234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</row>
    <row r="2" spans="1:18" s="127" customFormat="1" ht="6.6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137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430"/>
      <c r="F8" s="430"/>
      <c r="G8" s="430"/>
      <c r="H8" s="430"/>
      <c r="I8" s="430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431"/>
      <c r="F9" s="431"/>
      <c r="G9" s="431"/>
      <c r="H9" s="431"/>
      <c r="I9" s="431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SUM(D13,F13,H13)</f>
        <v>28159</v>
      </c>
      <c r="C13" s="494"/>
      <c r="D13" s="448">
        <f>D15</f>
        <v>15016</v>
      </c>
      <c r="E13" s="441"/>
      <c r="F13" s="448">
        <f>F15</f>
        <v>4082</v>
      </c>
      <c r="G13" s="494"/>
      <c r="H13" s="448">
        <f>H15</f>
        <v>9061</v>
      </c>
      <c r="I13" s="494"/>
      <c r="J13" s="451"/>
      <c r="K13" s="443">
        <f>M13+O13+Q13</f>
        <v>100</v>
      </c>
      <c r="L13" s="444"/>
      <c r="M13" s="443">
        <f>D13*100/B13</f>
        <v>53.325757306722537</v>
      </c>
      <c r="N13" s="445"/>
      <c r="O13" s="443">
        <f>F13*100/B13</f>
        <v>14.496253418090131</v>
      </c>
      <c r="P13" s="452"/>
      <c r="Q13" s="443">
        <f>H13*100/B13</f>
        <v>32.177989275187329</v>
      </c>
      <c r="R13" s="451"/>
    </row>
    <row r="14" spans="1:18" s="127" customFormat="1" ht="6.6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44" customFormat="1" ht="12">
      <c r="A15" s="279" t="s">
        <v>86</v>
      </c>
      <c r="B15" s="138">
        <f t="shared" ref="B15:B19" si="0">SUM(D15,F15,H15)</f>
        <v>28159</v>
      </c>
      <c r="C15" s="139"/>
      <c r="D15" s="168">
        <f>SUM(D16:D19)</f>
        <v>15016</v>
      </c>
      <c r="E15" s="168"/>
      <c r="F15" s="168">
        <f>SUM(F16:F19)</f>
        <v>4082</v>
      </c>
      <c r="G15" s="168"/>
      <c r="H15" s="168">
        <f>SUM(H16:H19)</f>
        <v>9061</v>
      </c>
      <c r="I15" s="139"/>
      <c r="J15" s="140"/>
      <c r="K15" s="141">
        <f>SUM(K16:K19)</f>
        <v>100</v>
      </c>
      <c r="L15" s="142"/>
      <c r="M15" s="141">
        <f>SUM(M16:M19)</f>
        <v>100</v>
      </c>
      <c r="N15" s="142"/>
      <c r="O15" s="141">
        <f>SUM(O16:O19)</f>
        <v>100</v>
      </c>
      <c r="P15" s="141"/>
      <c r="Q15" s="141">
        <f>SUM(Q16:Q19)</f>
        <v>100</v>
      </c>
      <c r="R15" s="143"/>
    </row>
    <row r="16" spans="1:18" s="144" customFormat="1" ht="12">
      <c r="A16" s="280" t="s">
        <v>162</v>
      </c>
      <c r="B16" s="146">
        <f t="shared" si="0"/>
        <v>7889</v>
      </c>
      <c r="C16" s="147"/>
      <c r="D16" s="146">
        <v>3506</v>
      </c>
      <c r="E16" s="146"/>
      <c r="F16" s="146">
        <v>1074</v>
      </c>
      <c r="G16" s="146"/>
      <c r="H16" s="146">
        <v>3309</v>
      </c>
      <c r="I16" s="147"/>
      <c r="J16" s="148"/>
      <c r="K16" s="149">
        <f>B16*100/B15</f>
        <v>28.015909655882666</v>
      </c>
      <c r="L16" s="150"/>
      <c r="M16" s="149">
        <f>D16*100/D15</f>
        <v>23.348428343100693</v>
      </c>
      <c r="N16" s="150"/>
      <c r="O16" s="149">
        <f>F16*100/F15</f>
        <v>26.310632043116119</v>
      </c>
      <c r="P16" s="150"/>
      <c r="Q16" s="149">
        <f>H16*100/H15</f>
        <v>36.519147996909837</v>
      </c>
      <c r="R16" s="143"/>
    </row>
    <row r="17" spans="1:27" s="144" customFormat="1" ht="12">
      <c r="A17" s="280" t="s">
        <v>163</v>
      </c>
      <c r="B17" s="146">
        <f t="shared" si="0"/>
        <v>6433</v>
      </c>
      <c r="C17" s="147"/>
      <c r="D17" s="146">
        <v>3424</v>
      </c>
      <c r="E17" s="146"/>
      <c r="F17" s="146">
        <v>1198</v>
      </c>
      <c r="G17" s="146"/>
      <c r="H17" s="146">
        <v>1811</v>
      </c>
      <c r="I17" s="147"/>
      <c r="J17" s="148"/>
      <c r="K17" s="149">
        <f>B17*100/B15</f>
        <v>22.845271494016124</v>
      </c>
      <c r="L17" s="150"/>
      <c r="M17" s="149">
        <f>D17*100/D15</f>
        <v>22.802344166222696</v>
      </c>
      <c r="N17" s="150"/>
      <c r="O17" s="149">
        <f>F17*100/F15</f>
        <v>29.348358647721707</v>
      </c>
      <c r="P17" s="150"/>
      <c r="Q17" s="149">
        <f>H17*100/H15</f>
        <v>19.98675642865026</v>
      </c>
      <c r="R17" s="143"/>
    </row>
    <row r="18" spans="1:27" s="127" customFormat="1" ht="11.4">
      <c r="A18" s="280" t="s">
        <v>87</v>
      </c>
      <c r="B18" s="146">
        <f t="shared" si="0"/>
        <v>6236</v>
      </c>
      <c r="C18" s="147"/>
      <c r="D18" s="146">
        <v>3031</v>
      </c>
      <c r="E18" s="146"/>
      <c r="F18" s="146">
        <v>1204</v>
      </c>
      <c r="G18" s="146"/>
      <c r="H18" s="146">
        <v>2001</v>
      </c>
      <c r="I18" s="147"/>
      <c r="J18" s="148"/>
      <c r="K18" s="149">
        <f>B18*100/B15</f>
        <v>22.145672786675664</v>
      </c>
      <c r="L18" s="150"/>
      <c r="M18" s="149">
        <f>D18*100/D15</f>
        <v>20.185135855087907</v>
      </c>
      <c r="N18" s="150"/>
      <c r="O18" s="149">
        <f>F18*100/F15</f>
        <v>29.495345418912297</v>
      </c>
      <c r="P18" s="150"/>
      <c r="Q18" s="149">
        <f>H18*100/H15</f>
        <v>22.083655225692528</v>
      </c>
      <c r="R18" s="149"/>
    </row>
    <row r="19" spans="1:27" s="127" customFormat="1" ht="11.4">
      <c r="A19" s="280" t="s">
        <v>88</v>
      </c>
      <c r="B19" s="146">
        <f t="shared" si="0"/>
        <v>7601</v>
      </c>
      <c r="C19" s="147"/>
      <c r="D19" s="146">
        <v>5055</v>
      </c>
      <c r="E19" s="146"/>
      <c r="F19" s="146">
        <v>606</v>
      </c>
      <c r="G19" s="146"/>
      <c r="H19" s="146">
        <v>1940</v>
      </c>
      <c r="I19" s="147"/>
      <c r="J19" s="148"/>
      <c r="K19" s="149">
        <f>B19*100/B15</f>
        <v>26.993146063425549</v>
      </c>
      <c r="L19" s="150"/>
      <c r="M19" s="149">
        <f>D19*100/D15</f>
        <v>33.664091635588704</v>
      </c>
      <c r="N19" s="150"/>
      <c r="O19" s="149">
        <f>F19*100/F15</f>
        <v>14.845663890249877</v>
      </c>
      <c r="P19" s="150"/>
      <c r="Q19" s="149">
        <f>H19*100/H15</f>
        <v>21.410440348747379</v>
      </c>
      <c r="R19" s="149"/>
    </row>
    <row r="20" spans="1:27" s="333" customFormat="1" ht="6.6" customHeight="1">
      <c r="A20" s="336"/>
      <c r="B20" s="337"/>
      <c r="C20" s="317"/>
      <c r="D20" s="337"/>
      <c r="E20" s="158"/>
      <c r="F20" s="162"/>
      <c r="G20" s="158"/>
      <c r="H20" s="163"/>
      <c r="I20" s="158"/>
      <c r="J20" s="159"/>
      <c r="K20" s="164"/>
      <c r="L20" s="332"/>
      <c r="M20" s="332"/>
      <c r="N20" s="332"/>
      <c r="O20" s="332"/>
      <c r="P20" s="332"/>
      <c r="Q20" s="338"/>
      <c r="R20" s="338"/>
    </row>
    <row r="21" spans="1:27" s="333" customFormat="1" ht="12">
      <c r="A21" s="281" t="s">
        <v>89</v>
      </c>
      <c r="B21" s="153">
        <f t="shared" ref="B21:B26" si="1">SUM(D21,F21,H21)</f>
        <v>28159</v>
      </c>
      <c r="C21" s="317"/>
      <c r="D21" s="168">
        <f>SUM(D22:D26)</f>
        <v>15016</v>
      </c>
      <c r="E21" s="168"/>
      <c r="F21" s="168">
        <f>SUM(F22:F26)</f>
        <v>4082</v>
      </c>
      <c r="G21" s="168"/>
      <c r="H21" s="168">
        <f>SUM(H22:H26)</f>
        <v>9061</v>
      </c>
      <c r="I21" s="146"/>
      <c r="J21" s="329"/>
      <c r="K21" s="332">
        <f>SUM(K22:K26)</f>
        <v>100</v>
      </c>
      <c r="L21" s="155"/>
      <c r="M21" s="332">
        <f>SUM(M22:M26)</f>
        <v>100</v>
      </c>
      <c r="N21" s="155"/>
      <c r="O21" s="332">
        <f>SUM(O22:O26)</f>
        <v>100</v>
      </c>
      <c r="P21" s="155"/>
      <c r="Q21" s="332">
        <f>SUM(Q22:Q26)</f>
        <v>100.00000000000001</v>
      </c>
      <c r="R21" s="332"/>
    </row>
    <row r="22" spans="1:27" s="318" customFormat="1" ht="11.4">
      <c r="A22" s="282" t="s">
        <v>24</v>
      </c>
      <c r="B22" s="330">
        <f t="shared" si="1"/>
        <v>5848</v>
      </c>
      <c r="C22" s="317"/>
      <c r="D22" s="146">
        <v>5848</v>
      </c>
      <c r="E22" s="146"/>
      <c r="F22" s="146">
        <v>0</v>
      </c>
      <c r="G22" s="146"/>
      <c r="H22" s="146">
        <v>0</v>
      </c>
      <c r="I22" s="146"/>
      <c r="J22" s="159"/>
      <c r="K22" s="327">
        <f>B22*100/B21</f>
        <v>20.767782946837603</v>
      </c>
      <c r="L22" s="327"/>
      <c r="M22" s="327">
        <f>D22*100/D21</f>
        <v>38.945125199786894</v>
      </c>
      <c r="N22" s="327"/>
      <c r="O22" s="327">
        <f>F22*100/F21</f>
        <v>0</v>
      </c>
      <c r="P22" s="327"/>
      <c r="Q22" s="327">
        <f>H22*100/H21</f>
        <v>0</v>
      </c>
      <c r="R22" s="327"/>
    </row>
    <row r="23" spans="1:27" s="318" customFormat="1" ht="11.4">
      <c r="A23" s="282" t="s">
        <v>78</v>
      </c>
      <c r="B23" s="330">
        <f t="shared" si="1"/>
        <v>3098</v>
      </c>
      <c r="C23" s="317"/>
      <c r="D23" s="146">
        <v>0</v>
      </c>
      <c r="E23" s="146"/>
      <c r="F23" s="146">
        <v>3098</v>
      </c>
      <c r="G23" s="146"/>
      <c r="H23" s="146">
        <v>0</v>
      </c>
      <c r="I23" s="146"/>
      <c r="J23" s="159"/>
      <c r="K23" s="327">
        <f>B23*100/B21</f>
        <v>11.001811143861643</v>
      </c>
      <c r="L23" s="327"/>
      <c r="M23" s="327">
        <f>D23*100/D21</f>
        <v>0</v>
      </c>
      <c r="N23" s="327"/>
      <c r="O23" s="327">
        <f>F23*100/F21</f>
        <v>75.894169524742779</v>
      </c>
      <c r="P23" s="327"/>
      <c r="Q23" s="327">
        <f>H23*100/H21</f>
        <v>0</v>
      </c>
      <c r="R23" s="327"/>
    </row>
    <row r="24" spans="1:27" s="318" customFormat="1" ht="11.4">
      <c r="A24" s="282" t="s">
        <v>79</v>
      </c>
      <c r="B24" s="330">
        <f t="shared" si="1"/>
        <v>4741</v>
      </c>
      <c r="C24" s="317"/>
      <c r="D24" s="146">
        <v>0</v>
      </c>
      <c r="E24" s="146"/>
      <c r="F24" s="146">
        <v>0</v>
      </c>
      <c r="G24" s="146"/>
      <c r="H24" s="146">
        <v>4741</v>
      </c>
      <c r="I24" s="146"/>
      <c r="J24" s="159"/>
      <c r="K24" s="327">
        <f>B24*100/B21</f>
        <v>16.836535388330553</v>
      </c>
      <c r="L24" s="327"/>
      <c r="M24" s="327">
        <f>D24*100/D21</f>
        <v>0</v>
      </c>
      <c r="N24" s="327"/>
      <c r="O24" s="327">
        <f>F24*100/F21</f>
        <v>0</v>
      </c>
      <c r="P24" s="327"/>
      <c r="Q24" s="327">
        <f>H24*100/H21</f>
        <v>52.323143140933674</v>
      </c>
      <c r="R24" s="327"/>
    </row>
    <row r="25" spans="1:27" s="318" customFormat="1" ht="11.4">
      <c r="A25" s="334" t="s">
        <v>90</v>
      </c>
      <c r="B25" s="330">
        <f t="shared" si="1"/>
        <v>14438</v>
      </c>
      <c r="C25" s="317"/>
      <c r="D25" s="146">
        <v>9168</v>
      </c>
      <c r="E25" s="146"/>
      <c r="F25" s="146">
        <v>984</v>
      </c>
      <c r="G25" s="146"/>
      <c r="H25" s="146">
        <v>4286</v>
      </c>
      <c r="I25" s="146"/>
      <c r="J25" s="159"/>
      <c r="K25" s="327">
        <f>B25*100/B21</f>
        <v>51.273127596860682</v>
      </c>
      <c r="L25" s="327"/>
      <c r="M25" s="327">
        <f>D25*100/D21</f>
        <v>61.054874800213106</v>
      </c>
      <c r="N25" s="327"/>
      <c r="O25" s="327">
        <f>F25*100/F21</f>
        <v>24.105830475257228</v>
      </c>
      <c r="P25" s="327"/>
      <c r="Q25" s="327">
        <f>H25*100/H21</f>
        <v>47.301622337490343</v>
      </c>
      <c r="R25" s="327"/>
    </row>
    <row r="26" spans="1:27" s="318" customFormat="1" ht="11.4">
      <c r="A26" s="334" t="s">
        <v>193</v>
      </c>
      <c r="B26" s="330">
        <f t="shared" si="1"/>
        <v>34</v>
      </c>
      <c r="C26" s="317" t="s">
        <v>211</v>
      </c>
      <c r="D26" s="146">
        <v>0</v>
      </c>
      <c r="E26" s="146"/>
      <c r="F26" s="146">
        <v>0</v>
      </c>
      <c r="G26" s="146"/>
      <c r="H26" s="146">
        <v>34</v>
      </c>
      <c r="I26" s="146" t="s">
        <v>211</v>
      </c>
      <c r="J26" s="335"/>
      <c r="K26" s="327">
        <f>B26*100/B21</f>
        <v>0.12074292410952094</v>
      </c>
      <c r="L26" s="327"/>
      <c r="M26" s="327">
        <f>D26*100/D21</f>
        <v>0</v>
      </c>
      <c r="N26" s="327"/>
      <c r="O26" s="327">
        <f>F26*100/F21</f>
        <v>0</v>
      </c>
      <c r="P26" s="327"/>
      <c r="Q26" s="327">
        <f>H26*100/H21</f>
        <v>0.37523452157598497</v>
      </c>
      <c r="R26" s="327"/>
    </row>
    <row r="27" spans="1:27" s="127" customFormat="1" ht="6.6" customHeight="1">
      <c r="A27" s="151"/>
      <c r="B27" s="146"/>
      <c r="C27" s="147"/>
      <c r="D27" s="146"/>
      <c r="E27" s="147"/>
      <c r="F27" s="152"/>
      <c r="G27" s="136"/>
      <c r="H27" s="135"/>
      <c r="I27" s="147"/>
      <c r="J27" s="148"/>
      <c r="K27" s="150"/>
      <c r="L27" s="150"/>
      <c r="M27" s="150"/>
      <c r="N27" s="150"/>
      <c r="O27" s="149"/>
      <c r="P27" s="150"/>
      <c r="Q27" s="137"/>
      <c r="R27" s="137"/>
      <c r="V27" s="122"/>
      <c r="X27" s="122"/>
      <c r="AA27" s="122"/>
    </row>
    <row r="28" spans="1:27" s="166" customFormat="1" ht="24">
      <c r="A28" s="454" t="s">
        <v>91</v>
      </c>
      <c r="B28" s="448">
        <f t="shared" ref="B28:B33" si="2">SUM(D28,F28,H28)</f>
        <v>13687</v>
      </c>
      <c r="C28" s="449"/>
      <c r="D28" s="448">
        <f>D30</f>
        <v>5848</v>
      </c>
      <c r="E28" s="450"/>
      <c r="F28" s="448">
        <f>F30</f>
        <v>3098</v>
      </c>
      <c r="G28" s="449"/>
      <c r="H28" s="448">
        <f>H30</f>
        <v>4741</v>
      </c>
      <c r="I28" s="449"/>
      <c r="J28" s="493"/>
      <c r="K28" s="443">
        <f>M28+O28+Q28</f>
        <v>100</v>
      </c>
      <c r="L28" s="452"/>
      <c r="M28" s="452">
        <f>D28*100/B28</f>
        <v>42.726674947030027</v>
      </c>
      <c r="N28" s="444"/>
      <c r="O28" s="452">
        <f>F28*100/B28</f>
        <v>22.634616789654416</v>
      </c>
      <c r="P28" s="452"/>
      <c r="Q28" s="452">
        <f>H28*100/B28</f>
        <v>34.638708263315557</v>
      </c>
      <c r="R28" s="452"/>
      <c r="V28" s="122"/>
      <c r="W28" s="127"/>
      <c r="X28" s="122"/>
      <c r="Y28" s="127"/>
      <c r="Z28" s="127"/>
      <c r="AA28" s="122"/>
    </row>
    <row r="29" spans="1:27" s="127" customFormat="1" ht="6.6" customHeight="1">
      <c r="A29" s="167"/>
      <c r="B29" s="135"/>
      <c r="C29" s="136"/>
      <c r="D29" s="135"/>
      <c r="E29" s="136"/>
      <c r="F29" s="135"/>
      <c r="G29" s="136"/>
      <c r="H29" s="135"/>
      <c r="I29" s="147"/>
      <c r="J29" s="148"/>
      <c r="K29" s="150"/>
      <c r="L29" s="150"/>
      <c r="M29" s="150"/>
      <c r="N29" s="150"/>
      <c r="O29" s="150"/>
      <c r="P29" s="137"/>
      <c r="Q29" s="137"/>
      <c r="R29" s="137"/>
      <c r="V29" s="122"/>
      <c r="X29" s="122"/>
      <c r="AA29" s="122"/>
    </row>
    <row r="30" spans="1:27" s="133" customFormat="1">
      <c r="A30" s="281" t="s">
        <v>181</v>
      </c>
      <c r="B30" s="168">
        <f t="shared" si="2"/>
        <v>13687</v>
      </c>
      <c r="C30" s="136"/>
      <c r="D30" s="168">
        <f>SUM(D31:D33)</f>
        <v>5848</v>
      </c>
      <c r="E30" s="168"/>
      <c r="F30" s="168">
        <f>SUM(F31:F33)</f>
        <v>3098</v>
      </c>
      <c r="G30" s="168"/>
      <c r="H30" s="168">
        <f>SUM(H31:H33)</f>
        <v>4741</v>
      </c>
      <c r="I30" s="147"/>
      <c r="J30" s="148"/>
      <c r="K30" s="165">
        <f>SUM(K31:K32)</f>
        <v>100</v>
      </c>
      <c r="L30" s="165"/>
      <c r="M30" s="165">
        <f>SUM(M31:M32)</f>
        <v>100</v>
      </c>
      <c r="N30" s="165"/>
      <c r="O30" s="165">
        <f>SUM(O31:O32)</f>
        <v>100</v>
      </c>
      <c r="P30" s="154"/>
      <c r="Q30" s="165">
        <f>SUM(Q31:Q32)</f>
        <v>100</v>
      </c>
      <c r="R30" s="165"/>
      <c r="U30" s="122"/>
      <c r="V30" s="122"/>
      <c r="X30" s="122"/>
      <c r="AA30" s="122"/>
    </row>
    <row r="31" spans="1:27" s="127" customFormat="1">
      <c r="A31" s="282" t="s">
        <v>92</v>
      </c>
      <c r="B31" s="146">
        <f t="shared" si="2"/>
        <v>4822</v>
      </c>
      <c r="C31" s="147"/>
      <c r="D31" s="146">
        <v>1205</v>
      </c>
      <c r="E31" s="146"/>
      <c r="F31" s="146">
        <v>1032</v>
      </c>
      <c r="G31" s="146"/>
      <c r="H31" s="146">
        <v>2585</v>
      </c>
      <c r="I31" s="147"/>
      <c r="J31" s="148"/>
      <c r="K31" s="149">
        <f>B31*100/SUM($B$31:$B$32)</f>
        <v>51.710455764075064</v>
      </c>
      <c r="L31" s="150"/>
      <c r="M31" s="149">
        <f>D31*100/SUM($D$31:$D$32)</f>
        <v>46.923676012461058</v>
      </c>
      <c r="N31" s="150"/>
      <c r="O31" s="149">
        <f>F31*100/SUM($F$31:$F$32)</f>
        <v>39.120545868081884</v>
      </c>
      <c r="P31" s="137"/>
      <c r="Q31" s="149">
        <f>H31*100/SUM($H$31:$H$32)</f>
        <v>62.757950958970625</v>
      </c>
      <c r="R31" s="149"/>
      <c r="U31" s="122"/>
      <c r="V31" s="122"/>
      <c r="X31" s="122"/>
      <c r="AA31" s="122"/>
    </row>
    <row r="32" spans="1:27" s="127" customFormat="1">
      <c r="A32" s="282" t="s">
        <v>93</v>
      </c>
      <c r="B32" s="146">
        <f t="shared" si="2"/>
        <v>4503</v>
      </c>
      <c r="C32" s="147"/>
      <c r="D32" s="146">
        <v>1363</v>
      </c>
      <c r="E32" s="146"/>
      <c r="F32" s="146">
        <v>1606</v>
      </c>
      <c r="G32" s="146"/>
      <c r="H32" s="146">
        <v>1534</v>
      </c>
      <c r="I32" s="147"/>
      <c r="J32" s="148"/>
      <c r="K32" s="149">
        <f>B32*100/SUM($B$31:$B$32)</f>
        <v>48.289544235924936</v>
      </c>
      <c r="L32" s="150"/>
      <c r="M32" s="149">
        <f>D32*100/SUM($D$31:$D$32)</f>
        <v>53.076323987538942</v>
      </c>
      <c r="N32" s="150"/>
      <c r="O32" s="149">
        <f>F32*100/SUM($F$31:$F$32)</f>
        <v>60.879454131918116</v>
      </c>
      <c r="P32" s="137"/>
      <c r="Q32" s="149">
        <f>H32*100/SUM($H$31:$H$32)</f>
        <v>37.242049041029375</v>
      </c>
      <c r="R32" s="149"/>
      <c r="U32" s="122"/>
    </row>
    <row r="33" spans="1:25" s="127" customFormat="1">
      <c r="A33" s="282" t="s">
        <v>5</v>
      </c>
      <c r="B33" s="146">
        <f t="shared" si="2"/>
        <v>4362</v>
      </c>
      <c r="C33" s="131"/>
      <c r="D33" s="146">
        <v>3280</v>
      </c>
      <c r="E33" s="146"/>
      <c r="F33" s="146">
        <v>460</v>
      </c>
      <c r="G33" s="146" t="s">
        <v>211</v>
      </c>
      <c r="H33" s="146">
        <v>622</v>
      </c>
      <c r="I33" s="317"/>
      <c r="J33" s="148"/>
      <c r="K33" s="213" t="s">
        <v>15</v>
      </c>
      <c r="L33" s="150"/>
      <c r="M33" s="519" t="s">
        <v>15</v>
      </c>
      <c r="N33" s="522"/>
      <c r="O33" s="519" t="s">
        <v>15</v>
      </c>
      <c r="P33" s="520"/>
      <c r="Q33" s="213" t="s">
        <v>15</v>
      </c>
      <c r="R33" s="149"/>
      <c r="U33" s="122"/>
    </row>
    <row r="34" spans="1:25" s="127" customFormat="1" ht="6.6" customHeight="1">
      <c r="A34" s="169"/>
      <c r="B34" s="146"/>
      <c r="C34" s="147"/>
      <c r="D34" s="146"/>
      <c r="E34" s="146"/>
      <c r="F34" s="146"/>
      <c r="G34" s="146"/>
      <c r="H34" s="146"/>
      <c r="I34" s="147"/>
      <c r="J34" s="148"/>
      <c r="K34" s="150"/>
      <c r="L34" s="150"/>
      <c r="M34" s="150"/>
      <c r="N34" s="150"/>
      <c r="O34" s="150"/>
      <c r="P34" s="137"/>
      <c r="Q34" s="137"/>
      <c r="R34" s="137"/>
      <c r="U34" s="122"/>
    </row>
    <row r="35" spans="1:25" s="133" customFormat="1" ht="24">
      <c r="A35" s="307" t="s">
        <v>180</v>
      </c>
      <c r="B35" s="168">
        <f>SUM(D35+F35+H35)</f>
        <v>13687</v>
      </c>
      <c r="C35" s="168"/>
      <c r="D35" s="168">
        <f>SUM(D36:D37)</f>
        <v>5847</v>
      </c>
      <c r="E35" s="168"/>
      <c r="F35" s="168">
        <f>SUM(F36:F37)</f>
        <v>3099</v>
      </c>
      <c r="G35" s="168"/>
      <c r="H35" s="168">
        <f>SUM(H36:H37)</f>
        <v>4741</v>
      </c>
      <c r="I35" s="147"/>
      <c r="J35" s="148"/>
      <c r="K35" s="165">
        <f>SUM(K36:K37)</f>
        <v>100</v>
      </c>
      <c r="L35" s="165"/>
      <c r="M35" s="165">
        <f>SUM(M36:M37)</f>
        <v>100</v>
      </c>
      <c r="N35" s="165"/>
      <c r="O35" s="165">
        <f>SUM(O36:O37)</f>
        <v>100</v>
      </c>
      <c r="P35" s="154"/>
      <c r="Q35" s="165">
        <f>SUM(Q36:Q37)</f>
        <v>100</v>
      </c>
      <c r="R35" s="165"/>
    </row>
    <row r="36" spans="1:25" s="132" customFormat="1" ht="11.4">
      <c r="A36" s="283" t="s">
        <v>8</v>
      </c>
      <c r="B36" s="146">
        <f>SUM(D36,F36,H36)</f>
        <v>2492</v>
      </c>
      <c r="C36" s="131"/>
      <c r="D36" s="146">
        <v>458</v>
      </c>
      <c r="E36" s="146"/>
      <c r="F36" s="146">
        <v>1076</v>
      </c>
      <c r="G36" s="146"/>
      <c r="H36" s="146">
        <v>958</v>
      </c>
      <c r="I36" s="131"/>
      <c r="J36" s="171"/>
      <c r="K36" s="149">
        <f>B36*100/SUM(B36:B37)</f>
        <v>18.207057792065463</v>
      </c>
      <c r="L36" s="150"/>
      <c r="M36" s="149">
        <f>D36*100/SUM(D36:D37)</f>
        <v>7.8330767915170174</v>
      </c>
      <c r="N36" s="150"/>
      <c r="O36" s="149">
        <f>F36*100/SUM(F36:F37)</f>
        <v>34.720877702484671</v>
      </c>
      <c r="P36" s="150"/>
      <c r="Q36" s="149">
        <f>H36*100/SUM(H36:H37)</f>
        <v>20.206707445686565</v>
      </c>
      <c r="R36" s="149"/>
    </row>
    <row r="37" spans="1:25" s="132" customFormat="1" ht="11.4">
      <c r="A37" s="284" t="s">
        <v>143</v>
      </c>
      <c r="B37" s="146">
        <f>SUM(D37,F37,H37)</f>
        <v>11195</v>
      </c>
      <c r="C37" s="131"/>
      <c r="D37" s="146">
        <f>SUM(D38:D39)</f>
        <v>5389</v>
      </c>
      <c r="E37" s="146"/>
      <c r="F37" s="146">
        <f>SUM(F38:F39)</f>
        <v>2023</v>
      </c>
      <c r="G37" s="146"/>
      <c r="H37" s="146">
        <f>SUM(H38:H39)</f>
        <v>3783</v>
      </c>
      <c r="I37" s="131"/>
      <c r="J37" s="171"/>
      <c r="K37" s="149">
        <f>B37*100/SUM(B36:B37)</f>
        <v>81.79294220793453</v>
      </c>
      <c r="L37" s="150"/>
      <c r="M37" s="149">
        <f>D37*100/SUM(D36:D37)</f>
        <v>92.166923208482984</v>
      </c>
      <c r="N37" s="150"/>
      <c r="O37" s="149">
        <f>F37*100/SUM(F36:F37)</f>
        <v>65.279122297515329</v>
      </c>
      <c r="P37" s="150"/>
      <c r="Q37" s="149">
        <f>H37*100/SUM(H36:H37)</f>
        <v>79.793292554313439</v>
      </c>
      <c r="R37" s="149"/>
    </row>
    <row r="38" spans="1:25" s="127" customFormat="1">
      <c r="A38" s="285" t="s">
        <v>195</v>
      </c>
      <c r="B38" s="146">
        <f t="shared" ref="B38:B39" si="3">SUM(D38,F38,H38)</f>
        <v>3972</v>
      </c>
      <c r="C38" s="147"/>
      <c r="D38" s="146">
        <v>1977</v>
      </c>
      <c r="E38" s="146"/>
      <c r="F38" s="146">
        <v>1545</v>
      </c>
      <c r="G38" s="146"/>
      <c r="H38" s="146">
        <v>450</v>
      </c>
      <c r="I38" s="147"/>
      <c r="J38" s="148"/>
      <c r="K38" s="149">
        <f>B38*100/SUM(B36:B37)</f>
        <v>29.020238182216701</v>
      </c>
      <c r="L38" s="150"/>
      <c r="M38" s="149">
        <f>D38*100/SUM(D36:D37)</f>
        <v>33.812211390456646</v>
      </c>
      <c r="N38" s="150"/>
      <c r="O38" s="149">
        <f>F38*100/SUM(F36:F37)</f>
        <v>49.854791868344627</v>
      </c>
      <c r="P38" s="137"/>
      <c r="Q38" s="149">
        <f>H38*100/SUM(H36:H37)</f>
        <v>9.4916684243830414</v>
      </c>
      <c r="R38" s="149"/>
    </row>
    <row r="39" spans="1:25" s="123" customFormat="1">
      <c r="A39" s="285" t="s">
        <v>196</v>
      </c>
      <c r="B39" s="146">
        <f t="shared" si="3"/>
        <v>7223</v>
      </c>
      <c r="C39" s="131"/>
      <c r="D39" s="146">
        <v>3412</v>
      </c>
      <c r="E39" s="146"/>
      <c r="F39" s="146">
        <v>478</v>
      </c>
      <c r="G39" s="146" t="s">
        <v>211</v>
      </c>
      <c r="H39" s="146">
        <v>3333</v>
      </c>
      <c r="I39" s="158"/>
      <c r="J39" s="172"/>
      <c r="K39" s="149">
        <f>B39*100/SUM(B36:B37)</f>
        <v>52.772704025717836</v>
      </c>
      <c r="L39" s="149"/>
      <c r="M39" s="149">
        <f>D39*100/SUM(D36:D37)</f>
        <v>58.354711818026338</v>
      </c>
      <c r="N39" s="149"/>
      <c r="O39" s="149">
        <f>F39*100/SUM(F36:F37)</f>
        <v>15.4243304291707</v>
      </c>
      <c r="P39" s="173"/>
      <c r="Q39" s="149">
        <f>H39*100/SUM(H36:H37)</f>
        <v>70.301624129930389</v>
      </c>
      <c r="R39" s="149"/>
    </row>
    <row r="40" spans="1:25" s="123" customFormat="1" ht="6.6" customHeight="1" thickBot="1">
      <c r="A40" s="174"/>
      <c r="B40" s="175"/>
      <c r="C40" s="176"/>
      <c r="D40" s="175"/>
      <c r="E40" s="176"/>
      <c r="F40" s="175"/>
      <c r="G40" s="177"/>
      <c r="H40" s="175"/>
      <c r="I40" s="176"/>
      <c r="J40" s="178"/>
      <c r="K40" s="179"/>
      <c r="L40" s="178"/>
      <c r="M40" s="179"/>
      <c r="N40" s="178"/>
      <c r="O40" s="179"/>
      <c r="P40" s="180"/>
      <c r="Q40" s="181"/>
      <c r="R40" s="181"/>
    </row>
    <row r="41" spans="1:25" s="182" customFormat="1" ht="6.6" customHeight="1">
      <c r="B41" s="183"/>
      <c r="C41" s="184"/>
      <c r="D41" s="183"/>
      <c r="E41" s="184"/>
      <c r="G41" s="184"/>
      <c r="I41" s="184"/>
      <c r="K41" s="183"/>
      <c r="M41" s="183"/>
    </row>
    <row r="42" spans="1:25" s="9" customFormat="1" ht="11.25" customHeight="1">
      <c r="A42" s="9" t="s">
        <v>194</v>
      </c>
      <c r="B42" s="24"/>
      <c r="C42" s="75"/>
      <c r="D42" s="24"/>
      <c r="E42" s="75"/>
      <c r="F42" s="24"/>
      <c r="G42" s="75"/>
      <c r="H42" s="24"/>
      <c r="I42" s="75"/>
      <c r="K42" s="67"/>
      <c r="L42" s="67"/>
      <c r="M42" s="67"/>
      <c r="N42" s="67"/>
      <c r="O42" s="67"/>
      <c r="P42" s="67"/>
      <c r="Q42" s="67"/>
      <c r="R42" s="67"/>
    </row>
    <row r="43" spans="1:25" s="182" customFormat="1" ht="11.4">
      <c r="A43" s="286" t="s">
        <v>192</v>
      </c>
      <c r="B43" s="183"/>
      <c r="C43" s="184"/>
      <c r="D43" s="183"/>
      <c r="E43" s="184"/>
      <c r="F43" s="185"/>
      <c r="G43" s="184"/>
      <c r="I43" s="184"/>
      <c r="K43" s="183"/>
      <c r="M43" s="183"/>
      <c r="O43" s="185"/>
      <c r="T43" s="183"/>
      <c r="V43" s="185"/>
    </row>
    <row r="44" spans="1:25" s="273" customFormat="1" ht="22.5" customHeight="1">
      <c r="A44" s="719" t="s">
        <v>167</v>
      </c>
      <c r="B44" s="719"/>
      <c r="C44" s="719"/>
      <c r="D44" s="719"/>
      <c r="E44" s="719"/>
      <c r="F44" s="719"/>
      <c r="G44" s="719"/>
      <c r="H44" s="719"/>
      <c r="I44" s="719"/>
      <c r="J44" s="719"/>
      <c r="K44" s="719"/>
      <c r="L44" s="719"/>
      <c r="M44" s="719"/>
      <c r="N44" s="719"/>
      <c r="O44" s="719"/>
      <c r="P44" s="719"/>
      <c r="Q44" s="719"/>
      <c r="R44" s="719"/>
      <c r="S44" s="275"/>
      <c r="T44" s="275"/>
      <c r="U44" s="275"/>
      <c r="V44" s="275"/>
      <c r="W44" s="275"/>
      <c r="X44" s="275"/>
      <c r="Y44" s="275"/>
    </row>
    <row r="45" spans="1:25" s="273" customFormat="1" ht="10.199999999999999">
      <c r="A45" s="287" t="s">
        <v>14</v>
      </c>
      <c r="B45" s="271"/>
      <c r="C45" s="272"/>
      <c r="E45" s="272"/>
      <c r="G45" s="272"/>
      <c r="N45" s="274"/>
      <c r="P45" s="105"/>
      <c r="Q45" s="271"/>
      <c r="R45" s="272"/>
      <c r="U45" s="274"/>
      <c r="W45" s="105"/>
      <c r="X45" s="271"/>
      <c r="Y45" s="272"/>
    </row>
    <row r="46" spans="1:25" s="273" customFormat="1" ht="10.199999999999999">
      <c r="A46" s="288" t="s">
        <v>70</v>
      </c>
      <c r="B46" s="271"/>
      <c r="C46" s="272"/>
      <c r="E46" s="272"/>
      <c r="G46" s="272"/>
      <c r="N46" s="274"/>
      <c r="P46" s="106"/>
      <c r="Q46" s="271"/>
      <c r="R46" s="272"/>
      <c r="U46" s="274"/>
      <c r="W46" s="106"/>
      <c r="X46" s="271"/>
      <c r="Y46" s="272"/>
    </row>
    <row r="47" spans="1:25" s="273" customFormat="1" ht="10.199999999999999">
      <c r="A47" s="9" t="s">
        <v>223</v>
      </c>
      <c r="B47" s="271"/>
      <c r="C47" s="272"/>
      <c r="E47" s="272"/>
      <c r="G47" s="272"/>
      <c r="N47" s="274"/>
      <c r="P47" s="9"/>
      <c r="Q47" s="271"/>
      <c r="R47" s="272"/>
      <c r="U47" s="274"/>
      <c r="W47" s="9"/>
      <c r="X47" s="271"/>
      <c r="Y47" s="272"/>
    </row>
    <row r="48" spans="1:25">
      <c r="C48" s="122"/>
      <c r="E48" s="122"/>
      <c r="G48" s="122"/>
    </row>
    <row r="49" spans="3:10">
      <c r="C49" s="122"/>
      <c r="E49" s="122"/>
      <c r="G49" s="122"/>
    </row>
    <row r="50" spans="3:10">
      <c r="C50" s="122"/>
      <c r="E50" s="122"/>
      <c r="G50" s="122"/>
    </row>
    <row r="51" spans="3:10">
      <c r="C51" s="122"/>
      <c r="E51" s="122"/>
      <c r="G51" s="122"/>
    </row>
    <row r="52" spans="3:10">
      <c r="C52" s="122"/>
      <c r="E52" s="122"/>
      <c r="G52" s="122"/>
    </row>
    <row r="53" spans="3:10">
      <c r="C53" s="122"/>
      <c r="E53" s="122"/>
      <c r="G53" s="122"/>
      <c r="H53" s="122"/>
      <c r="I53" s="122"/>
      <c r="J53" s="122"/>
    </row>
    <row r="54" spans="3:10">
      <c r="C54" s="122"/>
      <c r="E54" s="122"/>
      <c r="G54" s="122"/>
      <c r="H54" s="122"/>
      <c r="I54" s="122"/>
      <c r="J54" s="122"/>
    </row>
  </sheetData>
  <mergeCells count="15">
    <mergeCell ref="A1:R1"/>
    <mergeCell ref="A4:A10"/>
    <mergeCell ref="B4:I4"/>
    <mergeCell ref="K4:R4"/>
    <mergeCell ref="B7:C10"/>
    <mergeCell ref="D7:I7"/>
    <mergeCell ref="A44:R44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activeCell="Q59" sqref="Q59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219" customWidth="1"/>
    <col min="4" max="4" width="8.6640625" style="122" customWidth="1"/>
    <col min="5" max="5" width="2.6640625" style="219" customWidth="1"/>
    <col min="6" max="6" width="8.6640625" style="122" customWidth="1"/>
    <col min="7" max="7" width="2.6640625" style="219" customWidth="1"/>
    <col min="8" max="8" width="8.6640625" style="122" customWidth="1"/>
    <col min="9" max="9" width="2.6640625" style="219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235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125"/>
      <c r="D2" s="124"/>
      <c r="E2" s="125"/>
      <c r="F2" s="124"/>
      <c r="G2" s="125"/>
      <c r="H2" s="126"/>
      <c r="I2" s="125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431"/>
      <c r="D6" s="431"/>
      <c r="E6" s="431"/>
      <c r="F6" s="431"/>
      <c r="G6" s="431"/>
      <c r="H6" s="431"/>
      <c r="I6" s="431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430"/>
      <c r="F8" s="430"/>
      <c r="G8" s="430"/>
      <c r="H8" s="430"/>
      <c r="I8" s="430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431"/>
      <c r="F9" s="431"/>
      <c r="G9" s="431"/>
      <c r="H9" s="431"/>
      <c r="I9" s="431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435"/>
      <c r="D11" s="434"/>
      <c r="E11" s="435"/>
      <c r="F11" s="434"/>
      <c r="G11" s="435"/>
      <c r="H11" s="434"/>
      <c r="I11" s="435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131"/>
      <c r="D12" s="130"/>
      <c r="E12" s="131"/>
      <c r="F12" s="130"/>
      <c r="G12" s="131"/>
      <c r="H12" s="130"/>
      <c r="I12" s="131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B15</f>
        <v>28160</v>
      </c>
      <c r="C13" s="449"/>
      <c r="D13" s="448">
        <f>D15</f>
        <v>15016</v>
      </c>
      <c r="E13" s="450"/>
      <c r="F13" s="448">
        <f>F15</f>
        <v>4083</v>
      </c>
      <c r="G13" s="449"/>
      <c r="H13" s="448">
        <f>H15</f>
        <v>9061</v>
      </c>
      <c r="I13" s="449"/>
      <c r="J13" s="451"/>
      <c r="K13" s="452">
        <f>M13+O13+Q13</f>
        <v>100</v>
      </c>
      <c r="L13" s="452"/>
      <c r="M13" s="452">
        <f>D13*100/B13</f>
        <v>53.323863636363633</v>
      </c>
      <c r="N13" s="444"/>
      <c r="O13" s="452">
        <f>F13*100/B13</f>
        <v>14.499289772727273</v>
      </c>
      <c r="P13" s="452"/>
      <c r="Q13" s="452">
        <f>H13*100/B13</f>
        <v>32.176846590909093</v>
      </c>
      <c r="R13" s="452"/>
    </row>
    <row r="14" spans="1:18" s="127" customFormat="1" ht="6.6" customHeight="1">
      <c r="A14" s="134"/>
      <c r="B14" s="135"/>
      <c r="C14" s="136"/>
      <c r="D14" s="135"/>
      <c r="E14" s="136"/>
      <c r="F14" s="135"/>
      <c r="G14" s="136"/>
      <c r="H14" s="135"/>
      <c r="I14" s="136"/>
      <c r="J14" s="134"/>
      <c r="K14" s="137"/>
      <c r="L14" s="137"/>
      <c r="M14" s="137"/>
      <c r="N14" s="137"/>
      <c r="O14" s="137"/>
      <c r="P14" s="137"/>
      <c r="Q14" s="137"/>
      <c r="R14" s="137"/>
    </row>
    <row r="15" spans="1:18" s="133" customFormat="1" ht="12">
      <c r="A15" s="289" t="s">
        <v>16</v>
      </c>
      <c r="B15" s="168">
        <f>SUM(D15,F15,H15)</f>
        <v>28160</v>
      </c>
      <c r="C15" s="147"/>
      <c r="D15" s="168">
        <f>SUM(D16:D17)</f>
        <v>15016</v>
      </c>
      <c r="E15" s="168"/>
      <c r="F15" s="168">
        <f>SUM(F16:F17)</f>
        <v>4083</v>
      </c>
      <c r="G15" s="168"/>
      <c r="H15" s="168">
        <f>SUM(H16:H17)</f>
        <v>9061</v>
      </c>
      <c r="I15" s="131"/>
      <c r="J15" s="192"/>
      <c r="K15" s="165">
        <f>SUM(K16:K17)</f>
        <v>100</v>
      </c>
      <c r="L15" s="165"/>
      <c r="M15" s="165">
        <f>SUM(M16:M17)</f>
        <v>100</v>
      </c>
      <c r="N15" s="165"/>
      <c r="O15" s="165">
        <f>SUM(O16:O17)</f>
        <v>100</v>
      </c>
      <c r="P15" s="154"/>
      <c r="Q15" s="165">
        <f>SUM(Q16:Q17)</f>
        <v>100</v>
      </c>
      <c r="R15" s="165"/>
    </row>
    <row r="16" spans="1:18" s="127" customFormat="1" ht="11.4">
      <c r="A16" s="290" t="s">
        <v>94</v>
      </c>
      <c r="B16" s="146">
        <f t="shared" ref="B16:B17" si="0">SUM(D16,F16,H16)</f>
        <v>25242</v>
      </c>
      <c r="C16" s="147"/>
      <c r="D16" s="146">
        <v>13732</v>
      </c>
      <c r="E16" s="146"/>
      <c r="F16" s="146">
        <v>3691</v>
      </c>
      <c r="G16" s="146"/>
      <c r="H16" s="146">
        <v>7819</v>
      </c>
      <c r="I16" s="131"/>
      <c r="J16" s="171"/>
      <c r="K16" s="150">
        <f>B16*100/SUM(B16:B17)</f>
        <v>89.637784090909093</v>
      </c>
      <c r="L16" s="150"/>
      <c r="M16" s="150">
        <f>D16*100/SUM(D16:D17)</f>
        <v>91.449120937666493</v>
      </c>
      <c r="N16" s="150"/>
      <c r="O16" s="150">
        <f>F16*100/SUM(F16:F17)</f>
        <v>90.399216262552045</v>
      </c>
      <c r="P16" s="149"/>
      <c r="Q16" s="150">
        <f>H16*100/SUM(H16:H17)</f>
        <v>86.292903653018428</v>
      </c>
      <c r="R16" s="150"/>
    </row>
    <row r="17" spans="1:18" s="127" customFormat="1" ht="11.4">
      <c r="A17" s="290" t="s">
        <v>95</v>
      </c>
      <c r="B17" s="146">
        <f t="shared" si="0"/>
        <v>2918</v>
      </c>
      <c r="C17" s="147"/>
      <c r="D17" s="146">
        <v>1284</v>
      </c>
      <c r="E17" s="146"/>
      <c r="F17" s="146">
        <v>392</v>
      </c>
      <c r="G17" s="146" t="s">
        <v>211</v>
      </c>
      <c r="H17" s="146">
        <v>1242</v>
      </c>
      <c r="I17" s="131"/>
      <c r="J17" s="171"/>
      <c r="K17" s="150">
        <f>B17*100/SUM(B16:B17)</f>
        <v>10.362215909090908</v>
      </c>
      <c r="L17" s="150"/>
      <c r="M17" s="150">
        <f>D17*100/SUM(D16:D17)</f>
        <v>8.5508790623335109</v>
      </c>
      <c r="N17" s="150"/>
      <c r="O17" s="150">
        <f>F17*100/SUM(F16:F17)</f>
        <v>9.600783737447955</v>
      </c>
      <c r="P17" s="149"/>
      <c r="Q17" s="150">
        <f>H17*100/SUM(H16:H17)</f>
        <v>13.707096346981569</v>
      </c>
      <c r="R17" s="150"/>
    </row>
    <row r="18" spans="1:18" s="127" customFormat="1" ht="6.6" customHeight="1">
      <c r="A18" s="169"/>
      <c r="B18" s="146"/>
      <c r="C18" s="147"/>
      <c r="D18" s="146"/>
      <c r="E18" s="147"/>
      <c r="F18" s="194"/>
      <c r="G18" s="131"/>
      <c r="H18" s="152"/>
      <c r="I18" s="131"/>
      <c r="J18" s="171"/>
      <c r="K18" s="150"/>
      <c r="L18" s="150"/>
      <c r="M18" s="150"/>
      <c r="N18" s="150"/>
      <c r="O18" s="149"/>
      <c r="P18" s="149"/>
      <c r="Q18" s="137"/>
      <c r="R18" s="137"/>
    </row>
    <row r="19" spans="1:18" s="133" customFormat="1" ht="12">
      <c r="A19" s="291" t="s">
        <v>17</v>
      </c>
      <c r="B19" s="168">
        <f>SUM(D19,F19,H19)</f>
        <v>28160</v>
      </c>
      <c r="C19" s="136"/>
      <c r="D19" s="168">
        <f>SUM(D20:D25)</f>
        <v>15016</v>
      </c>
      <c r="E19" s="168"/>
      <c r="F19" s="168">
        <f>SUM(F20:F25)</f>
        <v>4082</v>
      </c>
      <c r="G19" s="168"/>
      <c r="H19" s="168">
        <f>SUM(H20:H25)</f>
        <v>9062</v>
      </c>
      <c r="I19" s="146"/>
      <c r="J19" s="195"/>
      <c r="K19" s="165">
        <f>SUM(K20:K24)</f>
        <v>100</v>
      </c>
      <c r="L19" s="165"/>
      <c r="M19" s="165">
        <f>SUM(M20:M24)</f>
        <v>99.999999999999986</v>
      </c>
      <c r="N19" s="165"/>
      <c r="O19" s="165">
        <f>SUM(O20:O24)</f>
        <v>100</v>
      </c>
      <c r="P19" s="165"/>
      <c r="Q19" s="165">
        <f>SUM(Q20:Q24)</f>
        <v>100</v>
      </c>
      <c r="R19" s="165"/>
    </row>
    <row r="20" spans="1:18" s="127" customFormat="1" ht="11.4">
      <c r="A20" s="292" t="s">
        <v>1</v>
      </c>
      <c r="B20" s="146">
        <f t="shared" ref="B20:B23" si="1">SUM(D20,F20,H20)</f>
        <v>2656</v>
      </c>
      <c r="C20" s="147"/>
      <c r="D20" s="146">
        <v>1416</v>
      </c>
      <c r="E20" s="146"/>
      <c r="F20" s="146">
        <v>315</v>
      </c>
      <c r="G20" s="146" t="s">
        <v>211</v>
      </c>
      <c r="H20" s="146">
        <v>925</v>
      </c>
      <c r="I20" s="146"/>
      <c r="J20" s="148"/>
      <c r="K20" s="150">
        <f>B20*100/SUM($B$20:$B$24)</f>
        <v>9.4391925509986496</v>
      </c>
      <c r="L20" s="150"/>
      <c r="M20" s="150">
        <f>D20*100/SUM($D$20:$D$24)</f>
        <v>9.4437775110044022</v>
      </c>
      <c r="N20" s="150"/>
      <c r="O20" s="150">
        <f>F20*100/SUM($F$20:$F$24)</f>
        <v>7.7168054875061243</v>
      </c>
      <c r="P20" s="137"/>
      <c r="Q20" s="150">
        <f>H20*100/SUM($H$20:$H$24)</f>
        <v>10.207459721915692</v>
      </c>
      <c r="R20" s="149"/>
    </row>
    <row r="21" spans="1:18" s="127" customFormat="1" ht="12">
      <c r="A21" s="292" t="s">
        <v>2</v>
      </c>
      <c r="B21" s="146">
        <f t="shared" si="1"/>
        <v>13290</v>
      </c>
      <c r="C21" s="147"/>
      <c r="D21" s="146">
        <v>7064</v>
      </c>
      <c r="E21" s="146"/>
      <c r="F21" s="146">
        <v>2177</v>
      </c>
      <c r="G21" s="146"/>
      <c r="H21" s="146">
        <v>4049</v>
      </c>
      <c r="I21" s="146"/>
      <c r="J21" s="171"/>
      <c r="K21" s="150">
        <f t="shared" ref="K21:K24" si="2">B21*100/SUM($B$20:$B$24)</f>
        <v>47.231501883573813</v>
      </c>
      <c r="L21" s="165"/>
      <c r="M21" s="150">
        <f t="shared" ref="M21:M24" si="3">D21*100/SUM($D$20:$D$24)</f>
        <v>47.112178204615176</v>
      </c>
      <c r="N21" s="165"/>
      <c r="O21" s="150">
        <f t="shared" ref="O21:O24" si="4">F21*100/SUM($F$20:$F$24)</f>
        <v>53.331700146986769</v>
      </c>
      <c r="P21" s="149"/>
      <c r="Q21" s="150">
        <f t="shared" ref="Q21:Q24" si="5">H21*100/SUM($H$20:$H$24)</f>
        <v>44.681085853012583</v>
      </c>
      <c r="R21" s="149"/>
    </row>
    <row r="22" spans="1:18" s="127" customFormat="1" ht="11.4">
      <c r="A22" s="292" t="s">
        <v>3</v>
      </c>
      <c r="B22" s="146">
        <f t="shared" si="1"/>
        <v>8069</v>
      </c>
      <c r="C22" s="147"/>
      <c r="D22" s="146">
        <v>4326</v>
      </c>
      <c r="E22" s="146"/>
      <c r="F22" s="146">
        <v>1094</v>
      </c>
      <c r="G22" s="146"/>
      <c r="H22" s="146">
        <v>2649</v>
      </c>
      <c r="I22" s="146"/>
      <c r="J22" s="171"/>
      <c r="K22" s="150">
        <f t="shared" si="2"/>
        <v>28.676522851659676</v>
      </c>
      <c r="L22" s="197"/>
      <c r="M22" s="150">
        <f t="shared" si="3"/>
        <v>28.851540616246499</v>
      </c>
      <c r="N22" s="197"/>
      <c r="O22" s="150">
        <f t="shared" si="4"/>
        <v>26.800587947084761</v>
      </c>
      <c r="P22" s="149"/>
      <c r="Q22" s="150">
        <f t="shared" si="5"/>
        <v>29.231957625248288</v>
      </c>
      <c r="R22" s="149"/>
    </row>
    <row r="23" spans="1:18" s="127" customFormat="1" ht="11.4">
      <c r="A23" s="292" t="s">
        <v>4</v>
      </c>
      <c r="B23" s="146">
        <f t="shared" si="1"/>
        <v>3263</v>
      </c>
      <c r="C23" s="147"/>
      <c r="D23" s="146">
        <v>1732</v>
      </c>
      <c r="E23" s="146"/>
      <c r="F23" s="146">
        <v>425</v>
      </c>
      <c r="G23" s="146" t="s">
        <v>211</v>
      </c>
      <c r="H23" s="146">
        <v>1106</v>
      </c>
      <c r="I23" s="146"/>
      <c r="J23" s="148"/>
      <c r="K23" s="150">
        <f t="shared" si="2"/>
        <v>11.59641765583908</v>
      </c>
      <c r="L23" s="150"/>
      <c r="M23" s="150">
        <f t="shared" si="3"/>
        <v>11.551287181539282</v>
      </c>
      <c r="N23" s="150"/>
      <c r="O23" s="150">
        <f t="shared" si="4"/>
        <v>10.41156295933366</v>
      </c>
      <c r="P23" s="137"/>
      <c r="Q23" s="150">
        <f t="shared" si="5"/>
        <v>12.204811299933789</v>
      </c>
      <c r="R23" s="149"/>
    </row>
    <row r="24" spans="1:18" s="127" customFormat="1" ht="11.4">
      <c r="A24" s="196" t="s">
        <v>41</v>
      </c>
      <c r="B24" s="146">
        <f>SUM(D24,F24,H24)</f>
        <v>860</v>
      </c>
      <c r="C24" s="147"/>
      <c r="D24" s="146">
        <v>456</v>
      </c>
      <c r="E24" s="146" t="s">
        <v>211</v>
      </c>
      <c r="F24" s="146">
        <v>71</v>
      </c>
      <c r="G24" s="146" t="s">
        <v>211</v>
      </c>
      <c r="H24" s="146">
        <v>333</v>
      </c>
      <c r="I24" s="146" t="s">
        <v>211</v>
      </c>
      <c r="J24" s="171"/>
      <c r="K24" s="150">
        <f t="shared" si="2"/>
        <v>3.0563650579287795</v>
      </c>
      <c r="L24" s="150"/>
      <c r="M24" s="150">
        <f t="shared" si="3"/>
        <v>3.0412164865946378</v>
      </c>
      <c r="N24" s="150"/>
      <c r="O24" s="150">
        <f t="shared" si="4"/>
        <v>1.739343459088682</v>
      </c>
      <c r="P24" s="137"/>
      <c r="Q24" s="150">
        <f t="shared" si="5"/>
        <v>3.674685499889649</v>
      </c>
      <c r="R24" s="149"/>
    </row>
    <row r="25" spans="1:18" s="127" customFormat="1" ht="11.4">
      <c r="A25" s="196" t="s">
        <v>71</v>
      </c>
      <c r="B25" s="146">
        <f>SUM(D25,F25,H25)</f>
        <v>22</v>
      </c>
      <c r="C25" s="147"/>
      <c r="D25" s="146">
        <v>22</v>
      </c>
      <c r="E25" s="146" t="s">
        <v>211</v>
      </c>
      <c r="F25" s="146">
        <v>0</v>
      </c>
      <c r="G25" s="146"/>
      <c r="H25" s="146">
        <v>0</v>
      </c>
      <c r="I25" s="146"/>
      <c r="J25" s="171"/>
      <c r="K25" s="212" t="s">
        <v>15</v>
      </c>
      <c r="L25" s="212"/>
      <c r="M25" s="212" t="s">
        <v>15</v>
      </c>
      <c r="N25" s="150"/>
      <c r="O25" s="150">
        <v>0</v>
      </c>
      <c r="P25" s="137"/>
      <c r="Q25" s="150">
        <v>0</v>
      </c>
      <c r="R25" s="149"/>
    </row>
    <row r="26" spans="1:18" s="127" customFormat="1" ht="6.6" customHeight="1">
      <c r="A26" s="151"/>
      <c r="B26" s="146"/>
      <c r="C26" s="147"/>
      <c r="I26" s="14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27" customFormat="1" ht="6.6" customHeight="1">
      <c r="A27" s="151"/>
      <c r="B27" s="146"/>
      <c r="C27" s="147"/>
      <c r="D27" s="673"/>
      <c r="E27" s="147"/>
      <c r="F27" s="673"/>
      <c r="G27" s="147"/>
      <c r="H27" s="673"/>
      <c r="I27" s="147"/>
      <c r="J27" s="148"/>
      <c r="K27" s="150"/>
      <c r="L27" s="150"/>
      <c r="M27" s="150"/>
      <c r="N27" s="150"/>
      <c r="O27" s="149"/>
      <c r="P27" s="137"/>
      <c r="Q27" s="137"/>
      <c r="R27" s="137"/>
    </row>
    <row r="28" spans="1:18" s="127" customFormat="1" ht="24">
      <c r="A28" s="293" t="s">
        <v>144</v>
      </c>
      <c r="B28" s="168">
        <f>SUM(D28,F28,H28)</f>
        <v>28160</v>
      </c>
      <c r="C28" s="146"/>
      <c r="D28" s="168">
        <f>SUM(D29:D31)</f>
        <v>15017</v>
      </c>
      <c r="E28" s="168"/>
      <c r="F28" s="168">
        <f>SUM(F29:F31)</f>
        <v>4082</v>
      </c>
      <c r="G28" s="168"/>
      <c r="H28" s="168">
        <f>SUM(H29:H31)</f>
        <v>9061</v>
      </c>
      <c r="I28" s="168"/>
      <c r="J28" s="146"/>
      <c r="K28" s="165">
        <f>SUM(K29:K30)</f>
        <v>100</v>
      </c>
      <c r="L28" s="165"/>
      <c r="M28" s="165">
        <f>SUM(M29:M30)</f>
        <v>100</v>
      </c>
      <c r="N28" s="165"/>
      <c r="O28" s="165">
        <f>SUM(O29:O30)</f>
        <v>100</v>
      </c>
      <c r="P28" s="154"/>
      <c r="Q28" s="165">
        <f>SUM(Q29:Q30)</f>
        <v>100</v>
      </c>
      <c r="R28" s="137"/>
    </row>
    <row r="29" spans="1:18" s="127" customFormat="1" ht="12" customHeight="1">
      <c r="A29" s="199" t="s">
        <v>145</v>
      </c>
      <c r="B29" s="146">
        <f t="shared" ref="B29:B31" si="6">SUM(D29,F29,H29)</f>
        <v>4593</v>
      </c>
      <c r="C29" s="146"/>
      <c r="D29" s="146">
        <v>4568</v>
      </c>
      <c r="E29" s="146"/>
      <c r="F29" s="146">
        <v>0</v>
      </c>
      <c r="G29" s="146"/>
      <c r="H29" s="146">
        <v>25</v>
      </c>
      <c r="I29" s="146" t="s">
        <v>211</v>
      </c>
      <c r="J29" s="146"/>
      <c r="K29" s="150">
        <f>B29*100/SUM($B$29:$B$30)</f>
        <v>16.324282058572646</v>
      </c>
      <c r="L29" s="150"/>
      <c r="M29" s="150">
        <f>D29*100/SUM($D$29:$D$30)</f>
        <v>30.467551524044556</v>
      </c>
      <c r="N29" s="149"/>
      <c r="O29" s="150">
        <f>F29*100/SUM($F$29:$F$30)</f>
        <v>0</v>
      </c>
      <c r="P29" s="149"/>
      <c r="Q29" s="150">
        <f>H29*100/SUM($H$29:$H$30)</f>
        <v>0.27590773645293015</v>
      </c>
      <c r="R29" s="137"/>
    </row>
    <row r="30" spans="1:18" s="127" customFormat="1" ht="12" customHeight="1">
      <c r="A30" s="199" t="s">
        <v>146</v>
      </c>
      <c r="B30" s="146">
        <f t="shared" si="6"/>
        <v>23543</v>
      </c>
      <c r="C30" s="146"/>
      <c r="D30" s="146">
        <v>10425</v>
      </c>
      <c r="E30" s="146"/>
      <c r="F30" s="146">
        <v>4082</v>
      </c>
      <c r="G30" s="146"/>
      <c r="H30" s="146">
        <v>9036</v>
      </c>
      <c r="I30" s="146"/>
      <c r="J30" s="146"/>
      <c r="K30" s="150">
        <f>B30*100/SUM($B$29:$B$30)</f>
        <v>83.675717941427351</v>
      </c>
      <c r="L30" s="197"/>
      <c r="M30" s="150">
        <f>D30*100/SUM($D$29:$D$30)</f>
        <v>69.532448475955448</v>
      </c>
      <c r="N30" s="201"/>
      <c r="O30" s="150">
        <f>F30*100/SUM($F$29:$F$30)</f>
        <v>100</v>
      </c>
      <c r="P30" s="201"/>
      <c r="Q30" s="150">
        <f>H30*100/SUM($H$29:$H$30)</f>
        <v>99.724092263547064</v>
      </c>
      <c r="R30" s="137"/>
    </row>
    <row r="31" spans="1:18" s="127" customFormat="1" ht="12" customHeight="1">
      <c r="A31" s="199" t="s">
        <v>5</v>
      </c>
      <c r="B31" s="146">
        <f t="shared" si="6"/>
        <v>24</v>
      </c>
      <c r="C31" s="146" t="s">
        <v>211</v>
      </c>
      <c r="D31" s="146">
        <v>24</v>
      </c>
      <c r="E31" s="146" t="s">
        <v>211</v>
      </c>
      <c r="F31" s="146">
        <v>0</v>
      </c>
      <c r="G31" s="146"/>
      <c r="H31" s="146">
        <v>0</v>
      </c>
      <c r="I31" s="146"/>
      <c r="J31" s="146"/>
      <c r="K31" s="212" t="s">
        <v>15</v>
      </c>
      <c r="L31" s="223"/>
      <c r="M31" s="212" t="s">
        <v>15</v>
      </c>
      <c r="N31" s="201"/>
      <c r="O31" s="150">
        <v>0</v>
      </c>
      <c r="P31" s="201"/>
      <c r="Q31" s="150">
        <v>0</v>
      </c>
      <c r="R31" s="137"/>
    </row>
    <row r="32" spans="1:18" s="127" customFormat="1" ht="6.6" customHeight="1">
      <c r="A32" s="151"/>
      <c r="B32" s="146"/>
      <c r="C32" s="147"/>
      <c r="E32" s="147"/>
      <c r="F32" s="135"/>
      <c r="G32" s="147"/>
      <c r="H32" s="135"/>
      <c r="I32" s="147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8" s="127" customFormat="1" ht="24">
      <c r="A33" s="293" t="s">
        <v>148</v>
      </c>
      <c r="B33" s="168">
        <f>SUM(D33,F33,H33)</f>
        <v>28159</v>
      </c>
      <c r="C33" s="193"/>
      <c r="D33" s="168">
        <f>SUM(D34:D35)</f>
        <v>15016</v>
      </c>
      <c r="E33" s="193"/>
      <c r="F33" s="168">
        <f>SUM(F34:F35)</f>
        <v>4082</v>
      </c>
      <c r="G33" s="193"/>
      <c r="H33" s="168">
        <f>SUM(H34:H35)</f>
        <v>9061</v>
      </c>
      <c r="I33" s="131"/>
      <c r="J33" s="192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37"/>
    </row>
    <row r="34" spans="1:18" s="127" customFormat="1" ht="12" customHeight="1">
      <c r="A34" s="199" t="s">
        <v>145</v>
      </c>
      <c r="B34" s="168">
        <f>SUM(D34,F34,H34)</f>
        <v>10221</v>
      </c>
      <c r="C34" s="131"/>
      <c r="D34" s="146">
        <v>5476</v>
      </c>
      <c r="E34" s="146"/>
      <c r="F34" s="146">
        <v>1962</v>
      </c>
      <c r="G34" s="146"/>
      <c r="H34" s="146">
        <v>2783</v>
      </c>
      <c r="I34" s="131"/>
      <c r="J34" s="171"/>
      <c r="K34" s="150">
        <f>B34*100/SUM(B34:B35)</f>
        <v>36.297453744806276</v>
      </c>
      <c r="L34" s="150"/>
      <c r="M34" s="150">
        <f>D34*100/SUM(D34:D35)</f>
        <v>36.467767714437933</v>
      </c>
      <c r="N34" s="149"/>
      <c r="O34" s="150">
        <f>F34*100/SUM(F34:F35)</f>
        <v>48.064674179323859</v>
      </c>
      <c r="P34" s="149"/>
      <c r="Q34" s="150">
        <f>H34*100/SUM(H34:H35)</f>
        <v>30.714049221940183</v>
      </c>
      <c r="R34" s="137"/>
    </row>
    <row r="35" spans="1:18" s="127" customFormat="1" ht="12" customHeight="1">
      <c r="A35" s="199" t="s">
        <v>146</v>
      </c>
      <c r="B35" s="168">
        <f>SUM(D35,F35,H35)</f>
        <v>17938</v>
      </c>
      <c r="C35" s="131"/>
      <c r="D35" s="146">
        <v>9540</v>
      </c>
      <c r="E35" s="146"/>
      <c r="F35" s="146">
        <v>2120</v>
      </c>
      <c r="G35" s="146"/>
      <c r="H35" s="146">
        <v>6278</v>
      </c>
      <c r="I35" s="147"/>
      <c r="J35" s="200"/>
      <c r="K35" s="150">
        <f>B35*100/SUM(B34:B35)</f>
        <v>63.702546255193724</v>
      </c>
      <c r="L35" s="197"/>
      <c r="M35" s="150">
        <f>D35*100/SUM(D34:D35)</f>
        <v>63.532232285562067</v>
      </c>
      <c r="N35" s="201"/>
      <c r="O35" s="150">
        <f>F35*100/SUM(F34:F35)</f>
        <v>51.935325820676141</v>
      </c>
      <c r="P35" s="201"/>
      <c r="Q35" s="150">
        <f>H35*100/SUM(H34:H35)</f>
        <v>69.285950778059814</v>
      </c>
      <c r="R35" s="137"/>
    </row>
    <row r="36" spans="1:18" s="127" customFormat="1" ht="6.6" customHeight="1">
      <c r="A36" s="151"/>
      <c r="B36" s="146"/>
      <c r="C36" s="147"/>
      <c r="D36" s="146"/>
      <c r="E36" s="147"/>
      <c r="F36" s="135"/>
      <c r="G36" s="147"/>
      <c r="H36" s="135"/>
      <c r="I36" s="147"/>
      <c r="J36" s="148"/>
      <c r="K36" s="150"/>
      <c r="L36" s="150"/>
      <c r="M36" s="150"/>
      <c r="N36" s="150"/>
      <c r="O36" s="150"/>
      <c r="P36" s="137"/>
      <c r="Q36" s="137"/>
      <c r="R36" s="137"/>
    </row>
    <row r="37" spans="1:18" s="133" customFormat="1" ht="12">
      <c r="A37" s="293" t="s">
        <v>18</v>
      </c>
      <c r="B37" s="168">
        <f>SUM(D37,F37,H37)</f>
        <v>28159</v>
      </c>
      <c r="C37" s="193"/>
      <c r="D37" s="168">
        <f>SUM(D38:D40)</f>
        <v>15016</v>
      </c>
      <c r="E37" s="193"/>
      <c r="F37" s="168">
        <f>SUM(F38:F40)</f>
        <v>4082</v>
      </c>
      <c r="G37" s="193"/>
      <c r="H37" s="168">
        <f>SUM(H38:H40)</f>
        <v>9061</v>
      </c>
      <c r="I37" s="131"/>
      <c r="J37" s="192"/>
      <c r="K37" s="165">
        <f>SUM(K38:K39)</f>
        <v>100</v>
      </c>
      <c r="L37" s="165"/>
      <c r="M37" s="165">
        <f>SUM(M38:M39)</f>
        <v>100</v>
      </c>
      <c r="N37" s="165"/>
      <c r="O37" s="165">
        <f>SUM(O38:O39)</f>
        <v>100</v>
      </c>
      <c r="P37" s="154"/>
      <c r="Q37" s="165">
        <f>SUM(Q38:Q39)</f>
        <v>100</v>
      </c>
      <c r="R37" s="165"/>
    </row>
    <row r="38" spans="1:18" s="127" customFormat="1" ht="12">
      <c r="A38" s="199" t="s">
        <v>19</v>
      </c>
      <c r="B38" s="168">
        <f>SUM(D38,F38,H38)</f>
        <v>27487</v>
      </c>
      <c r="C38" s="131"/>
      <c r="D38" s="146">
        <v>14584</v>
      </c>
      <c r="E38" s="146"/>
      <c r="F38" s="146">
        <v>4050</v>
      </c>
      <c r="G38" s="146"/>
      <c r="H38" s="146">
        <v>8853</v>
      </c>
      <c r="I38" s="131"/>
      <c r="J38" s="171"/>
      <c r="K38" s="150">
        <f>B38*100/SUM(B38:B39)</f>
        <v>97.613551617600052</v>
      </c>
      <c r="L38" s="150"/>
      <c r="M38" s="150">
        <f>D38*100/SUM(D38:D39)</f>
        <v>97.123068726691528</v>
      </c>
      <c r="N38" s="149"/>
      <c r="O38" s="150">
        <f>F38*100/SUM(F38:F39)</f>
        <v>99.216070553650169</v>
      </c>
      <c r="P38" s="149"/>
      <c r="Q38" s="150">
        <f>H38*100/SUM(H38:H39)</f>
        <v>97.70444763271162</v>
      </c>
      <c r="R38" s="149"/>
    </row>
    <row r="39" spans="1:18" s="127" customFormat="1" ht="12">
      <c r="A39" s="199" t="s">
        <v>20</v>
      </c>
      <c r="B39" s="168">
        <f>SUM(D39,F39,H39)</f>
        <v>672</v>
      </c>
      <c r="C39" s="147"/>
      <c r="D39" s="146">
        <v>432</v>
      </c>
      <c r="E39" s="146" t="s">
        <v>211</v>
      </c>
      <c r="F39" s="146">
        <v>32</v>
      </c>
      <c r="G39" s="146" t="s">
        <v>211</v>
      </c>
      <c r="H39" s="146">
        <v>208</v>
      </c>
      <c r="I39" s="147" t="s">
        <v>211</v>
      </c>
      <c r="J39" s="200"/>
      <c r="K39" s="150">
        <f>B39*100/SUM(B38:B39)</f>
        <v>2.3864483823999434</v>
      </c>
      <c r="L39" s="197"/>
      <c r="M39" s="150">
        <f>D39*100/SUM(D38:D39)</f>
        <v>2.8769312733084709</v>
      </c>
      <c r="N39" s="201"/>
      <c r="O39" s="150">
        <f>F39*100/SUM(F38:F39)</f>
        <v>0.78392944634982853</v>
      </c>
      <c r="P39" s="201"/>
      <c r="Q39" s="150">
        <f>H39*100/SUM(H38:H39)</f>
        <v>2.2955523672883786</v>
      </c>
      <c r="R39" s="149"/>
    </row>
    <row r="40" spans="1:18" s="127" customFormat="1" ht="11.4">
      <c r="A40" s="282" t="s">
        <v>5</v>
      </c>
      <c r="B40" s="146">
        <f t="shared" ref="B40" si="7">SUM(D40,F40,H40)</f>
        <v>0</v>
      </c>
      <c r="C40" s="147"/>
      <c r="D40" s="146"/>
      <c r="E40" s="146"/>
      <c r="F40" s="146"/>
      <c r="G40" s="146"/>
      <c r="H40" s="146"/>
      <c r="I40" s="147"/>
      <c r="J40" s="200"/>
      <c r="K40" s="204" t="s">
        <v>15</v>
      </c>
      <c r="L40" s="212"/>
      <c r="M40" s="204" t="s">
        <v>15</v>
      </c>
      <c r="N40" s="201"/>
      <c r="O40" s="204" t="s">
        <v>15</v>
      </c>
      <c r="P40" s="212"/>
      <c r="Q40" s="204" t="s">
        <v>15</v>
      </c>
      <c r="R40" s="149"/>
    </row>
    <row r="41" spans="1:18" s="127" customFormat="1" ht="6.6" customHeight="1">
      <c r="A41" s="151"/>
      <c r="B41" s="146"/>
      <c r="C41" s="147"/>
      <c r="D41" s="146"/>
      <c r="E41" s="147"/>
      <c r="F41" s="135"/>
      <c r="G41" s="147"/>
      <c r="H41" s="135"/>
      <c r="I41" s="147"/>
      <c r="J41" s="148"/>
      <c r="K41" s="150"/>
      <c r="L41" s="150"/>
      <c r="M41" s="150"/>
      <c r="N41" s="150"/>
      <c r="O41" s="150"/>
      <c r="P41" s="137"/>
      <c r="Q41" s="137"/>
      <c r="R41" s="137"/>
    </row>
    <row r="42" spans="1:18" s="133" customFormat="1" ht="12">
      <c r="A42" s="294" t="s">
        <v>21</v>
      </c>
      <c r="B42" s="168">
        <f t="shared" ref="B42:B49" si="8">SUM(D42,F42,H42)</f>
        <v>28161</v>
      </c>
      <c r="C42" s="168"/>
      <c r="D42" s="168">
        <f>SUM(D43:D49)</f>
        <v>15017</v>
      </c>
      <c r="E42" s="168"/>
      <c r="F42" s="168">
        <f>SUM(F43:F49)</f>
        <v>4082</v>
      </c>
      <c r="G42" s="168"/>
      <c r="H42" s="168">
        <f>SUM(H43:H49)</f>
        <v>9062</v>
      </c>
      <c r="I42" s="193"/>
      <c r="J42" s="192"/>
      <c r="K42" s="165">
        <f>SUM(K43:K48)</f>
        <v>100</v>
      </c>
      <c r="L42" s="165"/>
      <c r="M42" s="165">
        <f>SUM(M43:M48)</f>
        <v>100</v>
      </c>
      <c r="N42" s="165"/>
      <c r="O42" s="165">
        <f>SUM(O43:O48)</f>
        <v>100</v>
      </c>
      <c r="P42" s="154"/>
      <c r="Q42" s="165">
        <f>SUM(Q43:Q48)</f>
        <v>100</v>
      </c>
      <c r="R42" s="165"/>
    </row>
    <row r="43" spans="1:18" s="127" customFormat="1" ht="11.4">
      <c r="A43" s="295" t="s">
        <v>6</v>
      </c>
      <c r="B43" s="146">
        <f t="shared" si="8"/>
        <v>1140</v>
      </c>
      <c r="C43" s="147"/>
      <c r="D43" s="146">
        <v>868</v>
      </c>
      <c r="E43" s="146"/>
      <c r="F43" s="146">
        <v>0</v>
      </c>
      <c r="G43" s="146"/>
      <c r="H43" s="146">
        <v>272</v>
      </c>
      <c r="I43" s="147"/>
      <c r="J43" s="171"/>
      <c r="K43" s="150">
        <f>B43*100/SUM($B$43:$B$48)</f>
        <v>4.048151699158411</v>
      </c>
      <c r="L43" s="150"/>
      <c r="M43" s="150">
        <f>D43*100/SUM($D$43:$D$48)</f>
        <v>5.7801158686821603</v>
      </c>
      <c r="N43" s="149"/>
      <c r="O43" s="150">
        <f>F43*100/SUM($F$43:$F$48)</f>
        <v>0</v>
      </c>
      <c r="P43" s="149"/>
      <c r="Q43" s="150">
        <f>H43*100/SUM($H$43:$H$48)</f>
        <v>3.0015449128227765</v>
      </c>
      <c r="R43" s="149"/>
    </row>
    <row r="44" spans="1:18" s="127" customFormat="1" ht="11.4">
      <c r="A44" s="295" t="s">
        <v>168</v>
      </c>
      <c r="B44" s="146">
        <f t="shared" si="8"/>
        <v>4904</v>
      </c>
      <c r="C44" s="147"/>
      <c r="D44" s="146">
        <v>3296</v>
      </c>
      <c r="E44" s="146"/>
      <c r="F44" s="146">
        <v>469</v>
      </c>
      <c r="G44" s="146" t="s">
        <v>211</v>
      </c>
      <c r="H44" s="146">
        <v>1139</v>
      </c>
      <c r="I44" s="147"/>
      <c r="J44" s="148"/>
      <c r="K44" s="150">
        <f>B44*100/SUM($B$43:$B$48)</f>
        <v>17.414154326906004</v>
      </c>
      <c r="L44" s="150"/>
      <c r="M44" s="150">
        <f>D44*100/SUM($D$43:$D$48)</f>
        <v>21.948458413797695</v>
      </c>
      <c r="N44" s="150"/>
      <c r="O44" s="150">
        <f>F44*100/SUM($F$43:$F$48)</f>
        <v>11.489465948064675</v>
      </c>
      <c r="P44" s="137"/>
      <c r="Q44" s="150">
        <f t="shared" ref="Q44:Q46" si="9">H44*100/SUM($H$43:$H$48)</f>
        <v>12.568969322445376</v>
      </c>
      <c r="R44" s="149"/>
    </row>
    <row r="45" spans="1:18" s="127" customFormat="1" ht="11.4">
      <c r="A45" s="296" t="s">
        <v>169</v>
      </c>
      <c r="B45" s="146">
        <f t="shared" si="8"/>
        <v>6452</v>
      </c>
      <c r="C45" s="147"/>
      <c r="D45" s="146">
        <v>4193</v>
      </c>
      <c r="E45" s="146"/>
      <c r="F45" s="146">
        <v>1450</v>
      </c>
      <c r="G45" s="146"/>
      <c r="H45" s="146">
        <v>809</v>
      </c>
      <c r="I45" s="147"/>
      <c r="J45" s="148"/>
      <c r="K45" s="150">
        <f>B45*100/SUM($B$43:$B$48)</f>
        <v>22.911118213131637</v>
      </c>
      <c r="L45" s="150"/>
      <c r="M45" s="150">
        <f t="shared" ref="M45:M47" si="10">D45*100/SUM($D$43:$D$48)</f>
        <v>27.921688752746888</v>
      </c>
      <c r="N45" s="150"/>
      <c r="O45" s="150">
        <f t="shared" ref="O45:O47" si="11">F45*100/SUM($F$43:$F$48)</f>
        <v>35.521803037726606</v>
      </c>
      <c r="P45" s="137"/>
      <c r="Q45" s="150">
        <f>H45*100/SUM($H$43:$H$48)</f>
        <v>8.9273890973295078</v>
      </c>
      <c r="R45" s="149"/>
    </row>
    <row r="46" spans="1:18" s="127" customFormat="1" ht="11.4">
      <c r="A46" s="296" t="s">
        <v>170</v>
      </c>
      <c r="B46" s="146">
        <f t="shared" si="8"/>
        <v>2834</v>
      </c>
      <c r="C46" s="147"/>
      <c r="D46" s="146">
        <v>1289</v>
      </c>
      <c r="E46" s="146"/>
      <c r="F46" s="146">
        <v>430</v>
      </c>
      <c r="G46" s="146" t="s">
        <v>211</v>
      </c>
      <c r="H46" s="146">
        <v>1115</v>
      </c>
      <c r="I46" s="147"/>
      <c r="J46" s="148"/>
      <c r="K46" s="150">
        <f t="shared" ref="K46:K48" si="12">B46*100/SUM($B$43:$B$48)</f>
        <v>10.063563083697312</v>
      </c>
      <c r="L46" s="150"/>
      <c r="M46" s="150">
        <f t="shared" si="10"/>
        <v>8.5836052473862949</v>
      </c>
      <c r="N46" s="150"/>
      <c r="O46" s="150">
        <f>F46*100/SUM($F$43:$F$48)</f>
        <v>10.53405193532582</v>
      </c>
      <c r="P46" s="137"/>
      <c r="Q46" s="150">
        <f t="shared" si="9"/>
        <v>12.304127124255132</v>
      </c>
      <c r="R46" s="149"/>
    </row>
    <row r="47" spans="1:18" s="127" customFormat="1" ht="11.4">
      <c r="A47" s="295" t="s">
        <v>171</v>
      </c>
      <c r="B47" s="146">
        <f t="shared" si="8"/>
        <v>4607</v>
      </c>
      <c r="C47" s="147"/>
      <c r="D47" s="146">
        <v>2295</v>
      </c>
      <c r="E47" s="146"/>
      <c r="F47" s="146">
        <v>641</v>
      </c>
      <c r="G47" s="146" t="s">
        <v>211</v>
      </c>
      <c r="H47" s="146">
        <v>1671</v>
      </c>
      <c r="I47" s="147"/>
      <c r="J47" s="148"/>
      <c r="K47" s="150">
        <f>B47*100/SUM($B$43:$B$48)</f>
        <v>16.359504278967368</v>
      </c>
      <c r="L47" s="150"/>
      <c r="M47" s="150">
        <f t="shared" si="10"/>
        <v>15.282679629752947</v>
      </c>
      <c r="N47" s="150"/>
      <c r="O47" s="150">
        <f t="shared" si="11"/>
        <v>15.703086722195003</v>
      </c>
      <c r="P47" s="137"/>
      <c r="Q47" s="150">
        <f>H47*100/SUM($H$43:$H$48)</f>
        <v>18.439638048995807</v>
      </c>
      <c r="R47" s="149"/>
    </row>
    <row r="48" spans="1:18" s="127" customFormat="1" ht="11.4">
      <c r="A48" s="19" t="s">
        <v>172</v>
      </c>
      <c r="B48" s="146">
        <f t="shared" si="8"/>
        <v>8224</v>
      </c>
      <c r="C48" s="147"/>
      <c r="D48" s="146">
        <v>3076</v>
      </c>
      <c r="E48" s="146"/>
      <c r="F48" s="146">
        <v>1092</v>
      </c>
      <c r="G48" s="146"/>
      <c r="H48" s="146">
        <v>4056</v>
      </c>
      <c r="I48" s="147"/>
      <c r="J48" s="148"/>
      <c r="K48" s="150">
        <f t="shared" si="12"/>
        <v>29.20350839813927</v>
      </c>
      <c r="L48" s="150"/>
      <c r="M48" s="150">
        <f>D48*100/SUM($D$43:$D$48)</f>
        <v>20.483452087634014</v>
      </c>
      <c r="N48" s="150"/>
      <c r="O48" s="150">
        <f>F48*100/SUM($F$43:$F$48)</f>
        <v>26.751592356687897</v>
      </c>
      <c r="P48" s="137"/>
      <c r="Q48" s="150">
        <f>H48*100/SUM($H$43:$H$48)</f>
        <v>44.758331494151399</v>
      </c>
      <c r="R48" s="149"/>
    </row>
    <row r="49" spans="1:18" s="127" customFormat="1" ht="11.4">
      <c r="A49" s="282" t="s">
        <v>5</v>
      </c>
      <c r="B49" s="146">
        <f t="shared" si="8"/>
        <v>0</v>
      </c>
      <c r="C49" s="147"/>
      <c r="D49" s="146">
        <v>0</v>
      </c>
      <c r="E49" s="146"/>
      <c r="F49" s="146">
        <v>0</v>
      </c>
      <c r="G49" s="146"/>
      <c r="H49" s="146">
        <v>0</v>
      </c>
      <c r="I49" s="147"/>
      <c r="J49" s="148"/>
      <c r="K49" s="204">
        <v>0</v>
      </c>
      <c r="L49" s="212"/>
      <c r="M49" s="204">
        <v>0</v>
      </c>
      <c r="N49" s="150"/>
      <c r="O49" s="204">
        <v>0</v>
      </c>
      <c r="P49" s="137"/>
      <c r="Q49" s="204">
        <v>0</v>
      </c>
      <c r="R49" s="149"/>
    </row>
    <row r="50" spans="1:18" s="123" customFormat="1" ht="6.6" customHeight="1">
      <c r="A50" s="202"/>
      <c r="B50" s="146"/>
      <c r="C50" s="131"/>
      <c r="D50" s="152"/>
      <c r="E50" s="131"/>
      <c r="F50" s="152"/>
      <c r="G50" s="131"/>
      <c r="H50" s="152"/>
      <c r="I50" s="131"/>
      <c r="J50" s="172"/>
      <c r="K50" s="149"/>
      <c r="L50" s="149"/>
      <c r="M50" s="149"/>
      <c r="N50" s="149"/>
      <c r="O50" s="149"/>
      <c r="P50" s="173"/>
      <c r="Q50" s="149"/>
      <c r="R50" s="149"/>
    </row>
    <row r="51" spans="1:18" s="133" customFormat="1" ht="12">
      <c r="A51" s="294" t="s">
        <v>22</v>
      </c>
      <c r="B51" s="168">
        <f>SUM(D51,F51,H51)</f>
        <v>28159</v>
      </c>
      <c r="C51" s="193"/>
      <c r="D51" s="168">
        <f>SUM(D52:D53)</f>
        <v>15016</v>
      </c>
      <c r="E51" s="168"/>
      <c r="F51" s="168">
        <f>SUM(F52:F53)</f>
        <v>4082</v>
      </c>
      <c r="G51" s="168"/>
      <c r="H51" s="168">
        <f>SUM(H52:H53)</f>
        <v>9061</v>
      </c>
      <c r="I51" s="147"/>
      <c r="J51" s="205"/>
      <c r="K51" s="165">
        <f>SUM(K52:K53)</f>
        <v>100</v>
      </c>
      <c r="L51" s="165"/>
      <c r="M51" s="165">
        <f>SUM(M52:M53)</f>
        <v>100</v>
      </c>
      <c r="N51" s="165"/>
      <c r="O51" s="165">
        <f>SUM(O52:O53)</f>
        <v>100</v>
      </c>
      <c r="P51" s="206"/>
      <c r="Q51" s="165">
        <f>SUM(Q52:Q53)</f>
        <v>100</v>
      </c>
      <c r="R51" s="165"/>
    </row>
    <row r="52" spans="1:18" s="127" customFormat="1" ht="13.8">
      <c r="A52" s="297" t="s">
        <v>189</v>
      </c>
      <c r="B52" s="168">
        <f>SUM(D52,F52,H52)</f>
        <v>11526</v>
      </c>
      <c r="C52" s="198"/>
      <c r="D52" s="146">
        <v>6617</v>
      </c>
      <c r="E52" s="146"/>
      <c r="F52" s="146">
        <v>1770</v>
      </c>
      <c r="G52" s="146"/>
      <c r="H52" s="146">
        <v>3139</v>
      </c>
      <c r="I52" s="147"/>
      <c r="J52" s="148"/>
      <c r="K52" s="150">
        <f>B52*100/SUM(B52:B53)</f>
        <v>40.931851273127599</v>
      </c>
      <c r="L52" s="197"/>
      <c r="M52" s="150">
        <f>D52*100/SUM(D52:D53)</f>
        <v>44.066329248801281</v>
      </c>
      <c r="N52" s="197"/>
      <c r="O52" s="150">
        <f>F52*100/SUM(F52:F53)</f>
        <v>43.36109750122489</v>
      </c>
      <c r="P52" s="137"/>
      <c r="Q52" s="150">
        <f>H52*100/SUM(H52:H53)</f>
        <v>34.642975389029907</v>
      </c>
      <c r="R52" s="149"/>
    </row>
    <row r="53" spans="1:18" s="127" customFormat="1" ht="13.8">
      <c r="A53" s="297" t="s">
        <v>190</v>
      </c>
      <c r="B53" s="168">
        <f>SUM(D53,F53,H53)</f>
        <v>16633</v>
      </c>
      <c r="C53" s="147"/>
      <c r="D53" s="146">
        <v>8399</v>
      </c>
      <c r="E53" s="146"/>
      <c r="F53" s="146">
        <v>2312</v>
      </c>
      <c r="G53" s="146"/>
      <c r="H53" s="146">
        <v>5922</v>
      </c>
      <c r="I53" s="131"/>
      <c r="J53" s="171"/>
      <c r="K53" s="150">
        <f>B53*100/SUM(B52:B53)</f>
        <v>59.068148726872401</v>
      </c>
      <c r="L53" s="150"/>
      <c r="M53" s="150">
        <f>D53*100/SUM(D52:D53)</f>
        <v>55.933670751198719</v>
      </c>
      <c r="N53" s="150"/>
      <c r="O53" s="150">
        <f>F53*100/SUM(F52:F53)</f>
        <v>56.63890249877511</v>
      </c>
      <c r="P53" s="149"/>
      <c r="Q53" s="150">
        <f>H53*100/SUM(H52:H53)</f>
        <v>65.357024610970086</v>
      </c>
      <c r="R53" s="149"/>
    </row>
    <row r="54" spans="1:18" s="127" customFormat="1" ht="6.6" customHeight="1">
      <c r="A54" s="207"/>
      <c r="B54" s="146"/>
      <c r="C54" s="198"/>
      <c r="D54" s="208"/>
      <c r="E54" s="198"/>
      <c r="F54" s="208"/>
      <c r="G54" s="198"/>
      <c r="H54" s="209"/>
      <c r="I54" s="147"/>
      <c r="J54" s="210"/>
      <c r="K54" s="197"/>
      <c r="L54" s="197"/>
      <c r="M54" s="197"/>
      <c r="N54" s="197"/>
      <c r="O54" s="197"/>
      <c r="P54" s="211"/>
      <c r="Q54" s="137"/>
      <c r="R54" s="137"/>
    </row>
    <row r="55" spans="1:18" s="133" customFormat="1" ht="12">
      <c r="A55" s="298" t="s">
        <v>23</v>
      </c>
      <c r="B55" s="168">
        <f>SUM(D55,F55,H55)</f>
        <v>28159</v>
      </c>
      <c r="C55" s="168"/>
      <c r="D55" s="168">
        <f>SUM(D56:D60)</f>
        <v>15016</v>
      </c>
      <c r="E55" s="168"/>
      <c r="F55" s="168">
        <f>SUM(F56:F60)</f>
        <v>4082</v>
      </c>
      <c r="G55" s="168"/>
      <c r="H55" s="168">
        <f>SUM(H56:H60)</f>
        <v>9061</v>
      </c>
      <c r="I55" s="147"/>
      <c r="J55" s="205"/>
      <c r="K55" s="165">
        <f>SUM(K56:K59)</f>
        <v>100</v>
      </c>
      <c r="L55" s="165"/>
      <c r="M55" s="165">
        <f>SUM(M56:M59)</f>
        <v>100</v>
      </c>
      <c r="N55" s="165"/>
      <c r="O55" s="165">
        <f>SUM(O56:O59)</f>
        <v>100</v>
      </c>
      <c r="P55" s="206"/>
      <c r="Q55" s="165">
        <f>SUM(Q56:Q59)</f>
        <v>100</v>
      </c>
      <c r="R55" s="165"/>
    </row>
    <row r="56" spans="1:18" s="127" customFormat="1" ht="11.4">
      <c r="A56" s="299" t="s">
        <v>73</v>
      </c>
      <c r="B56" s="146">
        <f t="shared" ref="B56:B60" si="13">SUM(D56,F56,H56)</f>
        <v>16729</v>
      </c>
      <c r="C56" s="147"/>
      <c r="D56" s="146">
        <v>10600</v>
      </c>
      <c r="E56" s="146"/>
      <c r="F56" s="146">
        <v>1871</v>
      </c>
      <c r="G56" s="146"/>
      <c r="H56" s="146">
        <v>4258</v>
      </c>
      <c r="I56" s="131"/>
      <c r="J56" s="171"/>
      <c r="K56" s="150">
        <f>B56*100/SUM($B$56:$B$59)</f>
        <v>59.497812711171179</v>
      </c>
      <c r="L56" s="150"/>
      <c r="M56" s="150">
        <f>D56*100/SUM($D$56:$D$59)</f>
        <v>70.591369206180076</v>
      </c>
      <c r="N56" s="150"/>
      <c r="O56" s="150">
        <f>F56*100/SUM($F$56:$F$59)</f>
        <v>46.311881188118811</v>
      </c>
      <c r="P56" s="137"/>
      <c r="Q56" s="150">
        <f>H56*100/SUM($H$56:$H$59)</f>
        <v>46.992605672663061</v>
      </c>
      <c r="R56" s="149"/>
    </row>
    <row r="57" spans="1:18" s="127" customFormat="1" ht="11.4">
      <c r="A57" s="299" t="s">
        <v>74</v>
      </c>
      <c r="B57" s="146">
        <f t="shared" si="13"/>
        <v>1292</v>
      </c>
      <c r="C57" s="147"/>
      <c r="D57" s="146">
        <v>326</v>
      </c>
      <c r="E57" s="146" t="s">
        <v>211</v>
      </c>
      <c r="F57" s="146">
        <v>87</v>
      </c>
      <c r="G57" s="146" t="s">
        <v>211</v>
      </c>
      <c r="H57" s="146">
        <v>879</v>
      </c>
      <c r="I57" s="131"/>
      <c r="J57" s="171"/>
      <c r="K57" s="150">
        <f t="shared" ref="K57:K58" si="14">B57*100/SUM($B$56:$B$59)</f>
        <v>4.5950848241277518</v>
      </c>
      <c r="L57" s="150"/>
      <c r="M57" s="150">
        <f t="shared" ref="M57:M58" si="15">D57*100/SUM($D$56:$D$59)</f>
        <v>2.1710175812466703</v>
      </c>
      <c r="N57" s="149"/>
      <c r="O57" s="150">
        <f t="shared" ref="O57:O58" si="16">F57*100/SUM($F$56:$F$59)</f>
        <v>2.1534653465346536</v>
      </c>
      <c r="P57" s="149"/>
      <c r="Q57" s="150">
        <f t="shared" ref="Q57:Q58" si="17">H57*100/SUM($H$56:$H$59)</f>
        <v>9.7009160136850241</v>
      </c>
      <c r="R57" s="149"/>
    </row>
    <row r="58" spans="1:18" s="127" customFormat="1" ht="11.4">
      <c r="A58" s="299" t="s">
        <v>75</v>
      </c>
      <c r="B58" s="146">
        <f t="shared" si="13"/>
        <v>8733</v>
      </c>
      <c r="C58" s="147"/>
      <c r="D58" s="146">
        <v>3422</v>
      </c>
      <c r="E58" s="146"/>
      <c r="F58" s="146">
        <v>1788</v>
      </c>
      <c r="G58" s="146"/>
      <c r="H58" s="146">
        <v>3523</v>
      </c>
      <c r="I58" s="131"/>
      <c r="J58" s="171"/>
      <c r="K58" s="150">
        <f t="shared" si="14"/>
        <v>31.059501369278372</v>
      </c>
      <c r="L58" s="150"/>
      <c r="M58" s="150">
        <f t="shared" si="15"/>
        <v>22.78902503995738</v>
      </c>
      <c r="N58" s="149"/>
      <c r="O58" s="150">
        <f t="shared" si="16"/>
        <v>44.257425742574256</v>
      </c>
      <c r="P58" s="149"/>
      <c r="Q58" s="150">
        <f t="shared" si="17"/>
        <v>38.880918220946917</v>
      </c>
      <c r="R58" s="149"/>
    </row>
    <row r="59" spans="1:18" s="127" customFormat="1">
      <c r="A59" s="300" t="s">
        <v>191</v>
      </c>
      <c r="B59" s="146">
        <f t="shared" si="13"/>
        <v>1363</v>
      </c>
      <c r="C59" s="147"/>
      <c r="D59" s="146">
        <v>668</v>
      </c>
      <c r="E59" s="146"/>
      <c r="F59" s="146">
        <v>294</v>
      </c>
      <c r="G59" s="146" t="s">
        <v>211</v>
      </c>
      <c r="H59" s="146">
        <v>401</v>
      </c>
      <c r="I59" s="147"/>
      <c r="J59" s="171"/>
      <c r="K59" s="150">
        <f>B59*100/SUM($B$56:$B$59)</f>
        <v>4.8476010954226982</v>
      </c>
      <c r="L59" s="150"/>
      <c r="M59" s="150">
        <f>D59*100/SUM($D$56:$D$59)</f>
        <v>4.4485881726158762</v>
      </c>
      <c r="N59" s="149"/>
      <c r="O59" s="150">
        <f>F59*100/SUM($F$56:$F$59)</f>
        <v>7.2772277227722775</v>
      </c>
      <c r="P59" s="149"/>
      <c r="Q59" s="150">
        <f>H59*100/SUM($H$56:$H$59)</f>
        <v>4.4255600927049992</v>
      </c>
      <c r="R59" s="149"/>
    </row>
    <row r="60" spans="1:18" s="127" customFormat="1" ht="11.4">
      <c r="A60" s="19" t="s">
        <v>5</v>
      </c>
      <c r="B60" s="146">
        <f t="shared" si="13"/>
        <v>42</v>
      </c>
      <c r="C60" s="147" t="s">
        <v>211</v>
      </c>
      <c r="D60" s="146">
        <v>0</v>
      </c>
      <c r="E60" s="146"/>
      <c r="F60" s="146">
        <v>42</v>
      </c>
      <c r="G60" s="146" t="s">
        <v>211</v>
      </c>
      <c r="H60" s="146">
        <v>0</v>
      </c>
      <c r="I60" s="147"/>
      <c r="J60" s="171"/>
      <c r="K60" s="204" t="s">
        <v>15</v>
      </c>
      <c r="L60" s="212"/>
      <c r="M60" s="127">
        <v>0</v>
      </c>
      <c r="N60" s="213"/>
      <c r="O60" s="204" t="s">
        <v>15</v>
      </c>
      <c r="P60" s="213"/>
      <c r="Q60" s="204">
        <v>0</v>
      </c>
      <c r="R60" s="149"/>
    </row>
    <row r="61" spans="1:18" s="123" customFormat="1" ht="6.6" customHeight="1" thickBot="1">
      <c r="A61" s="214"/>
      <c r="B61" s="175"/>
      <c r="C61" s="176"/>
      <c r="D61" s="175"/>
      <c r="E61" s="176"/>
      <c r="F61" s="175"/>
      <c r="G61" s="177"/>
      <c r="H61" s="175"/>
      <c r="I61" s="176"/>
      <c r="J61" s="178"/>
      <c r="K61" s="179"/>
      <c r="L61" s="178"/>
      <c r="M61" s="179"/>
      <c r="N61" s="178"/>
      <c r="O61" s="179"/>
      <c r="P61" s="180"/>
      <c r="Q61" s="179"/>
      <c r="R61" s="179"/>
    </row>
    <row r="62" spans="1:18" s="182" customFormat="1" ht="6.6" customHeight="1">
      <c r="B62" s="215"/>
      <c r="C62" s="184"/>
      <c r="D62" s="183"/>
      <c r="E62" s="184"/>
      <c r="F62" s="189"/>
      <c r="G62" s="184"/>
      <c r="I62" s="184"/>
      <c r="K62" s="215"/>
      <c r="M62" s="183"/>
      <c r="O62" s="189"/>
    </row>
    <row r="63" spans="1:18" s="9" customFormat="1" ht="11.25" customHeight="1">
      <c r="A63" s="9" t="s">
        <v>194</v>
      </c>
      <c r="B63" s="24"/>
      <c r="C63" s="75"/>
      <c r="D63" s="24"/>
      <c r="E63" s="75"/>
      <c r="F63" s="24"/>
      <c r="G63" s="75"/>
      <c r="H63" s="24"/>
      <c r="I63" s="75"/>
      <c r="K63" s="67"/>
      <c r="L63" s="67"/>
      <c r="M63" s="67"/>
      <c r="N63" s="67"/>
      <c r="O63" s="67"/>
      <c r="P63" s="67"/>
      <c r="Q63" s="67"/>
      <c r="R63" s="67"/>
    </row>
    <row r="64" spans="1:18" s="182" customFormat="1" ht="11.4">
      <c r="A64" s="301" t="s">
        <v>186</v>
      </c>
      <c r="B64" s="183"/>
      <c r="C64" s="184"/>
      <c r="D64" s="183"/>
      <c r="E64" s="184"/>
      <c r="F64" s="189"/>
      <c r="G64" s="184"/>
      <c r="I64" s="184"/>
      <c r="K64" s="183"/>
      <c r="M64" s="183"/>
      <c r="O64" s="189"/>
    </row>
    <row r="65" spans="1:18" s="182" customFormat="1" ht="11.4">
      <c r="A65" s="301" t="s">
        <v>187</v>
      </c>
      <c r="B65" s="183"/>
      <c r="C65" s="184"/>
      <c r="D65" s="183"/>
      <c r="E65" s="184"/>
      <c r="G65" s="184"/>
      <c r="I65" s="184"/>
      <c r="K65" s="183"/>
      <c r="M65" s="183"/>
    </row>
    <row r="66" spans="1:18" s="182" customFormat="1" ht="11.4">
      <c r="A66" s="302" t="s">
        <v>188</v>
      </c>
      <c r="B66" s="216"/>
      <c r="C66" s="217"/>
      <c r="D66" s="216"/>
      <c r="E66" s="217"/>
      <c r="F66" s="216"/>
      <c r="G66" s="217"/>
      <c r="H66" s="218"/>
      <c r="I66" s="217"/>
      <c r="J66" s="218"/>
      <c r="K66" s="216"/>
      <c r="L66" s="218"/>
      <c r="M66" s="216"/>
      <c r="N66" s="218"/>
      <c r="O66" s="216"/>
      <c r="P66" s="218"/>
    </row>
    <row r="67" spans="1:18" s="273" customFormat="1" ht="22.5" customHeight="1">
      <c r="A67" s="719" t="s">
        <v>167</v>
      </c>
      <c r="B67" s="719"/>
      <c r="C67" s="719"/>
      <c r="D67" s="719"/>
      <c r="E67" s="719"/>
      <c r="F67" s="719"/>
      <c r="G67" s="719"/>
      <c r="H67" s="719"/>
      <c r="I67" s="719"/>
      <c r="J67" s="719"/>
      <c r="K67" s="719"/>
      <c r="L67" s="719"/>
      <c r="M67" s="719"/>
      <c r="N67" s="719"/>
      <c r="O67" s="719"/>
      <c r="P67" s="719"/>
      <c r="Q67" s="719"/>
      <c r="R67" s="719"/>
    </row>
    <row r="68" spans="1:18" s="273" customFormat="1" ht="10.199999999999999">
      <c r="A68" s="287" t="s">
        <v>14</v>
      </c>
      <c r="B68" s="271"/>
      <c r="C68" s="272"/>
      <c r="E68" s="272"/>
      <c r="G68" s="272"/>
      <c r="N68" s="274"/>
      <c r="P68" s="105"/>
      <c r="Q68" s="271"/>
      <c r="R68" s="272"/>
    </row>
    <row r="69" spans="1:18" s="273" customFormat="1" ht="10.199999999999999">
      <c r="A69" s="288" t="s">
        <v>70</v>
      </c>
      <c r="B69" s="271"/>
      <c r="C69" s="272"/>
      <c r="E69" s="272"/>
      <c r="G69" s="272"/>
      <c r="N69" s="274"/>
      <c r="P69" s="106"/>
      <c r="Q69" s="271"/>
      <c r="R69" s="272"/>
    </row>
    <row r="70" spans="1:18" s="273" customFormat="1" ht="10.199999999999999">
      <c r="A70" s="9" t="s">
        <v>223</v>
      </c>
      <c r="B70" s="271"/>
      <c r="C70" s="272"/>
      <c r="E70" s="272"/>
      <c r="G70" s="272"/>
      <c r="N70" s="274"/>
      <c r="P70" s="9"/>
      <c r="Q70" s="271"/>
      <c r="R70" s="272"/>
    </row>
  </sheetData>
  <mergeCells count="15">
    <mergeCell ref="A1:R1"/>
    <mergeCell ref="A4:A10"/>
    <mergeCell ref="B4:I4"/>
    <mergeCell ref="K4:R4"/>
    <mergeCell ref="B7:C10"/>
    <mergeCell ref="D7:I7"/>
    <mergeCell ref="A67:R67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1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activeCell="N54" sqref="N54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55" customWidth="1"/>
    <col min="4" max="4" width="8.6640625" style="122" customWidth="1"/>
    <col min="5" max="5" width="2.6640625" style="555" customWidth="1"/>
    <col min="6" max="6" width="8.6640625" style="122" customWidth="1"/>
    <col min="7" max="7" width="2.6640625" style="555" customWidth="1"/>
    <col min="8" max="8" width="8.6640625" style="122" customWidth="1"/>
    <col min="9" max="9" width="2.6640625" style="555" customWidth="1"/>
    <col min="10" max="10" width="1.6640625" style="122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236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139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549"/>
      <c r="F9" s="431"/>
      <c r="G9" s="549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22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SUM(D13,F13,H13)</f>
        <v>28160</v>
      </c>
      <c r="C13" s="553"/>
      <c r="D13" s="448">
        <f>D15</f>
        <v>15017</v>
      </c>
      <c r="E13" s="564"/>
      <c r="F13" s="448">
        <f>F15</f>
        <v>4082</v>
      </c>
      <c r="G13" s="553"/>
      <c r="H13" s="448">
        <f>H15</f>
        <v>9061</v>
      </c>
      <c r="I13" s="553"/>
      <c r="J13" s="451"/>
      <c r="K13" s="443">
        <f>M13+O13+Q13</f>
        <v>100</v>
      </c>
      <c r="L13" s="444"/>
      <c r="M13" s="443">
        <f>D13*100/B13</f>
        <v>53.327414772727273</v>
      </c>
      <c r="N13" s="445"/>
      <c r="O13" s="443">
        <f>F13*100/B13</f>
        <v>14.495738636363637</v>
      </c>
      <c r="P13" s="452"/>
      <c r="Q13" s="443">
        <f>H13*100/B13</f>
        <v>32.176846590909093</v>
      </c>
      <c r="R13" s="451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7"/>
      <c r="L14" s="137"/>
      <c r="M14" s="137"/>
      <c r="N14" s="137"/>
      <c r="O14" s="137"/>
      <c r="P14" s="137"/>
      <c r="Q14" s="137"/>
      <c r="R14" s="134"/>
    </row>
    <row r="15" spans="1:18" s="133" customFormat="1" ht="24">
      <c r="A15" s="281" t="s">
        <v>96</v>
      </c>
      <c r="B15" s="168">
        <f t="shared" ref="B15:B24" si="0">SUM(D15,F15,H15)</f>
        <v>28160</v>
      </c>
      <c r="C15" s="537"/>
      <c r="D15" s="168">
        <f>SUM(D16:D24)</f>
        <v>15017</v>
      </c>
      <c r="E15" s="168"/>
      <c r="F15" s="168">
        <f>SUM(F16:F24)</f>
        <v>4082</v>
      </c>
      <c r="G15" s="168"/>
      <c r="H15" s="168">
        <f>SUM(H16:H24)</f>
        <v>9061</v>
      </c>
      <c r="I15" s="168"/>
      <c r="J15" s="148"/>
      <c r="K15" s="221">
        <f>SUM(K16:K23)</f>
        <v>100.00000000000001</v>
      </c>
      <c r="L15" s="221"/>
      <c r="M15" s="221">
        <f>SUM(M16:M23)</f>
        <v>100.00000000000001</v>
      </c>
      <c r="N15" s="221"/>
      <c r="O15" s="221">
        <f>SUM(O16:O23)</f>
        <v>100</v>
      </c>
      <c r="P15" s="221"/>
      <c r="Q15" s="221">
        <f>SUM(Q16:Q23)</f>
        <v>100</v>
      </c>
      <c r="R15" s="221"/>
    </row>
    <row r="16" spans="1:18" s="127" customFormat="1" ht="11.4">
      <c r="A16" s="303" t="s">
        <v>97</v>
      </c>
      <c r="B16" s="135">
        <f t="shared" si="0"/>
        <v>8961</v>
      </c>
      <c r="C16" s="537"/>
      <c r="D16" s="135">
        <v>3459</v>
      </c>
      <c r="E16" s="135"/>
      <c r="F16" s="135">
        <v>565</v>
      </c>
      <c r="G16" s="135" t="s">
        <v>211</v>
      </c>
      <c r="H16" s="135">
        <v>4937</v>
      </c>
      <c r="I16" s="135"/>
      <c r="J16" s="222"/>
      <c r="K16" s="213">
        <f>B16*100/SUM($B$16:$B$23)</f>
        <v>36.23680698774718</v>
      </c>
      <c r="L16" s="212"/>
      <c r="M16" s="213">
        <f>D16*100/SUM($D$16:$D$23)</f>
        <v>24.790367662868199</v>
      </c>
      <c r="N16" s="223"/>
      <c r="O16" s="213">
        <f>F16*100/SUM($F$16:$F$23)</f>
        <v>17.64522173641474</v>
      </c>
      <c r="P16" s="212"/>
      <c r="Q16" s="213">
        <f>H16*100/SUM($H$16:$H$23)</f>
        <v>65.183522577237923</v>
      </c>
      <c r="R16" s="213"/>
    </row>
    <row r="17" spans="1:18" s="127" customFormat="1" ht="11.4">
      <c r="A17" s="303" t="s">
        <v>98</v>
      </c>
      <c r="B17" s="135">
        <f t="shared" si="0"/>
        <v>1167</v>
      </c>
      <c r="C17" s="537"/>
      <c r="D17" s="135">
        <v>1073</v>
      </c>
      <c r="E17" s="135"/>
      <c r="F17" s="135">
        <v>0</v>
      </c>
      <c r="G17" s="135"/>
      <c r="H17" s="135">
        <v>94</v>
      </c>
      <c r="I17" s="135" t="s">
        <v>211</v>
      </c>
      <c r="J17" s="222"/>
      <c r="K17" s="213">
        <f t="shared" ref="K17:K22" si="1">B17*100/SUM($B$16:$B$23)</f>
        <v>4.7191556472158194</v>
      </c>
      <c r="L17" s="212"/>
      <c r="M17" s="213">
        <f t="shared" ref="M17:M22" si="2">D17*100/SUM($D$16:$D$23)</f>
        <v>7.6901024869203756</v>
      </c>
      <c r="N17" s="223"/>
      <c r="O17" s="213">
        <f t="shared" ref="O17:O22" si="3">F17*100/SUM($F$16:$F$23)</f>
        <v>0</v>
      </c>
      <c r="P17" s="223"/>
      <c r="Q17" s="213">
        <f t="shared" ref="Q17:Q22" si="4">H17*100/SUM($H$16:$H$23)</f>
        <v>1.2410879324003168</v>
      </c>
      <c r="R17" s="213"/>
    </row>
    <row r="18" spans="1:18" s="127" customFormat="1" ht="11.4">
      <c r="A18" s="303" t="s">
        <v>99</v>
      </c>
      <c r="B18" s="135">
        <f t="shared" si="0"/>
        <v>6338</v>
      </c>
      <c r="C18" s="537"/>
      <c r="D18" s="135">
        <v>4958</v>
      </c>
      <c r="E18" s="135"/>
      <c r="F18" s="135">
        <v>132</v>
      </c>
      <c r="G18" s="135" t="s">
        <v>211</v>
      </c>
      <c r="H18" s="135">
        <v>1248</v>
      </c>
      <c r="I18" s="135"/>
      <c r="J18" s="222"/>
      <c r="K18" s="213">
        <f t="shared" si="1"/>
        <v>25.6298273282381</v>
      </c>
      <c r="L18" s="212"/>
      <c r="M18" s="213">
        <f t="shared" si="2"/>
        <v>35.533577008528631</v>
      </c>
      <c r="N18" s="212"/>
      <c r="O18" s="213">
        <f t="shared" si="3"/>
        <v>4.1224234853216739</v>
      </c>
      <c r="P18" s="213"/>
      <c r="Q18" s="213">
        <f t="shared" si="4"/>
        <v>16.477422762080803</v>
      </c>
      <c r="R18" s="213"/>
    </row>
    <row r="19" spans="1:18" s="127" customFormat="1" ht="11.4">
      <c r="A19" s="303" t="s">
        <v>100</v>
      </c>
      <c r="B19" s="135">
        <f t="shared" si="0"/>
        <v>3091</v>
      </c>
      <c r="C19" s="537"/>
      <c r="D19" s="135">
        <v>2442</v>
      </c>
      <c r="E19" s="135"/>
      <c r="F19" s="135">
        <v>16</v>
      </c>
      <c r="G19" s="135" t="s">
        <v>211</v>
      </c>
      <c r="H19" s="135">
        <v>633</v>
      </c>
      <c r="I19" s="135"/>
      <c r="J19" s="222"/>
      <c r="K19" s="213">
        <f t="shared" si="1"/>
        <v>12.49949452060334</v>
      </c>
      <c r="L19" s="212"/>
      <c r="M19" s="213">
        <f t="shared" si="2"/>
        <v>17.501612556439476</v>
      </c>
      <c r="N19" s="212"/>
      <c r="O19" s="213">
        <f t="shared" si="3"/>
        <v>0.49968769519050593</v>
      </c>
      <c r="P19" s="212"/>
      <c r="Q19" s="213">
        <f t="shared" si="4"/>
        <v>8.3575389490361758</v>
      </c>
      <c r="R19" s="213"/>
    </row>
    <row r="20" spans="1:18" s="127" customFormat="1" ht="11.4">
      <c r="A20" s="303" t="s">
        <v>101</v>
      </c>
      <c r="B20" s="135">
        <f t="shared" si="0"/>
        <v>216</v>
      </c>
      <c r="C20" s="537" t="s">
        <v>211</v>
      </c>
      <c r="D20" s="135">
        <v>204</v>
      </c>
      <c r="E20" s="135" t="s">
        <v>211</v>
      </c>
      <c r="F20" s="135">
        <v>0</v>
      </c>
      <c r="G20" s="135"/>
      <c r="H20" s="135">
        <v>12</v>
      </c>
      <c r="I20" s="135" t="s">
        <v>211</v>
      </c>
      <c r="J20" s="222"/>
      <c r="K20" s="213">
        <f t="shared" si="1"/>
        <v>0.87346839742812088</v>
      </c>
      <c r="L20" s="212"/>
      <c r="M20" s="213">
        <f t="shared" si="2"/>
        <v>1.4620511717910127</v>
      </c>
      <c r="N20" s="212"/>
      <c r="O20" s="213">
        <f>F20*100/SUM($F$16:$F$23)</f>
        <v>0</v>
      </c>
      <c r="P20" s="212"/>
      <c r="Q20" s="213">
        <f>H20*100/SUM($H$16:$H$23)</f>
        <v>0.15843675732770002</v>
      </c>
      <c r="R20" s="213"/>
    </row>
    <row r="21" spans="1:18" s="127" customFormat="1" ht="11.4">
      <c r="A21" s="303" t="s">
        <v>102</v>
      </c>
      <c r="B21" s="135">
        <f t="shared" si="0"/>
        <v>1281</v>
      </c>
      <c r="C21" s="537"/>
      <c r="D21" s="135">
        <v>566</v>
      </c>
      <c r="E21" s="135"/>
      <c r="F21" s="135">
        <v>411</v>
      </c>
      <c r="G21" s="135" t="s">
        <v>211</v>
      </c>
      <c r="H21" s="135">
        <v>304</v>
      </c>
      <c r="I21" s="135"/>
      <c r="J21" s="148"/>
      <c r="K21" s="213">
        <f t="shared" si="1"/>
        <v>5.1801528569695501</v>
      </c>
      <c r="L21" s="212"/>
      <c r="M21" s="213">
        <f t="shared" si="2"/>
        <v>4.0564753099691826</v>
      </c>
      <c r="N21" s="212"/>
      <c r="O21" s="213">
        <f t="shared" si="3"/>
        <v>12.835727670206122</v>
      </c>
      <c r="P21" s="212"/>
      <c r="Q21" s="213">
        <f t="shared" si="4"/>
        <v>4.0137311856350673</v>
      </c>
      <c r="R21" s="213"/>
    </row>
    <row r="22" spans="1:18" s="127" customFormat="1" ht="11.4">
      <c r="A22" s="303" t="s">
        <v>103</v>
      </c>
      <c r="B22" s="135">
        <f t="shared" si="0"/>
        <v>3641</v>
      </c>
      <c r="C22" s="537"/>
      <c r="D22" s="135">
        <v>1217</v>
      </c>
      <c r="E22" s="135"/>
      <c r="F22" s="135">
        <v>2078</v>
      </c>
      <c r="G22" s="135"/>
      <c r="H22" s="135">
        <v>346</v>
      </c>
      <c r="I22" s="135"/>
      <c r="J22" s="171"/>
      <c r="K22" s="213">
        <f t="shared" si="1"/>
        <v>14.723603865906426</v>
      </c>
      <c r="L22" s="212"/>
      <c r="M22" s="213">
        <f t="shared" si="2"/>
        <v>8.7221386081846202</v>
      </c>
      <c r="N22" s="213"/>
      <c r="O22" s="213">
        <f t="shared" si="3"/>
        <v>64.896939412866956</v>
      </c>
      <c r="P22" s="213"/>
      <c r="Q22" s="213">
        <f t="shared" si="4"/>
        <v>4.5682598362820173</v>
      </c>
      <c r="R22" s="213"/>
    </row>
    <row r="23" spans="1:18" s="127" customFormat="1" ht="11.4">
      <c r="A23" s="224" t="s">
        <v>104</v>
      </c>
      <c r="B23" s="135">
        <f t="shared" si="0"/>
        <v>34</v>
      </c>
      <c r="C23" s="537" t="s">
        <v>211</v>
      </c>
      <c r="D23" s="135">
        <v>34</v>
      </c>
      <c r="E23" s="135" t="s">
        <v>211</v>
      </c>
      <c r="F23" s="135">
        <v>0</v>
      </c>
      <c r="G23" s="135"/>
      <c r="H23" s="135">
        <v>0</v>
      </c>
      <c r="I23" s="135"/>
      <c r="J23" s="225"/>
      <c r="K23" s="213">
        <f>B23*100/SUM($B$16:$B$23)</f>
        <v>0.13749039589146347</v>
      </c>
      <c r="L23" s="150"/>
      <c r="M23" s="213">
        <f>D23*100/SUM($D$16:$D$23)</f>
        <v>0.24367519529850212</v>
      </c>
      <c r="N23" s="150"/>
      <c r="O23" s="213">
        <f>F23*100/SUM($F$16:$F$23)</f>
        <v>0</v>
      </c>
      <c r="P23" s="150"/>
      <c r="Q23" s="213">
        <f>H23*100/SUM($H$16:$H$23)</f>
        <v>0</v>
      </c>
      <c r="R23" s="149"/>
    </row>
    <row r="24" spans="1:18" s="127" customFormat="1" ht="11.4">
      <c r="A24" s="157" t="s">
        <v>71</v>
      </c>
      <c r="B24" s="135">
        <f t="shared" si="0"/>
        <v>3431</v>
      </c>
      <c r="C24" s="537"/>
      <c r="D24" s="135">
        <v>1064</v>
      </c>
      <c r="E24" s="135"/>
      <c r="F24" s="135">
        <v>880</v>
      </c>
      <c r="G24" s="135"/>
      <c r="H24" s="135">
        <v>1487</v>
      </c>
      <c r="I24" s="135"/>
      <c r="J24" s="148"/>
      <c r="K24" s="204" t="s">
        <v>15</v>
      </c>
      <c r="L24" s="212"/>
      <c r="M24" s="204" t="s">
        <v>15</v>
      </c>
      <c r="N24" s="213"/>
      <c r="O24" s="204" t="s">
        <v>15</v>
      </c>
      <c r="P24" s="213"/>
      <c r="Q24" s="204" t="s">
        <v>15</v>
      </c>
      <c r="R24" s="212"/>
    </row>
    <row r="25" spans="1:18" s="127" customFormat="1" ht="6.6" customHeight="1">
      <c r="A25" s="169"/>
      <c r="B25" s="146"/>
      <c r="C25" s="539"/>
      <c r="D25" s="146"/>
      <c r="E25" s="538"/>
      <c r="F25" s="135"/>
      <c r="G25" s="538"/>
      <c r="H25" s="152"/>
      <c r="I25" s="538"/>
      <c r="J25" s="171"/>
      <c r="K25" s="226"/>
      <c r="L25" s="150"/>
      <c r="M25" s="150"/>
      <c r="N25" s="149"/>
      <c r="O25" s="150"/>
      <c r="P25" s="149"/>
      <c r="Q25" s="137"/>
      <c r="R25" s="137"/>
    </row>
    <row r="26" spans="1:18" s="133" customFormat="1" ht="24">
      <c r="A26" s="227" t="s">
        <v>105</v>
      </c>
      <c r="B26" s="168">
        <f>SUM(D26,F26,H26)</f>
        <v>28159</v>
      </c>
      <c r="C26" s="537"/>
      <c r="D26" s="168">
        <f>SUM(D27:D29)</f>
        <v>15016</v>
      </c>
      <c r="E26" s="537"/>
      <c r="F26" s="168">
        <f>SUM(F27:F29)</f>
        <v>4082</v>
      </c>
      <c r="G26" s="539"/>
      <c r="H26" s="168">
        <f>SUM(H27:H29)</f>
        <v>9061</v>
      </c>
      <c r="I26" s="537"/>
      <c r="J26" s="148"/>
      <c r="K26" s="165">
        <f>SUM(K27:K28)</f>
        <v>100</v>
      </c>
      <c r="L26" s="165"/>
      <c r="M26" s="165">
        <f>SUM(M27:M28)</f>
        <v>100</v>
      </c>
      <c r="N26" s="165"/>
      <c r="O26" s="165">
        <f>SUM(O27:O28)</f>
        <v>100</v>
      </c>
      <c r="P26" s="165"/>
      <c r="Q26" s="165">
        <f>SUM(Q27:Q28)</f>
        <v>100</v>
      </c>
      <c r="R26" s="165"/>
    </row>
    <row r="27" spans="1:18" s="127" customFormat="1" ht="11.4">
      <c r="A27" s="304" t="s">
        <v>106</v>
      </c>
      <c r="B27" s="146">
        <f t="shared" ref="B27:B29" si="5">SUM(D27,F27,H27)</f>
        <v>413</v>
      </c>
      <c r="C27" s="539" t="s">
        <v>211</v>
      </c>
      <c r="D27" s="135">
        <v>400</v>
      </c>
      <c r="E27" s="135" t="s">
        <v>211</v>
      </c>
      <c r="F27" s="135">
        <v>0</v>
      </c>
      <c r="G27" s="135"/>
      <c r="H27" s="135">
        <v>13</v>
      </c>
      <c r="I27" s="135" t="s">
        <v>211</v>
      </c>
      <c r="J27" s="135"/>
      <c r="K27" s="135">
        <f>B27*100/SUM(B27:B28)</f>
        <v>1.475105364668905</v>
      </c>
      <c r="L27" s="135"/>
      <c r="M27" s="135">
        <f>D27*100/SUM($D$27:$D$28)</f>
        <v>2.6638252530633992</v>
      </c>
      <c r="N27" s="135"/>
      <c r="O27" s="135">
        <f>F27*100/SUM($F$27:$F$28)</f>
        <v>0</v>
      </c>
      <c r="P27" s="135"/>
      <c r="Q27" s="135">
        <f>H27*100/SUM($H$27:$H$28)</f>
        <v>0.14606741573033707</v>
      </c>
      <c r="R27" s="149"/>
    </row>
    <row r="28" spans="1:18" s="127" customFormat="1" ht="11.4">
      <c r="A28" s="239" t="s">
        <v>107</v>
      </c>
      <c r="B28" s="146">
        <f t="shared" si="5"/>
        <v>27585</v>
      </c>
      <c r="C28" s="537"/>
      <c r="D28" s="135">
        <v>14616</v>
      </c>
      <c r="E28" s="135"/>
      <c r="F28" s="135">
        <v>4082</v>
      </c>
      <c r="G28" s="135"/>
      <c r="H28" s="135">
        <v>8887</v>
      </c>
      <c r="I28" s="135"/>
      <c r="J28" s="135"/>
      <c r="K28" s="135">
        <f>B28*100/SUM(B27:B28)</f>
        <v>98.524894635331094</v>
      </c>
      <c r="L28" s="135"/>
      <c r="M28" s="135">
        <f>D28*100/SUM($D$27:$D$28)</f>
        <v>97.336174746936607</v>
      </c>
      <c r="N28" s="135"/>
      <c r="O28" s="135">
        <f>F28*100/SUM($F$27:$F$28)</f>
        <v>100</v>
      </c>
      <c r="P28" s="135"/>
      <c r="Q28" s="135">
        <f>H28*100/SUM($H$27:$H$28)</f>
        <v>99.853932584269657</v>
      </c>
      <c r="R28" s="149"/>
    </row>
    <row r="29" spans="1:18" s="127" customFormat="1" ht="11.4">
      <c r="A29" s="145" t="s">
        <v>5</v>
      </c>
      <c r="B29" s="146">
        <f t="shared" si="5"/>
        <v>161</v>
      </c>
      <c r="C29" s="544" t="s">
        <v>211</v>
      </c>
      <c r="D29" s="135">
        <v>0</v>
      </c>
      <c r="E29" s="135"/>
      <c r="F29" s="135">
        <v>0</v>
      </c>
      <c r="G29" s="135"/>
      <c r="H29" s="135">
        <v>161</v>
      </c>
      <c r="I29" s="135" t="s">
        <v>211</v>
      </c>
      <c r="J29" s="135"/>
      <c r="K29" s="691" t="s">
        <v>15</v>
      </c>
      <c r="L29" s="135"/>
      <c r="M29" s="135">
        <v>0</v>
      </c>
      <c r="N29" s="135"/>
      <c r="O29" s="135">
        <v>0</v>
      </c>
      <c r="P29" s="135"/>
      <c r="Q29" s="691" t="s">
        <v>15</v>
      </c>
      <c r="R29" s="213"/>
    </row>
    <row r="30" spans="1:18" s="127" customFormat="1" ht="6.6" customHeight="1">
      <c r="A30" s="169"/>
      <c r="B30" s="146"/>
      <c r="C30" s="539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7"/>
    </row>
    <row r="31" spans="1:18" s="133" customFormat="1" ht="25.8">
      <c r="A31" s="654" t="s">
        <v>214</v>
      </c>
      <c r="B31" s="648"/>
      <c r="C31" s="649"/>
      <c r="D31" s="648"/>
      <c r="E31" s="649"/>
      <c r="F31" s="648"/>
      <c r="G31" s="649"/>
      <c r="H31" s="648"/>
      <c r="I31" s="682"/>
      <c r="J31" s="683"/>
      <c r="K31" s="684"/>
      <c r="L31" s="684"/>
      <c r="M31" s="684"/>
      <c r="N31" s="684"/>
      <c r="O31" s="684"/>
      <c r="P31" s="685"/>
      <c r="Q31" s="684"/>
      <c r="R31" s="165"/>
    </row>
    <row r="32" spans="1:18" s="127" customFormat="1" ht="11.4">
      <c r="A32" s="650" t="s">
        <v>183</v>
      </c>
      <c r="B32" s="651">
        <f>SUM(D32,F32,H32)</f>
        <v>25219</v>
      </c>
      <c r="C32" s="649"/>
      <c r="D32" s="651">
        <v>13805</v>
      </c>
      <c r="E32" s="651"/>
      <c r="F32" s="651">
        <v>3069</v>
      </c>
      <c r="G32" s="651"/>
      <c r="H32" s="651">
        <v>8345</v>
      </c>
      <c r="I32" s="651"/>
      <c r="J32" s="651"/>
      <c r="K32" s="651">
        <v>89.6</v>
      </c>
      <c r="L32" s="651"/>
      <c r="M32" s="651">
        <v>92.1</v>
      </c>
      <c r="N32" s="651"/>
      <c r="O32" s="651">
        <v>75.2</v>
      </c>
      <c r="P32" s="651"/>
      <c r="Q32" s="651">
        <v>92.2</v>
      </c>
      <c r="R32" s="150"/>
    </row>
    <row r="33" spans="1:18" s="127" customFormat="1" ht="11.4">
      <c r="A33" s="650" t="s">
        <v>108</v>
      </c>
      <c r="B33" s="651">
        <f t="shared" ref="B33:B37" si="6">SUM(D33,F33,H33)</f>
        <v>3547</v>
      </c>
      <c r="C33" s="649"/>
      <c r="D33" s="651">
        <v>1409</v>
      </c>
      <c r="E33" s="651"/>
      <c r="F33" s="651">
        <v>1974</v>
      </c>
      <c r="G33" s="651"/>
      <c r="H33" s="651">
        <v>164</v>
      </c>
      <c r="I33" s="651" t="s">
        <v>211</v>
      </c>
      <c r="J33" s="651"/>
      <c r="K33" s="651">
        <v>12.6</v>
      </c>
      <c r="L33" s="651"/>
      <c r="M33" s="651">
        <v>9.4</v>
      </c>
      <c r="N33" s="651"/>
      <c r="O33" s="651">
        <v>48.3</v>
      </c>
      <c r="P33" s="651"/>
      <c r="Q33" s="651">
        <v>1.8</v>
      </c>
      <c r="R33" s="150"/>
    </row>
    <row r="34" spans="1:18" s="127" customFormat="1" ht="11.4">
      <c r="A34" s="650" t="s">
        <v>212</v>
      </c>
      <c r="B34" s="651">
        <f t="shared" si="6"/>
        <v>2317</v>
      </c>
      <c r="C34" s="649"/>
      <c r="D34" s="651">
        <v>604</v>
      </c>
      <c r="E34" s="651"/>
      <c r="F34" s="651">
        <v>1548</v>
      </c>
      <c r="G34" s="651"/>
      <c r="H34" s="651">
        <v>165</v>
      </c>
      <c r="I34" s="651" t="s">
        <v>211</v>
      </c>
      <c r="J34" s="651"/>
      <c r="K34" s="651">
        <v>8.1999999999999993</v>
      </c>
      <c r="L34" s="651"/>
      <c r="M34" s="651">
        <v>4</v>
      </c>
      <c r="N34" s="651"/>
      <c r="O34" s="651">
        <v>37.9</v>
      </c>
      <c r="P34" s="651"/>
      <c r="Q34" s="651">
        <v>1.8</v>
      </c>
      <c r="R34" s="150"/>
    </row>
    <row r="35" spans="1:18" s="127" customFormat="1" ht="11.4">
      <c r="A35" s="650" t="s">
        <v>213</v>
      </c>
      <c r="B35" s="651">
        <f t="shared" si="6"/>
        <v>4063</v>
      </c>
      <c r="C35" s="649"/>
      <c r="D35" s="651">
        <v>997</v>
      </c>
      <c r="E35" s="651"/>
      <c r="F35" s="651">
        <v>1250</v>
      </c>
      <c r="G35" s="651"/>
      <c r="H35" s="651">
        <v>1816</v>
      </c>
      <c r="I35" s="651"/>
      <c r="J35" s="651"/>
      <c r="K35" s="651">
        <v>14.4</v>
      </c>
      <c r="L35" s="651"/>
      <c r="M35" s="651">
        <v>6.6</v>
      </c>
      <c r="N35" s="651"/>
      <c r="O35" s="651">
        <v>30.6</v>
      </c>
      <c r="P35" s="651"/>
      <c r="Q35" s="651">
        <v>20.100000000000001</v>
      </c>
      <c r="R35" s="150"/>
    </row>
    <row r="36" spans="1:18" s="127" customFormat="1" ht="11.4">
      <c r="A36" s="650" t="s">
        <v>184</v>
      </c>
      <c r="B36" s="651">
        <f t="shared" si="6"/>
        <v>332</v>
      </c>
      <c r="C36" s="649" t="s">
        <v>211</v>
      </c>
      <c r="D36" s="651">
        <v>245</v>
      </c>
      <c r="E36" s="651" t="s">
        <v>211</v>
      </c>
      <c r="F36" s="651">
        <v>56</v>
      </c>
      <c r="G36" s="651" t="s">
        <v>211</v>
      </c>
      <c r="H36" s="651">
        <v>31</v>
      </c>
      <c r="I36" s="651" t="s">
        <v>211</v>
      </c>
      <c r="J36" s="651"/>
      <c r="K36" s="651">
        <v>1.2</v>
      </c>
      <c r="L36" s="651"/>
      <c r="M36" s="651">
        <v>1.6</v>
      </c>
      <c r="N36" s="651"/>
      <c r="O36" s="651">
        <v>1.4</v>
      </c>
      <c r="P36" s="651"/>
      <c r="Q36" s="651">
        <v>0.3</v>
      </c>
      <c r="R36" s="150"/>
    </row>
    <row r="37" spans="1:18" s="127" customFormat="1" ht="11.4">
      <c r="A37" s="650" t="s">
        <v>109</v>
      </c>
      <c r="B37" s="651">
        <f t="shared" si="6"/>
        <v>81</v>
      </c>
      <c r="C37" s="649" t="s">
        <v>211</v>
      </c>
      <c r="D37" s="651">
        <v>81</v>
      </c>
      <c r="E37" s="651" t="s">
        <v>211</v>
      </c>
      <c r="F37" s="651">
        <v>0</v>
      </c>
      <c r="G37" s="651"/>
      <c r="H37" s="651">
        <v>0</v>
      </c>
      <c r="I37" s="651"/>
      <c r="J37" s="651"/>
      <c r="K37" s="651">
        <v>0.3</v>
      </c>
      <c r="L37" s="651"/>
      <c r="M37" s="651">
        <v>0.5</v>
      </c>
      <c r="N37" s="651"/>
      <c r="O37" s="651">
        <v>0</v>
      </c>
      <c r="P37" s="651"/>
      <c r="Q37" s="651">
        <v>0</v>
      </c>
      <c r="R37" s="150"/>
    </row>
    <row r="38" spans="1:18" s="127" customFormat="1" ht="6.6" customHeight="1">
      <c r="A38" s="231"/>
      <c r="B38" s="146"/>
      <c r="C38" s="537"/>
      <c r="D38" s="146"/>
      <c r="E38" s="537"/>
      <c r="F38" s="146"/>
      <c r="G38" s="537"/>
      <c r="H38" s="146"/>
      <c r="I38" s="537"/>
      <c r="J38" s="148"/>
      <c r="K38" s="150"/>
      <c r="L38" s="150"/>
      <c r="M38" s="150"/>
      <c r="N38" s="150"/>
      <c r="O38" s="150"/>
      <c r="P38" s="150"/>
      <c r="Q38" s="137"/>
      <c r="R38" s="137"/>
    </row>
    <row r="39" spans="1:18" s="133" customFormat="1" ht="24">
      <c r="A39" s="191" t="s">
        <v>110</v>
      </c>
      <c r="B39" s="168">
        <f t="shared" ref="B39:B52" si="7">SUM(D39,F39,H39)</f>
        <v>28163</v>
      </c>
      <c r="C39" s="537"/>
      <c r="D39" s="168">
        <f>SUM(D40:D52)</f>
        <v>15016</v>
      </c>
      <c r="E39" s="537"/>
      <c r="F39" s="168">
        <f>SUM(F40:F52)</f>
        <v>4084</v>
      </c>
      <c r="G39" s="539"/>
      <c r="H39" s="168">
        <f>SUM(H40:H52)</f>
        <v>9063</v>
      </c>
      <c r="I39" s="537"/>
      <c r="J39" s="148"/>
      <c r="K39" s="165">
        <f>SUM(K40:K51)</f>
        <v>99.999999999999986</v>
      </c>
      <c r="L39" s="165"/>
      <c r="M39" s="165">
        <f>SUM(M40:M51)</f>
        <v>100</v>
      </c>
      <c r="N39" s="165"/>
      <c r="O39" s="165">
        <f>SUM(O40:O51)</f>
        <v>100</v>
      </c>
      <c r="P39" s="165"/>
      <c r="Q39" s="165">
        <f>SUM(Q40:Q51)</f>
        <v>100</v>
      </c>
      <c r="R39" s="165"/>
    </row>
    <row r="40" spans="1:18" s="127" customFormat="1" ht="12">
      <c r="A40" s="157" t="s">
        <v>46</v>
      </c>
      <c r="B40" s="146">
        <f>SUM(D40,F40,H40)</f>
        <v>1220</v>
      </c>
      <c r="C40" s="146"/>
      <c r="D40" s="135">
        <v>708</v>
      </c>
      <c r="E40" s="135"/>
      <c r="F40" s="135">
        <v>20</v>
      </c>
      <c r="G40" s="135" t="s">
        <v>211</v>
      </c>
      <c r="H40" s="135">
        <v>492</v>
      </c>
      <c r="I40" s="146"/>
      <c r="J40" s="148"/>
      <c r="K40" s="149">
        <f>B40*100/SUM(B40:B51)</f>
        <v>4.5677486989404317</v>
      </c>
      <c r="L40" s="165"/>
      <c r="M40" s="149">
        <f>D40*100/SUM($D$40:$D$51)</f>
        <v>5.0198525241066365</v>
      </c>
      <c r="N40" s="165"/>
      <c r="O40" s="149">
        <f>F40*100/SUM($F$40:$F$51)</f>
        <v>0.50787201625190448</v>
      </c>
      <c r="P40" s="150"/>
      <c r="Q40" s="149">
        <f>H40*100/SUM($H$40:$H$51)</f>
        <v>5.6767047421253025</v>
      </c>
      <c r="R40" s="149"/>
    </row>
    <row r="41" spans="1:18" s="127" customFormat="1" ht="11.4">
      <c r="A41" s="145" t="s">
        <v>48</v>
      </c>
      <c r="B41" s="146">
        <f t="shared" si="7"/>
        <v>546</v>
      </c>
      <c r="C41" s="146"/>
      <c r="D41" s="135">
        <v>293</v>
      </c>
      <c r="E41" s="135" t="s">
        <v>211</v>
      </c>
      <c r="F41" s="135">
        <v>129</v>
      </c>
      <c r="G41" s="135" t="s">
        <v>211</v>
      </c>
      <c r="H41" s="135">
        <v>124</v>
      </c>
      <c r="I41" s="146" t="s">
        <v>211</v>
      </c>
      <c r="J41" s="160"/>
      <c r="K41" s="149">
        <f>B41*100/SUM(B40:B51)</f>
        <v>2.0442547455913735</v>
      </c>
      <c r="L41" s="149"/>
      <c r="M41" s="149">
        <f t="shared" ref="M41:M50" si="8">D41*100/SUM($D$40:$D$51)</f>
        <v>2.0774248440158822</v>
      </c>
      <c r="N41" s="149"/>
      <c r="O41" s="149">
        <f>F41*100/SUM($F$40:$F$51)</f>
        <v>3.2757745048247839</v>
      </c>
      <c r="P41" s="150"/>
      <c r="Q41" s="149">
        <f>H41*100/SUM($H$40:$H$51)</f>
        <v>1.430714203299873</v>
      </c>
      <c r="R41" s="149"/>
    </row>
    <row r="42" spans="1:18" s="127" customFormat="1" ht="11.4">
      <c r="A42" s="145" t="s">
        <v>243</v>
      </c>
      <c r="B42" s="146">
        <f t="shared" si="7"/>
        <v>3865</v>
      </c>
      <c r="C42" s="146" t="s">
        <v>211</v>
      </c>
      <c r="D42" s="135">
        <v>3601</v>
      </c>
      <c r="E42" s="135"/>
      <c r="F42" s="135">
        <v>121</v>
      </c>
      <c r="G42" s="135" t="s">
        <v>211</v>
      </c>
      <c r="H42" s="135">
        <v>143</v>
      </c>
      <c r="I42" s="146" t="s">
        <v>211</v>
      </c>
      <c r="J42" s="148"/>
      <c r="K42" s="149">
        <f>B42*100/SUM(B40:B51)</f>
        <v>14.470777640495713</v>
      </c>
      <c r="L42" s="150"/>
      <c r="M42" s="149">
        <f t="shared" si="8"/>
        <v>25.531764038570618</v>
      </c>
      <c r="N42" s="149"/>
      <c r="O42" s="149">
        <f t="shared" ref="O42:O50" si="9">F42*100/SUM($F$40:$F$51)</f>
        <v>3.0726256983240225</v>
      </c>
      <c r="P42" s="150"/>
      <c r="Q42" s="149">
        <f t="shared" ref="Q42:Q50" si="10">H42*100/SUM($H$40:$H$51)</f>
        <v>1.649936540902273</v>
      </c>
      <c r="R42" s="149"/>
    </row>
    <row r="43" spans="1:18" s="127" customFormat="1" ht="11.4">
      <c r="A43" s="157" t="s">
        <v>47</v>
      </c>
      <c r="B43" s="146">
        <f t="shared" si="7"/>
        <v>604</v>
      </c>
      <c r="C43" s="146"/>
      <c r="D43" s="135">
        <v>481</v>
      </c>
      <c r="E43" s="135" t="s">
        <v>211</v>
      </c>
      <c r="F43" s="135">
        <v>44</v>
      </c>
      <c r="G43" s="135" t="s">
        <v>211</v>
      </c>
      <c r="H43" s="135">
        <v>79</v>
      </c>
      <c r="I43" s="146" t="s">
        <v>211</v>
      </c>
      <c r="J43" s="148"/>
      <c r="K43" s="149">
        <f>B43*100/SUM(B40:B51)</f>
        <v>2.2614100116065745</v>
      </c>
      <c r="L43" s="150"/>
      <c r="M43" s="149">
        <f t="shared" si="8"/>
        <v>3.4103800340328987</v>
      </c>
      <c r="N43" s="150"/>
      <c r="O43" s="149">
        <f t="shared" si="9"/>
        <v>1.1173184357541899</v>
      </c>
      <c r="P43" s="150"/>
      <c r="Q43" s="149">
        <f t="shared" si="10"/>
        <v>0.91150340371524174</v>
      </c>
      <c r="R43" s="149"/>
    </row>
    <row r="44" spans="1:18" s="127" customFormat="1" ht="11.4">
      <c r="A44" s="145" t="s">
        <v>134</v>
      </c>
      <c r="B44" s="146">
        <f t="shared" si="7"/>
        <v>101</v>
      </c>
      <c r="C44" s="146" t="s">
        <v>211</v>
      </c>
      <c r="D44" s="135">
        <v>70</v>
      </c>
      <c r="E44" s="135" t="s">
        <v>211</v>
      </c>
      <c r="F44" s="135">
        <v>31</v>
      </c>
      <c r="G44" s="135" t="s">
        <v>211</v>
      </c>
      <c r="H44" s="135">
        <v>0</v>
      </c>
      <c r="I44" s="146"/>
      <c r="J44" s="160"/>
      <c r="K44" s="149">
        <f>B44*100/SUM(B40:B51)</f>
        <v>0.37814968737129806</v>
      </c>
      <c r="L44" s="149"/>
      <c r="M44" s="149">
        <f t="shared" si="8"/>
        <v>0.49631310266591039</v>
      </c>
      <c r="N44" s="149"/>
      <c r="O44" s="149">
        <f t="shared" si="9"/>
        <v>0.787201625190452</v>
      </c>
      <c r="P44" s="150"/>
      <c r="Q44" s="149">
        <f t="shared" si="10"/>
        <v>0</v>
      </c>
      <c r="R44" s="149"/>
    </row>
    <row r="45" spans="1:18" s="127" customFormat="1" ht="11.4">
      <c r="A45" s="157" t="s">
        <v>49</v>
      </c>
      <c r="B45" s="146">
        <f t="shared" si="7"/>
        <v>557</v>
      </c>
      <c r="C45" s="146"/>
      <c r="D45" s="135">
        <v>361</v>
      </c>
      <c r="E45" s="135" t="s">
        <v>211</v>
      </c>
      <c r="F45" s="135">
        <v>58</v>
      </c>
      <c r="G45" s="135" t="s">
        <v>211</v>
      </c>
      <c r="H45" s="135">
        <v>138</v>
      </c>
      <c r="I45" s="146" t="s">
        <v>211</v>
      </c>
      <c r="J45" s="148"/>
      <c r="K45" s="149">
        <f>B45*100/SUM(B40:B51)</f>
        <v>2.0854393650080496</v>
      </c>
      <c r="L45" s="150"/>
      <c r="M45" s="149">
        <f t="shared" si="8"/>
        <v>2.5595575723199091</v>
      </c>
      <c r="N45" s="150"/>
      <c r="O45" s="149">
        <f t="shared" si="9"/>
        <v>1.4728288471305231</v>
      </c>
      <c r="P45" s="150"/>
      <c r="Q45" s="149">
        <f t="shared" si="10"/>
        <v>1.5922464520595361</v>
      </c>
      <c r="R45" s="149"/>
    </row>
    <row r="46" spans="1:18" s="127" customFormat="1" ht="11.4">
      <c r="A46" s="157" t="s">
        <v>50</v>
      </c>
      <c r="B46" s="146">
        <f t="shared" si="7"/>
        <v>1588</v>
      </c>
      <c r="C46" s="146"/>
      <c r="D46" s="135">
        <v>916</v>
      </c>
      <c r="E46" s="135"/>
      <c r="F46" s="135">
        <v>161</v>
      </c>
      <c r="G46" s="135" t="s">
        <v>211</v>
      </c>
      <c r="H46" s="135">
        <v>511</v>
      </c>
      <c r="I46" s="146"/>
      <c r="J46" s="148"/>
      <c r="K46" s="149">
        <f>B46*100/SUM(B40:B51)</f>
        <v>5.9455614212437755</v>
      </c>
      <c r="L46" s="197"/>
      <c r="M46" s="149">
        <f t="shared" si="8"/>
        <v>6.4946114577424847</v>
      </c>
      <c r="N46" s="197"/>
      <c r="O46" s="149">
        <f t="shared" si="9"/>
        <v>4.0883697308278313</v>
      </c>
      <c r="P46" s="150"/>
      <c r="Q46" s="149">
        <f t="shared" si="10"/>
        <v>5.895927079727703</v>
      </c>
      <c r="R46" s="149"/>
    </row>
    <row r="47" spans="1:18" s="127" customFormat="1" ht="11.4">
      <c r="A47" s="145" t="s">
        <v>133</v>
      </c>
      <c r="B47" s="146">
        <f t="shared" si="7"/>
        <v>1674</v>
      </c>
      <c r="C47" s="146"/>
      <c r="D47" s="135">
        <v>749</v>
      </c>
      <c r="E47" s="135"/>
      <c r="F47" s="135">
        <v>421</v>
      </c>
      <c r="G47" s="135" t="s">
        <v>211</v>
      </c>
      <c r="H47" s="135">
        <v>504</v>
      </c>
      <c r="I47" s="146"/>
      <c r="J47" s="148"/>
      <c r="K47" s="149">
        <f>B47*100/SUM(B40:B51)</f>
        <v>6.2675502639559699</v>
      </c>
      <c r="L47" s="149"/>
      <c r="M47" s="149">
        <f t="shared" si="8"/>
        <v>5.3105501985252408</v>
      </c>
      <c r="N47" s="150"/>
      <c r="O47" s="149">
        <f t="shared" si="9"/>
        <v>10.690705942102591</v>
      </c>
      <c r="P47" s="150"/>
      <c r="Q47" s="149">
        <f t="shared" si="10"/>
        <v>5.8151609553478716</v>
      </c>
      <c r="R47" s="149"/>
    </row>
    <row r="48" spans="1:18" s="127" customFormat="1" ht="11.4">
      <c r="A48" s="145" t="s">
        <v>51</v>
      </c>
      <c r="B48" s="146">
        <f t="shared" si="7"/>
        <v>2026</v>
      </c>
      <c r="C48" s="146"/>
      <c r="D48" s="135">
        <v>821</v>
      </c>
      <c r="E48" s="135"/>
      <c r="F48" s="135">
        <v>547</v>
      </c>
      <c r="G48" s="135" t="s">
        <v>211</v>
      </c>
      <c r="H48" s="135">
        <v>658</v>
      </c>
      <c r="I48" s="146"/>
      <c r="J48" s="148"/>
      <c r="K48" s="149">
        <f>B48*100/SUM(B40:B51)</f>
        <v>7.585458085289603</v>
      </c>
      <c r="L48" s="150"/>
      <c r="M48" s="149">
        <f t="shared" si="8"/>
        <v>5.8210436755530344</v>
      </c>
      <c r="N48" s="149"/>
      <c r="O48" s="149">
        <f>F48*100/SUM($F$40:$F$51)</f>
        <v>13.890299644489589</v>
      </c>
      <c r="P48" s="150"/>
      <c r="Q48" s="149">
        <f t="shared" si="10"/>
        <v>7.592015691704165</v>
      </c>
      <c r="R48" s="149"/>
    </row>
    <row r="49" spans="1:18" s="127" customFormat="1" ht="11.4">
      <c r="A49" s="145" t="s">
        <v>52</v>
      </c>
      <c r="B49" s="146">
        <f t="shared" si="7"/>
        <v>11191</v>
      </c>
      <c r="C49" s="146"/>
      <c r="D49" s="135">
        <v>4539</v>
      </c>
      <c r="E49" s="135"/>
      <c r="F49" s="135">
        <v>1671</v>
      </c>
      <c r="G49" s="135"/>
      <c r="H49" s="135">
        <v>4981</v>
      </c>
      <c r="I49" s="146"/>
      <c r="J49" s="148"/>
      <c r="K49" s="149">
        <f>B49*100/SUM(B40:B51)</f>
        <v>41.899734172001949</v>
      </c>
      <c r="L49" s="150"/>
      <c r="M49" s="149">
        <f t="shared" si="8"/>
        <v>32.182359614293816</v>
      </c>
      <c r="N49" s="150"/>
      <c r="O49" s="149">
        <f t="shared" si="9"/>
        <v>42.432706957846619</v>
      </c>
      <c r="P49" s="150"/>
      <c r="Q49" s="149">
        <f t="shared" si="10"/>
        <v>57.470866505134417</v>
      </c>
      <c r="R49" s="149"/>
    </row>
    <row r="50" spans="1:18" s="127" customFormat="1" ht="11.4">
      <c r="A50" s="157" t="s">
        <v>53</v>
      </c>
      <c r="B50" s="146">
        <f t="shared" si="7"/>
        <v>1134</v>
      </c>
      <c r="C50" s="146"/>
      <c r="D50" s="135">
        <v>448</v>
      </c>
      <c r="E50" s="135" t="s">
        <v>211</v>
      </c>
      <c r="F50" s="135">
        <v>312</v>
      </c>
      <c r="G50" s="135" t="s">
        <v>211</v>
      </c>
      <c r="H50" s="135">
        <v>374</v>
      </c>
      <c r="I50" s="146"/>
      <c r="J50" s="232"/>
      <c r="K50" s="149">
        <f>B50*100/SUM(B40:B51)</f>
        <v>4.2457598562282373</v>
      </c>
      <c r="L50" s="150"/>
      <c r="M50" s="149">
        <f t="shared" si="8"/>
        <v>3.1764038570618265</v>
      </c>
      <c r="N50" s="150"/>
      <c r="O50" s="149">
        <f t="shared" si="9"/>
        <v>7.9228034535297107</v>
      </c>
      <c r="P50" s="150"/>
      <c r="Q50" s="149">
        <f t="shared" si="10"/>
        <v>4.3152186454367136</v>
      </c>
      <c r="R50" s="149"/>
    </row>
    <row r="51" spans="1:18" s="127" customFormat="1" ht="11.4">
      <c r="A51" s="157" t="s">
        <v>111</v>
      </c>
      <c r="B51" s="146">
        <f t="shared" si="7"/>
        <v>2203</v>
      </c>
      <c r="C51" s="146"/>
      <c r="D51" s="135">
        <v>1117</v>
      </c>
      <c r="E51" s="135"/>
      <c r="F51" s="135">
        <v>423</v>
      </c>
      <c r="G51" s="135" t="s">
        <v>211</v>
      </c>
      <c r="H51" s="135">
        <v>663</v>
      </c>
      <c r="I51" s="146"/>
      <c r="J51" s="148"/>
      <c r="K51" s="149">
        <f>B51*100/SUM(B40:B51)</f>
        <v>8.2481560522670261</v>
      </c>
      <c r="L51" s="150"/>
      <c r="M51" s="149">
        <f>D51*100/SUM($D$40:$D$51)</f>
        <v>7.9197390811117412</v>
      </c>
      <c r="N51" s="150"/>
      <c r="O51" s="149">
        <f>F51*100/SUM($F$40:$F$51)</f>
        <v>10.74149314372778</v>
      </c>
      <c r="P51" s="150"/>
      <c r="Q51" s="149">
        <f>H51*100/SUM($H$40:$H$51)</f>
        <v>7.6497057805469018</v>
      </c>
      <c r="R51" s="149"/>
    </row>
    <row r="52" spans="1:18" s="127" customFormat="1" ht="11.4">
      <c r="A52" s="157" t="s">
        <v>71</v>
      </c>
      <c r="B52" s="146">
        <f t="shared" si="7"/>
        <v>1454</v>
      </c>
      <c r="C52" s="146"/>
      <c r="D52" s="135">
        <v>912</v>
      </c>
      <c r="E52" s="135"/>
      <c r="F52" s="135">
        <v>146</v>
      </c>
      <c r="G52" s="135" t="s">
        <v>211</v>
      </c>
      <c r="H52" s="135">
        <v>396</v>
      </c>
      <c r="I52" s="146"/>
      <c r="J52" s="160"/>
      <c r="K52" s="204" t="s">
        <v>15</v>
      </c>
      <c r="L52" s="150"/>
      <c r="M52" s="204" t="s">
        <v>15</v>
      </c>
      <c r="N52" s="150"/>
      <c r="O52" s="204" t="s">
        <v>15</v>
      </c>
      <c r="P52" s="150"/>
      <c r="Q52" s="204" t="s">
        <v>15</v>
      </c>
      <c r="R52" s="149"/>
    </row>
    <row r="53" spans="1:18" s="127" customFormat="1" ht="6.6" customHeight="1">
      <c r="A53" s="169"/>
      <c r="B53" s="146"/>
      <c r="C53" s="537"/>
      <c r="D53" s="135"/>
      <c r="E53" s="135"/>
      <c r="F53" s="135"/>
      <c r="G53" s="135"/>
      <c r="H53" s="135"/>
      <c r="I53" s="537"/>
      <c r="J53" s="148"/>
      <c r="K53" s="150"/>
      <c r="L53" s="150"/>
      <c r="M53" s="150"/>
      <c r="N53" s="149"/>
      <c r="O53" s="150"/>
      <c r="P53" s="150"/>
      <c r="Q53" s="137"/>
      <c r="R53" s="137"/>
    </row>
    <row r="54" spans="1:18" s="133" customFormat="1" ht="36">
      <c r="A54" s="227" t="s">
        <v>112</v>
      </c>
      <c r="B54" s="168">
        <f t="shared" ref="B54:B60" si="11">SUM(D54,F54,H54)</f>
        <v>28160</v>
      </c>
      <c r="C54" s="146"/>
      <c r="D54" s="168">
        <f>SUM(D55:D60)</f>
        <v>15016</v>
      </c>
      <c r="E54" s="168"/>
      <c r="F54" s="168">
        <f>SUM(F55:F60)</f>
        <v>4083</v>
      </c>
      <c r="G54" s="168"/>
      <c r="H54" s="168">
        <f>SUM(H55:H60)</f>
        <v>9061</v>
      </c>
      <c r="I54" s="146"/>
      <c r="J54" s="148"/>
      <c r="K54" s="165">
        <f>SUM(K55:K59)</f>
        <v>100</v>
      </c>
      <c r="L54" s="165"/>
      <c r="M54" s="165">
        <f>SUM(M55:M59)</f>
        <v>100.00000000000001</v>
      </c>
      <c r="N54" s="165"/>
      <c r="O54" s="165">
        <f>SUM(O55:O59)</f>
        <v>99.999999999999986</v>
      </c>
      <c r="P54" s="165"/>
      <c r="Q54" s="165">
        <f>SUM(Q55:Q59)</f>
        <v>100</v>
      </c>
      <c r="R54" s="165"/>
    </row>
    <row r="55" spans="1:18" s="127" customFormat="1" ht="11.4">
      <c r="A55" s="145" t="s">
        <v>113</v>
      </c>
      <c r="B55" s="146">
        <f t="shared" si="11"/>
        <v>3339</v>
      </c>
      <c r="C55" s="146"/>
      <c r="D55" s="146">
        <v>1962</v>
      </c>
      <c r="E55" s="146"/>
      <c r="F55" s="146">
        <v>308</v>
      </c>
      <c r="G55" s="146" t="s">
        <v>211</v>
      </c>
      <c r="H55" s="146">
        <v>1069</v>
      </c>
      <c r="I55" s="146"/>
      <c r="J55" s="148"/>
      <c r="K55" s="149">
        <f>B55*100/SUM(B55:B59)</f>
        <v>12.209748784144512</v>
      </c>
      <c r="L55" s="150"/>
      <c r="M55" s="149">
        <f>D55*100/SUM($D$55:$D$59)</f>
        <v>13.320659922601671</v>
      </c>
      <c r="N55" s="150"/>
      <c r="O55" s="149">
        <f>F55*100/SUM($F$55:$F$59)</f>
        <v>8.2485270487412965</v>
      </c>
      <c r="P55" s="150"/>
      <c r="Q55" s="149">
        <f>H55*100/SUM($H$55:$H$59)</f>
        <v>12.032868077442593</v>
      </c>
      <c r="R55" s="150"/>
    </row>
    <row r="56" spans="1:18" s="127" customFormat="1" ht="12">
      <c r="A56" s="145" t="s">
        <v>114</v>
      </c>
      <c r="B56" s="146">
        <f t="shared" si="11"/>
        <v>16449</v>
      </c>
      <c r="C56" s="146"/>
      <c r="D56" s="146">
        <v>8706</v>
      </c>
      <c r="E56" s="146"/>
      <c r="F56" s="146">
        <v>2129</v>
      </c>
      <c r="G56" s="146"/>
      <c r="H56" s="146">
        <v>5614</v>
      </c>
      <c r="I56" s="146"/>
      <c r="J56" s="148"/>
      <c r="K56" s="149">
        <f>B56*100/SUM(B55:B59)</f>
        <v>60.14919369583501</v>
      </c>
      <c r="L56" s="165"/>
      <c r="M56" s="149">
        <f t="shared" ref="M56:M58" si="12">D56*100/SUM($D$55:$D$59)</f>
        <v>59.107882408853285</v>
      </c>
      <c r="N56" s="165"/>
      <c r="O56" s="149">
        <f t="shared" ref="O56:O58" si="13">F56*100/SUM($F$55:$F$59)</f>
        <v>57.016604177825386</v>
      </c>
      <c r="P56" s="165"/>
      <c r="Q56" s="149">
        <f t="shared" ref="Q56:Q58" si="14">H56*100/SUM($H$55:$H$59)</f>
        <v>63.192255740657359</v>
      </c>
      <c r="R56" s="150"/>
    </row>
    <row r="57" spans="1:18" s="127" customFormat="1" ht="11.4">
      <c r="A57" s="145" t="s">
        <v>115</v>
      </c>
      <c r="B57" s="146">
        <f t="shared" si="11"/>
        <v>7120</v>
      </c>
      <c r="C57" s="146"/>
      <c r="D57" s="146">
        <v>3829</v>
      </c>
      <c r="E57" s="146"/>
      <c r="F57" s="146">
        <v>1179</v>
      </c>
      <c r="G57" s="146"/>
      <c r="H57" s="146">
        <v>2112</v>
      </c>
      <c r="I57" s="146"/>
      <c r="J57" s="148"/>
      <c r="K57" s="149">
        <f>B57*100/SUM(B55:B59)</f>
        <v>26.035762606501628</v>
      </c>
      <c r="L57" s="150"/>
      <c r="M57" s="149">
        <f t="shared" si="12"/>
        <v>25.996333763324056</v>
      </c>
      <c r="N57" s="150"/>
      <c r="O57" s="149">
        <f t="shared" si="13"/>
        <v>31.574718800214246</v>
      </c>
      <c r="P57" s="197"/>
      <c r="Q57" s="149">
        <f t="shared" si="14"/>
        <v>23.773075191355247</v>
      </c>
      <c r="R57" s="150"/>
    </row>
    <row r="58" spans="1:18" s="127" customFormat="1" ht="11.4">
      <c r="A58" s="145" t="s">
        <v>116</v>
      </c>
      <c r="B58" s="146">
        <f t="shared" si="11"/>
        <v>426</v>
      </c>
      <c r="C58" s="146" t="s">
        <v>211</v>
      </c>
      <c r="D58" s="146">
        <v>232</v>
      </c>
      <c r="E58" s="146" t="s">
        <v>211</v>
      </c>
      <c r="F58" s="146">
        <v>118</v>
      </c>
      <c r="G58" s="146" t="s">
        <v>211</v>
      </c>
      <c r="H58" s="146">
        <v>76</v>
      </c>
      <c r="I58" s="146" t="s">
        <v>211</v>
      </c>
      <c r="J58" s="160"/>
      <c r="K58" s="149">
        <f>B58*100/SUM(B55:B59)</f>
        <v>1.5577577065125974</v>
      </c>
      <c r="L58" s="150"/>
      <c r="M58" s="149">
        <f t="shared" si="12"/>
        <v>1.5751239052209927</v>
      </c>
      <c r="N58" s="150"/>
      <c r="O58" s="149">
        <f t="shared" si="13"/>
        <v>3.1601499732190681</v>
      </c>
      <c r="P58" s="150"/>
      <c r="Q58" s="149">
        <f t="shared" si="14"/>
        <v>0.85547050877982889</v>
      </c>
      <c r="R58" s="150"/>
    </row>
    <row r="59" spans="1:18" s="123" customFormat="1" ht="11.4">
      <c r="A59" s="145" t="s">
        <v>117</v>
      </c>
      <c r="B59" s="146">
        <f t="shared" si="11"/>
        <v>13</v>
      </c>
      <c r="C59" s="146" t="s">
        <v>211</v>
      </c>
      <c r="D59" s="146">
        <v>0</v>
      </c>
      <c r="E59" s="146"/>
      <c r="F59" s="146">
        <v>0</v>
      </c>
      <c r="G59" s="146"/>
      <c r="H59" s="146">
        <v>13</v>
      </c>
      <c r="I59" s="146" t="s">
        <v>211</v>
      </c>
      <c r="J59" s="148"/>
      <c r="K59" s="149">
        <f>B59*100/SUM(B55:B59)</f>
        <v>4.7537207006252968E-2</v>
      </c>
      <c r="L59" s="150"/>
      <c r="M59" s="149">
        <f>D59*100/SUM($D$55:$D$59)</f>
        <v>0</v>
      </c>
      <c r="N59" s="150"/>
      <c r="O59" s="149">
        <f>F59*100/SUM($F$55:$F$59)</f>
        <v>0</v>
      </c>
      <c r="P59" s="150"/>
      <c r="Q59" s="149">
        <f>H59*100/SUM($H$55:$H$59)</f>
        <v>0.14633048176497074</v>
      </c>
      <c r="R59" s="230"/>
    </row>
    <row r="60" spans="1:18" s="127" customFormat="1" ht="11.4">
      <c r="A60" s="157" t="s">
        <v>71</v>
      </c>
      <c r="B60" s="146">
        <f t="shared" si="11"/>
        <v>813</v>
      </c>
      <c r="C60" s="146"/>
      <c r="D60" s="146">
        <v>287</v>
      </c>
      <c r="E60" s="146" t="s">
        <v>211</v>
      </c>
      <c r="F60" s="146">
        <v>349</v>
      </c>
      <c r="G60" s="146" t="s">
        <v>211</v>
      </c>
      <c r="H60" s="146">
        <v>177</v>
      </c>
      <c r="I60" s="146" t="s">
        <v>211</v>
      </c>
      <c r="J60" s="160"/>
      <c r="K60" s="204" t="s">
        <v>15</v>
      </c>
      <c r="L60" s="150"/>
      <c r="M60" s="204" t="s">
        <v>15</v>
      </c>
      <c r="N60" s="150"/>
      <c r="O60" s="204" t="s">
        <v>15</v>
      </c>
      <c r="P60" s="149"/>
      <c r="Q60" s="204" t="s">
        <v>15</v>
      </c>
      <c r="R60" s="150"/>
    </row>
    <row r="61" spans="1:18" s="127" customFormat="1" ht="6.6" customHeight="1">
      <c r="A61" s="169"/>
      <c r="B61" s="146"/>
      <c r="C61" s="537"/>
      <c r="D61" s="146"/>
      <c r="E61" s="537"/>
      <c r="F61" s="233"/>
      <c r="G61" s="539"/>
      <c r="H61" s="134"/>
      <c r="I61" s="537"/>
      <c r="J61" s="148"/>
      <c r="K61" s="197"/>
      <c r="L61" s="197"/>
      <c r="M61" s="197"/>
      <c r="N61" s="197"/>
      <c r="O61" s="197"/>
      <c r="P61" s="150"/>
      <c r="Q61" s="137"/>
      <c r="R61" s="137"/>
    </row>
    <row r="62" spans="1:18" s="133" customFormat="1" ht="24">
      <c r="A62" s="237" t="s">
        <v>118</v>
      </c>
      <c r="B62" s="168">
        <f>SUM(D62,F62,H62)</f>
        <v>28161</v>
      </c>
      <c r="C62" s="537"/>
      <c r="D62" s="168">
        <f>D63+D70+D71</f>
        <v>15017</v>
      </c>
      <c r="E62" s="537"/>
      <c r="F62" s="168">
        <f>F63+F70+F71</f>
        <v>4082</v>
      </c>
      <c r="G62" s="539"/>
      <c r="H62" s="168">
        <f>H63+H70+H71</f>
        <v>9062</v>
      </c>
      <c r="I62" s="537"/>
      <c r="J62" s="148"/>
      <c r="K62" s="165">
        <f>SUM(K63,K70)</f>
        <v>100</v>
      </c>
      <c r="L62" s="165"/>
      <c r="M62" s="165">
        <f>SUM(M63,M70)</f>
        <v>100</v>
      </c>
      <c r="N62" s="165"/>
      <c r="O62" s="165">
        <f>SUM(O63,O70)</f>
        <v>100</v>
      </c>
      <c r="P62" s="165"/>
      <c r="Q62" s="165">
        <f>SUM(Q63,Q70)</f>
        <v>100</v>
      </c>
      <c r="R62" s="165"/>
    </row>
    <row r="63" spans="1:18" s="235" customFormat="1" ht="22.8">
      <c r="A63" s="145" t="s">
        <v>119</v>
      </c>
      <c r="B63" s="146">
        <f t="shared" ref="B63:B71" si="15">SUM(D63,F63,H63)</f>
        <v>25961</v>
      </c>
      <c r="C63" s="146"/>
      <c r="D63" s="146">
        <f>SUM(D64:D69)</f>
        <v>13703</v>
      </c>
      <c r="E63" s="146"/>
      <c r="F63" s="146">
        <f>SUM(F64:F69)</f>
        <v>3940</v>
      </c>
      <c r="G63" s="146"/>
      <c r="H63" s="146">
        <f>SUM(H64:H69)</f>
        <v>8318</v>
      </c>
      <c r="I63" s="146"/>
      <c r="J63" s="148"/>
      <c r="K63" s="150">
        <f>B63*100/SUM(B63,B70)</f>
        <v>92.569085398466754</v>
      </c>
      <c r="L63" s="150"/>
      <c r="M63" s="149">
        <f>D63*100/SUM(D63,D70)</f>
        <v>91.542521210501704</v>
      </c>
      <c r="N63" s="150"/>
      <c r="O63" s="149">
        <f>F63*100/SUM(F63,F70)</f>
        <v>96.52131308182264</v>
      </c>
      <c r="P63" s="234"/>
      <c r="Q63" s="149">
        <f>H63*100/SUM(H63,H70)</f>
        <v>92.483878140982881</v>
      </c>
      <c r="R63" s="150"/>
    </row>
    <row r="64" spans="1:18" s="127" customFormat="1" ht="11.4">
      <c r="A64" s="229" t="s">
        <v>182</v>
      </c>
      <c r="B64" s="146">
        <f t="shared" si="15"/>
        <v>11722</v>
      </c>
      <c r="C64" s="146"/>
      <c r="D64" s="146">
        <v>6107</v>
      </c>
      <c r="E64" s="146"/>
      <c r="F64" s="146">
        <v>690</v>
      </c>
      <c r="G64" s="146" t="s">
        <v>211</v>
      </c>
      <c r="H64" s="146">
        <v>4925</v>
      </c>
      <c r="I64" s="146"/>
      <c r="J64" s="148"/>
      <c r="K64" s="149">
        <f>B64*100/SUM(B63,B70)</f>
        <v>41.797111784631845</v>
      </c>
      <c r="L64" s="150"/>
      <c r="M64" s="149">
        <f>D64*100/SUM(D63,D70)</f>
        <v>40.797648473511927</v>
      </c>
      <c r="N64" s="150"/>
      <c r="O64" s="149">
        <f>F64*100/SUM(F63,F70)</f>
        <v>16.903478686918177</v>
      </c>
      <c r="P64" s="150"/>
      <c r="Q64" s="149">
        <f>H64*100/SUM(H63,H70)</f>
        <v>54.758728040916168</v>
      </c>
      <c r="R64" s="150"/>
    </row>
    <row r="65" spans="1:18" s="127" customFormat="1" ht="11.4">
      <c r="A65" s="229" t="s">
        <v>120</v>
      </c>
      <c r="B65" s="146">
        <f t="shared" si="15"/>
        <v>7537</v>
      </c>
      <c r="C65" s="146"/>
      <c r="D65" s="146">
        <v>4769</v>
      </c>
      <c r="E65" s="146"/>
      <c r="F65" s="146">
        <v>550</v>
      </c>
      <c r="G65" s="146" t="s">
        <v>211</v>
      </c>
      <c r="H65" s="146">
        <v>2218</v>
      </c>
      <c r="I65" s="146"/>
      <c r="J65" s="148"/>
      <c r="K65" s="149">
        <f>B65*100/SUM(B63,B70)</f>
        <v>26.874665715813869</v>
      </c>
      <c r="L65" s="150"/>
      <c r="M65" s="149">
        <f>D65*100/SUM(D63,D70)</f>
        <v>31.859175629634578</v>
      </c>
      <c r="N65" s="150"/>
      <c r="O65" s="149">
        <f>F65*100/SUM(F63,F70)</f>
        <v>13.473787359137678</v>
      </c>
      <c r="P65" s="150"/>
      <c r="Q65" s="149">
        <f>H65*100/SUM(H63,H70)</f>
        <v>24.660885034467423</v>
      </c>
      <c r="R65" s="150"/>
    </row>
    <row r="66" spans="1:18" s="127" customFormat="1" ht="11.4">
      <c r="A66" s="308" t="s">
        <v>185</v>
      </c>
      <c r="B66" s="146">
        <f t="shared" si="15"/>
        <v>190</v>
      </c>
      <c r="C66" s="146" t="s">
        <v>211</v>
      </c>
      <c r="D66" s="146">
        <v>151</v>
      </c>
      <c r="E66" s="146" t="s">
        <v>211</v>
      </c>
      <c r="F66" s="146">
        <v>12</v>
      </c>
      <c r="G66" s="146" t="s">
        <v>211</v>
      </c>
      <c r="H66" s="146">
        <v>27</v>
      </c>
      <c r="I66" s="146" t="s">
        <v>211</v>
      </c>
      <c r="J66" s="148"/>
      <c r="K66" s="149">
        <f>B66*100/SUM(B63,B70)</f>
        <v>0.67748261722232128</v>
      </c>
      <c r="L66" s="150"/>
      <c r="M66" s="149">
        <f>D66*100/SUM(D63,D70)</f>
        <v>1.0087514196005076</v>
      </c>
      <c r="N66" s="150"/>
      <c r="O66" s="149">
        <f>F66*100/SUM(F63,F70)</f>
        <v>0.29397354238118567</v>
      </c>
      <c r="P66" s="150"/>
      <c r="Q66" s="149">
        <f>H66*100/SUM(H63,H70)</f>
        <v>0.30020013342228152</v>
      </c>
      <c r="R66" s="150"/>
    </row>
    <row r="67" spans="1:18" s="127" customFormat="1" ht="12">
      <c r="A67" s="229" t="s">
        <v>122</v>
      </c>
      <c r="B67" s="146">
        <f t="shared" si="15"/>
        <v>5651</v>
      </c>
      <c r="C67" s="146"/>
      <c r="D67" s="146">
        <v>2220</v>
      </c>
      <c r="E67" s="146"/>
      <c r="F67" s="146">
        <v>2433</v>
      </c>
      <c r="G67" s="146"/>
      <c r="H67" s="146">
        <v>998</v>
      </c>
      <c r="I67" s="146"/>
      <c r="J67" s="148"/>
      <c r="K67" s="149">
        <f>B67*100/SUM(B63,B70)</f>
        <v>20.149759315385985</v>
      </c>
      <c r="L67" s="150"/>
      <c r="M67" s="149">
        <f>D67*100/SUM(D63,D70)</f>
        <v>14.83065001002071</v>
      </c>
      <c r="N67" s="150"/>
      <c r="O67" s="149">
        <f>F67*100/SUM(F63,F70)</f>
        <v>59.603135717785399</v>
      </c>
      <c r="P67" s="165"/>
      <c r="Q67" s="149">
        <f>H67*100/SUM(H63,H70)</f>
        <v>11.096286413164332</v>
      </c>
      <c r="R67" s="150"/>
    </row>
    <row r="68" spans="1:18" s="127" customFormat="1" ht="24" customHeight="1">
      <c r="A68" s="229" t="s">
        <v>121</v>
      </c>
      <c r="B68" s="146">
        <f t="shared" si="15"/>
        <v>395</v>
      </c>
      <c r="C68" s="146" t="s">
        <v>211</v>
      </c>
      <c r="D68" s="146">
        <v>225</v>
      </c>
      <c r="E68" s="146" t="s">
        <v>211</v>
      </c>
      <c r="F68" s="146">
        <v>115</v>
      </c>
      <c r="G68" s="146" t="s">
        <v>211</v>
      </c>
      <c r="H68" s="146">
        <v>55</v>
      </c>
      <c r="I68" s="146" t="s">
        <v>211</v>
      </c>
      <c r="J68" s="148"/>
      <c r="K68" s="149">
        <f>B68*100/SUM(B63,B70)</f>
        <v>1.408450704225352</v>
      </c>
      <c r="L68" s="150"/>
      <c r="M68" s="149">
        <f>D68*100/SUM(D63,D70)</f>
        <v>1.5031064199345314</v>
      </c>
      <c r="N68" s="165"/>
      <c r="O68" s="149">
        <f>F68*100/SUM(F63,F70)</f>
        <v>2.8172464478196964</v>
      </c>
      <c r="P68" s="150"/>
      <c r="Q68" s="149">
        <f>H68*100/SUM(H63,H70)</f>
        <v>0.61151879030464751</v>
      </c>
      <c r="R68" s="150"/>
    </row>
    <row r="69" spans="1:18" s="127" customFormat="1" ht="11.4">
      <c r="A69" s="229" t="s">
        <v>69</v>
      </c>
      <c r="B69" s="146">
        <f t="shared" si="15"/>
        <v>466</v>
      </c>
      <c r="C69" s="146" t="s">
        <v>211</v>
      </c>
      <c r="D69" s="146">
        <v>231</v>
      </c>
      <c r="E69" s="146" t="s">
        <v>211</v>
      </c>
      <c r="F69" s="146">
        <v>140</v>
      </c>
      <c r="G69" s="146" t="s">
        <v>211</v>
      </c>
      <c r="H69" s="146">
        <v>95</v>
      </c>
      <c r="I69" s="146" t="s">
        <v>211</v>
      </c>
      <c r="J69" s="148"/>
      <c r="K69" s="149">
        <f>B69*100/SUM(B63,B70)</f>
        <v>1.6616152611873773</v>
      </c>
      <c r="L69" s="150"/>
      <c r="M69" s="149">
        <f>D69*100/SUM(D63,D70)</f>
        <v>1.5431892577994522</v>
      </c>
      <c r="N69" s="150"/>
      <c r="O69" s="149">
        <f>F69*100/SUM(F63,F70)</f>
        <v>3.4296913277804997</v>
      </c>
      <c r="P69" s="150"/>
      <c r="Q69" s="149">
        <f>H69*100/SUM(H63,H70)</f>
        <v>1.0562597287080275</v>
      </c>
      <c r="R69" s="150"/>
    </row>
    <row r="70" spans="1:18" s="235" customFormat="1" ht="11.4">
      <c r="A70" s="145" t="s">
        <v>123</v>
      </c>
      <c r="B70" s="146">
        <f t="shared" si="15"/>
        <v>2084</v>
      </c>
      <c r="C70" s="146"/>
      <c r="D70" s="146">
        <v>1266</v>
      </c>
      <c r="E70" s="146"/>
      <c r="F70" s="146">
        <v>142</v>
      </c>
      <c r="G70" s="146" t="s">
        <v>211</v>
      </c>
      <c r="H70" s="146">
        <v>676</v>
      </c>
      <c r="I70" s="146"/>
      <c r="J70" s="148"/>
      <c r="K70" s="149">
        <f>B70*100/SUM(B63,B70)</f>
        <v>7.4309146015332503</v>
      </c>
      <c r="L70" s="150"/>
      <c r="M70" s="149">
        <f>D70*100/SUM(D63,D70)</f>
        <v>8.4574787894982961</v>
      </c>
      <c r="N70" s="150"/>
      <c r="O70" s="149">
        <f>F70*100/SUM(F63,F70)</f>
        <v>3.4786869181773641</v>
      </c>
      <c r="P70" s="234"/>
      <c r="Q70" s="149">
        <f>H70*100/SUM(H63,H70)</f>
        <v>7.5161218590171224</v>
      </c>
      <c r="R70" s="150"/>
    </row>
    <row r="71" spans="1:18" s="127" customFormat="1" ht="11.4">
      <c r="A71" s="157" t="s">
        <v>71</v>
      </c>
      <c r="B71" s="146">
        <f t="shared" si="15"/>
        <v>116</v>
      </c>
      <c r="C71" s="146" t="s">
        <v>211</v>
      </c>
      <c r="D71" s="146">
        <v>48</v>
      </c>
      <c r="E71" s="146" t="s">
        <v>211</v>
      </c>
      <c r="F71" s="146">
        <v>0</v>
      </c>
      <c r="G71" s="146"/>
      <c r="H71" s="146">
        <v>68</v>
      </c>
      <c r="I71" s="146" t="s">
        <v>211</v>
      </c>
      <c r="J71" s="148"/>
      <c r="K71" s="204" t="s">
        <v>15</v>
      </c>
      <c r="L71" s="150"/>
      <c r="M71" s="204" t="s">
        <v>15</v>
      </c>
      <c r="N71" s="150"/>
      <c r="O71" s="204">
        <v>0</v>
      </c>
      <c r="P71" s="150"/>
      <c r="Q71" s="204" t="s">
        <v>15</v>
      </c>
      <c r="R71" s="150"/>
    </row>
    <row r="72" spans="1:18" s="127" customFormat="1" ht="6.6" customHeight="1">
      <c r="A72" s="151"/>
      <c r="B72" s="146"/>
      <c r="C72" s="146"/>
      <c r="D72" s="146"/>
      <c r="E72" s="146"/>
      <c r="F72" s="146"/>
      <c r="G72" s="146"/>
      <c r="H72" s="146"/>
      <c r="I72" s="146"/>
      <c r="J72" s="232"/>
      <c r="K72" s="150"/>
      <c r="L72" s="150"/>
      <c r="M72" s="150"/>
      <c r="N72" s="150"/>
      <c r="O72" s="150"/>
      <c r="P72" s="150"/>
      <c r="Q72" s="137"/>
      <c r="R72" s="137"/>
    </row>
    <row r="73" spans="1:18" s="133" customFormat="1" ht="24">
      <c r="A73" s="227" t="s">
        <v>124</v>
      </c>
      <c r="B73" s="168">
        <f t="shared" ref="B73:B76" si="16">SUM(D73,F73,H73)</f>
        <v>28159</v>
      </c>
      <c r="C73" s="537"/>
      <c r="D73" s="168">
        <f>SUM(D74:D76)</f>
        <v>15016</v>
      </c>
      <c r="E73" s="537"/>
      <c r="F73" s="168">
        <f>SUM(F74:F76)</f>
        <v>4082</v>
      </c>
      <c r="G73" s="539"/>
      <c r="H73" s="168">
        <f>SUM(H74:H76)</f>
        <v>9061</v>
      </c>
      <c r="I73" s="537"/>
      <c r="J73" s="148"/>
      <c r="K73" s="165">
        <f>SUM(K74:K75)</f>
        <v>100</v>
      </c>
      <c r="L73" s="165"/>
      <c r="M73" s="165">
        <f>SUM(M74:M75)</f>
        <v>100</v>
      </c>
      <c r="N73" s="165"/>
      <c r="O73" s="165">
        <f>SUM(O74:O75)</f>
        <v>100</v>
      </c>
      <c r="P73" s="206"/>
      <c r="Q73" s="165">
        <f>SUM(Q74:Q75)</f>
        <v>100</v>
      </c>
      <c r="R73" s="165"/>
    </row>
    <row r="74" spans="1:18" s="127" customFormat="1" ht="11.4">
      <c r="A74" s="145" t="s">
        <v>125</v>
      </c>
      <c r="B74" s="146">
        <f t="shared" si="16"/>
        <v>128</v>
      </c>
      <c r="C74" s="146" t="s">
        <v>211</v>
      </c>
      <c r="D74" s="146">
        <v>31</v>
      </c>
      <c r="E74" s="146" t="s">
        <v>211</v>
      </c>
      <c r="F74" s="146">
        <v>31</v>
      </c>
      <c r="G74" s="146" t="s">
        <v>211</v>
      </c>
      <c r="H74" s="146">
        <v>66</v>
      </c>
      <c r="I74" s="146" t="s">
        <v>211</v>
      </c>
      <c r="J74" s="160"/>
      <c r="K74" s="149">
        <f>B74*100/SUM(B74:B75)</f>
        <v>0.45533776813347088</v>
      </c>
      <c r="L74" s="150"/>
      <c r="M74" s="149">
        <f>D74*100/SUM(D74:D75)</f>
        <v>0.20691496462421571</v>
      </c>
      <c r="N74" s="150"/>
      <c r="O74" s="149">
        <f>F74*100/SUM(F74:F75)</f>
        <v>0.76204523107177979</v>
      </c>
      <c r="P74" s="137"/>
      <c r="Q74" s="149">
        <f>H74*100/SUM(H74:H75)</f>
        <v>0.72839642423573558</v>
      </c>
      <c r="R74" s="137"/>
    </row>
    <row r="75" spans="1:18" s="127" customFormat="1" ht="11.4">
      <c r="A75" s="145" t="s">
        <v>126</v>
      </c>
      <c r="B75" s="146">
        <f t="shared" si="16"/>
        <v>27983</v>
      </c>
      <c r="C75" s="146"/>
      <c r="D75" s="146">
        <v>14951</v>
      </c>
      <c r="E75" s="146"/>
      <c r="F75" s="146">
        <v>4037</v>
      </c>
      <c r="G75" s="146"/>
      <c r="H75" s="146">
        <v>8995</v>
      </c>
      <c r="I75" s="146"/>
      <c r="J75" s="160"/>
      <c r="K75" s="149">
        <f>B75*100/SUM(B74:B75)</f>
        <v>99.544662231866525</v>
      </c>
      <c r="L75" s="150"/>
      <c r="M75" s="149">
        <f>D75*100/SUM(D74:D75)</f>
        <v>99.793085035375782</v>
      </c>
      <c r="N75" s="150"/>
      <c r="O75" s="149">
        <f>F75*100/SUM(F74:F75)</f>
        <v>99.237954768928219</v>
      </c>
      <c r="P75" s="137"/>
      <c r="Q75" s="149">
        <f>H75*100/SUM(H74:H75)</f>
        <v>99.27160357576426</v>
      </c>
      <c r="R75" s="149"/>
    </row>
    <row r="76" spans="1:18" s="132" customFormat="1" ht="11.4">
      <c r="A76" s="145" t="s">
        <v>5</v>
      </c>
      <c r="B76" s="146">
        <f t="shared" si="16"/>
        <v>48</v>
      </c>
      <c r="C76" s="146" t="s">
        <v>211</v>
      </c>
      <c r="D76" s="146">
        <v>34</v>
      </c>
      <c r="E76" s="146" t="s">
        <v>211</v>
      </c>
      <c r="F76" s="146">
        <v>14</v>
      </c>
      <c r="G76" s="146" t="s">
        <v>211</v>
      </c>
      <c r="H76" s="146">
        <v>0</v>
      </c>
      <c r="I76" s="146"/>
      <c r="J76" s="160"/>
      <c r="K76" s="204" t="s">
        <v>15</v>
      </c>
      <c r="M76" s="204" t="s">
        <v>15</v>
      </c>
      <c r="N76" s="150"/>
      <c r="O76" s="204" t="s">
        <v>15</v>
      </c>
      <c r="P76" s="150"/>
      <c r="Q76" s="204">
        <v>0</v>
      </c>
      <c r="R76" s="149"/>
    </row>
    <row r="77" spans="1:18" s="127" customFormat="1" ht="6.6" customHeight="1">
      <c r="A77" s="151"/>
      <c r="B77" s="146"/>
      <c r="C77" s="537"/>
      <c r="D77" s="163"/>
      <c r="E77" s="537"/>
      <c r="F77" s="135"/>
      <c r="G77" s="539"/>
      <c r="H77" s="135"/>
      <c r="I77" s="537"/>
      <c r="J77" s="148"/>
      <c r="K77" s="149"/>
      <c r="L77" s="150"/>
      <c r="M77" s="236"/>
      <c r="N77" s="150"/>
      <c r="O77" s="149"/>
      <c r="P77" s="137"/>
      <c r="Q77" s="137"/>
      <c r="R77" s="137"/>
    </row>
    <row r="78" spans="1:18" s="133" customFormat="1" ht="24">
      <c r="A78" s="170" t="s">
        <v>149</v>
      </c>
      <c r="B78" s="168">
        <f t="shared" ref="B78:B81" si="17">SUM(D78,F78,H78)</f>
        <v>28159</v>
      </c>
      <c r="C78" s="537"/>
      <c r="D78" s="168">
        <f>SUM(D79:D81)</f>
        <v>15016</v>
      </c>
      <c r="E78" s="168"/>
      <c r="F78" s="168">
        <f t="shared" ref="F78:H78" si="18">SUM(F79:F81)</f>
        <v>4082</v>
      </c>
      <c r="G78" s="168"/>
      <c r="H78" s="168">
        <f t="shared" si="18"/>
        <v>9061</v>
      </c>
      <c r="I78" s="537"/>
      <c r="J78" s="148"/>
      <c r="K78" s="165">
        <f>SUM(K79:K80)</f>
        <v>100</v>
      </c>
      <c r="L78" s="165"/>
      <c r="M78" s="165">
        <f>SUM(M79:M80)</f>
        <v>100</v>
      </c>
      <c r="N78" s="165"/>
      <c r="O78" s="165">
        <f>SUM(O79:O80)</f>
        <v>100</v>
      </c>
      <c r="P78" s="206"/>
      <c r="Q78" s="165">
        <f>SUM(Q79:Q80)</f>
        <v>100</v>
      </c>
      <c r="R78" s="165"/>
    </row>
    <row r="79" spans="1:18" s="127" customFormat="1" ht="11.4">
      <c r="A79" s="145" t="s">
        <v>177</v>
      </c>
      <c r="B79" s="146">
        <f t="shared" si="17"/>
        <v>20455</v>
      </c>
      <c r="C79" s="146"/>
      <c r="D79" s="146">
        <v>10923</v>
      </c>
      <c r="E79" s="146"/>
      <c r="F79" s="146">
        <v>2320</v>
      </c>
      <c r="G79" s="146"/>
      <c r="H79" s="146">
        <v>7212</v>
      </c>
      <c r="I79" s="146"/>
      <c r="J79" s="148"/>
      <c r="K79" s="149">
        <f>B79*100/SUM(B79:B80)</f>
        <v>73.181639297341775</v>
      </c>
      <c r="L79" s="150"/>
      <c r="M79" s="149">
        <f>D79*100/SUM(D79:D80)</f>
        <v>73.215362959983906</v>
      </c>
      <c r="N79" s="150"/>
      <c r="O79" s="149">
        <f>F79*100/SUM(F79:F80)</f>
        <v>57.354758961681085</v>
      </c>
      <c r="P79" s="137"/>
      <c r="Q79" s="149">
        <f>H79*100/SUM(H79:H80)</f>
        <v>80.249248915099585</v>
      </c>
      <c r="R79" s="149"/>
    </row>
    <row r="80" spans="1:18" s="127" customFormat="1" ht="11.4">
      <c r="A80" s="145" t="s">
        <v>147</v>
      </c>
      <c r="B80" s="146">
        <f t="shared" si="17"/>
        <v>7496</v>
      </c>
      <c r="C80" s="146"/>
      <c r="D80" s="146">
        <v>3996</v>
      </c>
      <c r="E80" s="146"/>
      <c r="F80" s="146">
        <v>1725</v>
      </c>
      <c r="G80" s="146"/>
      <c r="H80" s="146">
        <v>1775</v>
      </c>
      <c r="I80" s="146"/>
      <c r="J80" s="148"/>
      <c r="K80" s="149">
        <f>B80*100/SUM(B79:B80)</f>
        <v>26.818360702658222</v>
      </c>
      <c r="L80" s="150"/>
      <c r="M80" s="149">
        <f>D80*100/SUM(D79:D80)</f>
        <v>26.784637040016086</v>
      </c>
      <c r="N80" s="150"/>
      <c r="O80" s="149">
        <f>F80*100/SUM(F79:F80)</f>
        <v>42.645241038318915</v>
      </c>
      <c r="P80" s="137"/>
      <c r="Q80" s="149">
        <f>H80*100/SUM(H79:H80)</f>
        <v>19.750751084900411</v>
      </c>
      <c r="R80" s="149"/>
    </row>
    <row r="81" spans="1:18" s="123" customFormat="1" ht="11.4">
      <c r="A81" s="157" t="s">
        <v>5</v>
      </c>
      <c r="B81" s="146">
        <f t="shared" si="17"/>
        <v>208</v>
      </c>
      <c r="C81" s="146" t="s">
        <v>211</v>
      </c>
      <c r="D81" s="146">
        <v>97</v>
      </c>
      <c r="E81" s="146" t="s">
        <v>211</v>
      </c>
      <c r="F81" s="146">
        <v>37</v>
      </c>
      <c r="G81" s="146" t="s">
        <v>211</v>
      </c>
      <c r="H81" s="146">
        <v>74</v>
      </c>
      <c r="I81" s="146" t="s">
        <v>211</v>
      </c>
      <c r="J81" s="172"/>
      <c r="K81" s="204" t="s">
        <v>15</v>
      </c>
      <c r="L81" s="173"/>
      <c r="M81" s="204" t="s">
        <v>15</v>
      </c>
      <c r="N81" s="173"/>
      <c r="O81" s="204" t="s">
        <v>15</v>
      </c>
      <c r="P81" s="173"/>
      <c r="Q81" s="204" t="s">
        <v>15</v>
      </c>
      <c r="R81" s="149"/>
    </row>
    <row r="82" spans="1:18" s="127" customFormat="1" ht="6.6" customHeight="1">
      <c r="A82" s="151"/>
      <c r="B82" s="146"/>
      <c r="C82" s="537"/>
      <c r="D82" s="163"/>
      <c r="E82" s="537"/>
      <c r="F82" s="135"/>
      <c r="G82" s="539"/>
      <c r="H82" s="135"/>
      <c r="I82" s="537"/>
      <c r="J82" s="148"/>
      <c r="K82" s="149"/>
      <c r="L82" s="150"/>
      <c r="M82" s="236"/>
      <c r="N82" s="150"/>
      <c r="O82" s="149"/>
      <c r="P82" s="137"/>
      <c r="Q82" s="137"/>
      <c r="R82" s="137"/>
    </row>
    <row r="83" spans="1:18" s="238" customFormat="1" ht="25.8">
      <c r="A83" s="390" t="s">
        <v>215</v>
      </c>
      <c r="B83" s="168">
        <f t="shared" ref="B83:B86" si="19">SUM(D83,F83,H83)</f>
        <v>28159</v>
      </c>
      <c r="C83" s="537"/>
      <c r="D83" s="168">
        <f>SUM(D84:D86)</f>
        <v>15016</v>
      </c>
      <c r="E83" s="537"/>
      <c r="F83" s="168">
        <f>SUM(F84:F86)</f>
        <v>4082</v>
      </c>
      <c r="G83" s="539"/>
      <c r="H83" s="168">
        <f>SUM(H84:H86)</f>
        <v>9061</v>
      </c>
      <c r="I83" s="538"/>
      <c r="J83" s="172"/>
      <c r="K83" s="154">
        <f>SUM(K84:K85)</f>
        <v>100</v>
      </c>
      <c r="L83" s="149"/>
      <c r="M83" s="154">
        <f>SUM(M84:M85)</f>
        <v>100</v>
      </c>
      <c r="N83" s="149"/>
      <c r="O83" s="154">
        <f>SUM(O84:O85)</f>
        <v>100</v>
      </c>
      <c r="P83" s="154"/>
      <c r="Q83" s="154">
        <f>SUM(Q84:Q85)</f>
        <v>100</v>
      </c>
      <c r="R83" s="154"/>
    </row>
    <row r="84" spans="1:18" s="127" customFormat="1" ht="11.4">
      <c r="A84" s="239" t="s">
        <v>106</v>
      </c>
      <c r="B84" s="146">
        <f t="shared" si="19"/>
        <v>6488</v>
      </c>
      <c r="C84" s="146"/>
      <c r="D84" s="146">
        <v>3156</v>
      </c>
      <c r="E84" s="146"/>
      <c r="F84" s="146">
        <v>1948</v>
      </c>
      <c r="G84" s="146"/>
      <c r="H84" s="146">
        <v>1384</v>
      </c>
      <c r="I84" s="146"/>
      <c r="J84" s="148"/>
      <c r="K84" s="150">
        <f>B84*100/SUM(B84:B85)</f>
        <v>23.180535210261173</v>
      </c>
      <c r="L84" s="150"/>
      <c r="M84" s="150">
        <f>D84*100/SUM(D84:D85)</f>
        <v>21.017581246670218</v>
      </c>
      <c r="N84" s="150"/>
      <c r="O84" s="150">
        <f>F84*100/SUM(F84:F85)</f>
        <v>47.721705046545814</v>
      </c>
      <c r="P84" s="150"/>
      <c r="Q84" s="150">
        <f>H84*100/SUM(H84:H85)</f>
        <v>15.566303003036779</v>
      </c>
      <c r="R84" s="149"/>
    </row>
    <row r="85" spans="1:18" s="127" customFormat="1" ht="11.4">
      <c r="A85" s="239" t="s">
        <v>107</v>
      </c>
      <c r="B85" s="146">
        <f t="shared" si="19"/>
        <v>21501</v>
      </c>
      <c r="C85" s="146"/>
      <c r="D85" s="146">
        <v>11860</v>
      </c>
      <c r="E85" s="146"/>
      <c r="F85" s="146">
        <v>2134</v>
      </c>
      <c r="G85" s="146"/>
      <c r="H85" s="146">
        <v>7507</v>
      </c>
      <c r="I85" s="146"/>
      <c r="J85" s="148"/>
      <c r="K85" s="150">
        <f>B85*100/SUM(B84:B85)</f>
        <v>76.819464789738831</v>
      </c>
      <c r="L85" s="150"/>
      <c r="M85" s="150">
        <f>D85*100/SUM(D84:D85)</f>
        <v>78.982418753329782</v>
      </c>
      <c r="N85" s="150"/>
      <c r="O85" s="150">
        <f>F85*100/SUM(F84:F85)</f>
        <v>52.278294953454186</v>
      </c>
      <c r="P85" s="150"/>
      <c r="Q85" s="150">
        <f>H85*100/SUM(H84:H85)</f>
        <v>84.433696996963221</v>
      </c>
      <c r="R85" s="150"/>
    </row>
    <row r="86" spans="1:18" s="127" customFormat="1" ht="12">
      <c r="A86" s="239" t="s">
        <v>5</v>
      </c>
      <c r="B86" s="146">
        <f t="shared" si="19"/>
        <v>170</v>
      </c>
      <c r="C86" s="146" t="s">
        <v>211</v>
      </c>
      <c r="D86" s="146">
        <v>0</v>
      </c>
      <c r="E86" s="146"/>
      <c r="F86" s="146">
        <v>0</v>
      </c>
      <c r="G86" s="146"/>
      <c r="H86" s="146">
        <v>170</v>
      </c>
      <c r="I86" s="146" t="s">
        <v>211</v>
      </c>
      <c r="J86" s="148"/>
      <c r="K86" s="212" t="s">
        <v>15</v>
      </c>
      <c r="L86" s="150"/>
      <c r="M86" s="212">
        <v>0</v>
      </c>
      <c r="N86" s="150"/>
      <c r="O86" s="212">
        <v>0</v>
      </c>
      <c r="P86" s="165"/>
      <c r="Q86" s="212" t="s">
        <v>15</v>
      </c>
      <c r="R86" s="150"/>
    </row>
    <row r="87" spans="1:18" s="127" customFormat="1" ht="6.6" customHeight="1">
      <c r="A87" s="240"/>
      <c r="B87" s="146"/>
      <c r="C87" s="537"/>
      <c r="D87" s="232"/>
      <c r="E87" s="537"/>
      <c r="F87" s="195"/>
      <c r="G87" s="539"/>
      <c r="H87" s="134"/>
      <c r="I87" s="537"/>
      <c r="J87" s="148"/>
      <c r="K87" s="165"/>
      <c r="L87" s="165"/>
      <c r="M87" s="165"/>
      <c r="N87" s="165"/>
      <c r="O87" s="165"/>
      <c r="P87" s="150"/>
      <c r="Q87" s="150"/>
      <c r="R87" s="137"/>
    </row>
    <row r="88" spans="1:18" s="133" customFormat="1" ht="36">
      <c r="A88" s="227" t="s">
        <v>72</v>
      </c>
      <c r="B88" s="168">
        <f t="shared" ref="B88:B95" si="20">SUM(D88,F88,H88)</f>
        <v>28160</v>
      </c>
      <c r="C88" s="537"/>
      <c r="D88" s="168">
        <f>SUM(D89:D95)</f>
        <v>15016</v>
      </c>
      <c r="E88" s="537"/>
      <c r="F88" s="168">
        <f>SUM(F89:F95)</f>
        <v>4082</v>
      </c>
      <c r="G88" s="539"/>
      <c r="H88" s="168">
        <f>SUM(H89:H95)</f>
        <v>9062</v>
      </c>
      <c r="I88" s="537"/>
      <c r="J88" s="148"/>
      <c r="K88" s="165">
        <f>SUM(K89:K94)</f>
        <v>100</v>
      </c>
      <c r="L88" s="165"/>
      <c r="M88" s="165">
        <f>SUM(M89:M94)</f>
        <v>100.00000000000001</v>
      </c>
      <c r="N88" s="165"/>
      <c r="O88" s="165">
        <f>SUM(O89:O94)</f>
        <v>99.999999999999986</v>
      </c>
      <c r="P88" s="165"/>
      <c r="Q88" s="165">
        <f>SUM(Q89:Q94)</f>
        <v>99.999999999999986</v>
      </c>
      <c r="R88" s="165"/>
    </row>
    <row r="89" spans="1:18" s="127" customFormat="1" ht="12">
      <c r="A89" s="145" t="s">
        <v>39</v>
      </c>
      <c r="B89" s="146">
        <f t="shared" si="20"/>
        <v>16147</v>
      </c>
      <c r="C89" s="146"/>
      <c r="D89" s="146">
        <v>7999</v>
      </c>
      <c r="E89" s="146"/>
      <c r="F89" s="146">
        <v>2288</v>
      </c>
      <c r="G89" s="146"/>
      <c r="H89" s="146">
        <v>5860</v>
      </c>
      <c r="I89" s="146"/>
      <c r="J89" s="148"/>
      <c r="K89" s="150">
        <f>B89*100/SUM(B89:B94)</f>
        <v>57.438104723961295</v>
      </c>
      <c r="L89" s="165"/>
      <c r="M89" s="150">
        <f>D89*100/SUM($D$89:$D$94)</f>
        <v>53.41569282136895</v>
      </c>
      <c r="N89" s="165"/>
      <c r="O89" s="150">
        <f>F89*100/SUM($F$89:$F$94)</f>
        <v>56.050955414012741</v>
      </c>
      <c r="P89" s="150"/>
      <c r="Q89" s="150">
        <f>H89*100/SUM($H$89:$H$94)</f>
        <v>64.715626725565983</v>
      </c>
      <c r="R89" s="137"/>
    </row>
    <row r="90" spans="1:18" s="127" customFormat="1" ht="11.4">
      <c r="A90" s="145" t="s">
        <v>38</v>
      </c>
      <c r="B90" s="146">
        <f t="shared" si="20"/>
        <v>3074</v>
      </c>
      <c r="C90" s="146"/>
      <c r="D90" s="146">
        <v>1044</v>
      </c>
      <c r="E90" s="146"/>
      <c r="F90" s="146">
        <v>549</v>
      </c>
      <c r="G90" s="146" t="s">
        <v>211</v>
      </c>
      <c r="H90" s="146">
        <v>1481</v>
      </c>
      <c r="I90" s="146"/>
      <c r="J90" s="148"/>
      <c r="K90" s="150">
        <f>B90*100/SUM(B89:B94)</f>
        <v>10.934832100170746</v>
      </c>
      <c r="L90" s="150"/>
      <c r="M90" s="150">
        <f t="shared" ref="M90:M93" si="21">D90*100/SUM($D$89:$D$94)</f>
        <v>6.9716193656093486</v>
      </c>
      <c r="N90" s="150"/>
      <c r="O90" s="150">
        <f t="shared" ref="O90:O93" si="22">F90*100/SUM($F$89:$F$94)</f>
        <v>13.449289563939246</v>
      </c>
      <c r="P90" s="150"/>
      <c r="Q90" s="150">
        <f t="shared" ref="Q90:Q93" si="23">H90*100/SUM($H$89:$H$94)</f>
        <v>16.35560463832137</v>
      </c>
      <c r="R90" s="137"/>
    </row>
    <row r="91" spans="1:18" s="127" customFormat="1" ht="11.4">
      <c r="A91" s="145" t="s">
        <v>210</v>
      </c>
      <c r="B91" s="146">
        <f t="shared" si="20"/>
        <v>3734</v>
      </c>
      <c r="C91" s="146"/>
      <c r="D91" s="146">
        <v>2574</v>
      </c>
      <c r="E91" s="146"/>
      <c r="F91" s="146">
        <v>778</v>
      </c>
      <c r="G91" s="146" t="s">
        <v>211</v>
      </c>
      <c r="H91" s="146">
        <v>382</v>
      </c>
      <c r="I91" s="146"/>
      <c r="J91" s="148"/>
      <c r="K91" s="150">
        <f>B91*100/SUM(B89:B94)</f>
        <v>13.282583949914628</v>
      </c>
      <c r="L91" s="150"/>
      <c r="M91" s="150">
        <f t="shared" si="21"/>
        <v>17.188647746243738</v>
      </c>
      <c r="N91" s="150"/>
      <c r="O91" s="150">
        <f t="shared" si="22"/>
        <v>19.059284664380204</v>
      </c>
      <c r="P91" s="150"/>
      <c r="Q91" s="150">
        <f t="shared" si="23"/>
        <v>4.2186637217007181</v>
      </c>
      <c r="R91" s="137"/>
    </row>
    <row r="92" spans="1:18" s="127" customFormat="1" ht="11.4">
      <c r="A92" s="145" t="s">
        <v>68</v>
      </c>
      <c r="B92" s="146">
        <f t="shared" si="20"/>
        <v>2696</v>
      </c>
      <c r="C92" s="146"/>
      <c r="D92" s="146">
        <v>1670</v>
      </c>
      <c r="E92" s="146"/>
      <c r="F92" s="146">
        <v>182</v>
      </c>
      <c r="G92" s="146" t="s">
        <v>211</v>
      </c>
      <c r="H92" s="146">
        <v>844</v>
      </c>
      <c r="I92" s="146"/>
      <c r="J92" s="148"/>
      <c r="K92" s="150">
        <f>B92*100/SUM(B89:B94)</f>
        <v>9.5902105862265223</v>
      </c>
      <c r="L92" s="150"/>
      <c r="M92" s="150">
        <f t="shared" si="21"/>
        <v>11.151919866444073</v>
      </c>
      <c r="N92" s="150"/>
      <c r="O92" s="150">
        <f t="shared" si="22"/>
        <v>4.4585987261146496</v>
      </c>
      <c r="P92" s="150"/>
      <c r="Q92" s="150">
        <f t="shared" si="23"/>
        <v>9.3208172280508013</v>
      </c>
      <c r="R92" s="137"/>
    </row>
    <row r="93" spans="1:18" s="127" customFormat="1" ht="11.4">
      <c r="A93" s="145" t="s">
        <v>127</v>
      </c>
      <c r="B93" s="146">
        <f t="shared" si="20"/>
        <v>1717</v>
      </c>
      <c r="C93" s="146"/>
      <c r="D93" s="146">
        <v>1211</v>
      </c>
      <c r="E93" s="146"/>
      <c r="F93" s="146">
        <v>224</v>
      </c>
      <c r="G93" s="146" t="s">
        <v>211</v>
      </c>
      <c r="H93" s="146">
        <v>282</v>
      </c>
      <c r="I93" s="146"/>
      <c r="J93" s="148"/>
      <c r="K93" s="150">
        <f>B93*100/SUM(B89:B94)</f>
        <v>6.1077120091064314</v>
      </c>
      <c r="L93" s="150"/>
      <c r="M93" s="150">
        <f t="shared" si="21"/>
        <v>8.0868113522537559</v>
      </c>
      <c r="N93" s="150"/>
      <c r="O93" s="150">
        <f t="shared" si="22"/>
        <v>5.4875061244487995</v>
      </c>
      <c r="P93" s="150"/>
      <c r="Q93" s="150">
        <f t="shared" si="23"/>
        <v>3.1143014908890114</v>
      </c>
      <c r="R93" s="137"/>
    </row>
    <row r="94" spans="1:18" s="127" customFormat="1" ht="11.4">
      <c r="A94" s="145" t="s">
        <v>69</v>
      </c>
      <c r="B94" s="146">
        <f t="shared" si="20"/>
        <v>744</v>
      </c>
      <c r="C94" s="146"/>
      <c r="D94" s="146">
        <v>477</v>
      </c>
      <c r="E94" s="146" t="s">
        <v>211</v>
      </c>
      <c r="F94" s="146">
        <v>61</v>
      </c>
      <c r="G94" s="146" t="s">
        <v>211</v>
      </c>
      <c r="H94" s="146">
        <v>206</v>
      </c>
      <c r="I94" s="146" t="s">
        <v>211</v>
      </c>
      <c r="J94" s="148"/>
      <c r="K94" s="150">
        <f>B94*100/SUM(B89:B94)</f>
        <v>2.6465566306203758</v>
      </c>
      <c r="L94" s="150"/>
      <c r="M94" s="150">
        <f>D94*100/SUM($D$89:$D$94)</f>
        <v>3.1853088480801337</v>
      </c>
      <c r="N94" s="150"/>
      <c r="O94" s="150">
        <f>F94*100/SUM($F$89:$F$94)</f>
        <v>1.4943655071043607</v>
      </c>
      <c r="P94" s="150"/>
      <c r="Q94" s="150">
        <f>H94*100/SUM($H$89:$H$94)</f>
        <v>2.2749861954721147</v>
      </c>
      <c r="R94" s="137"/>
    </row>
    <row r="95" spans="1:18" s="127" customFormat="1" ht="11.4">
      <c r="A95" s="145" t="s">
        <v>5</v>
      </c>
      <c r="B95" s="146">
        <f t="shared" si="20"/>
        <v>48</v>
      </c>
      <c r="C95" s="146" t="s">
        <v>211</v>
      </c>
      <c r="D95" s="146">
        <v>41</v>
      </c>
      <c r="E95" s="146" t="s">
        <v>211</v>
      </c>
      <c r="F95" s="146">
        <v>0</v>
      </c>
      <c r="G95" s="146"/>
      <c r="H95" s="146">
        <v>7</v>
      </c>
      <c r="I95" s="146" t="s">
        <v>211</v>
      </c>
      <c r="J95" s="148"/>
      <c r="K95" s="212" t="s">
        <v>15</v>
      </c>
      <c r="L95" s="150"/>
      <c r="M95" s="212" t="s">
        <v>15</v>
      </c>
      <c r="N95" s="150"/>
      <c r="O95" s="212" t="s">
        <v>15</v>
      </c>
      <c r="P95" s="150"/>
      <c r="Q95" s="212">
        <v>0</v>
      </c>
      <c r="R95" s="150"/>
    </row>
    <row r="96" spans="1:18" s="127" customFormat="1" ht="6.6" customHeight="1">
      <c r="A96" s="169"/>
      <c r="B96" s="146"/>
      <c r="C96" s="537"/>
      <c r="D96" s="146"/>
      <c r="E96" s="539"/>
      <c r="F96" s="135"/>
      <c r="G96" s="539"/>
      <c r="H96" s="135"/>
      <c r="I96" s="537"/>
      <c r="J96" s="148"/>
      <c r="K96" s="150"/>
      <c r="L96" s="150"/>
      <c r="M96" s="150"/>
      <c r="N96" s="150"/>
      <c r="O96" s="150"/>
      <c r="P96" s="150"/>
      <c r="Q96" s="150"/>
      <c r="R96" s="137"/>
    </row>
    <row r="97" spans="1:50" s="133" customFormat="1" ht="12" customHeight="1">
      <c r="A97" s="227" t="s">
        <v>128</v>
      </c>
      <c r="B97" s="168">
        <f t="shared" ref="B97:B102" si="24">SUM(D97,F97,H97)</f>
        <v>28159</v>
      </c>
      <c r="C97" s="537"/>
      <c r="D97" s="168">
        <f>SUM(D98,D101,D102)</f>
        <v>15015</v>
      </c>
      <c r="E97" s="537"/>
      <c r="F97" s="168">
        <f>SUM(F98,F101,F102)</f>
        <v>4082</v>
      </c>
      <c r="G97" s="539"/>
      <c r="H97" s="168">
        <f>SUM(H98,H101,H102)</f>
        <v>9062</v>
      </c>
      <c r="I97" s="537"/>
      <c r="J97" s="148"/>
      <c r="K97" s="165">
        <f>K98+K101</f>
        <v>100</v>
      </c>
      <c r="L97" s="165"/>
      <c r="M97" s="165">
        <f>M98+M101</f>
        <v>100</v>
      </c>
      <c r="N97" s="165"/>
      <c r="O97" s="165">
        <f>O98+O101</f>
        <v>100</v>
      </c>
      <c r="P97" s="165"/>
      <c r="Q97" s="165">
        <f>Q98+Q101</f>
        <v>100</v>
      </c>
      <c r="R97" s="165"/>
    </row>
    <row r="98" spans="1:50" s="127" customFormat="1" ht="11.4">
      <c r="A98" s="305" t="s">
        <v>76</v>
      </c>
      <c r="B98" s="146">
        <f t="shared" si="24"/>
        <v>11522</v>
      </c>
      <c r="C98" s="146"/>
      <c r="D98" s="146">
        <f>SUM(D99:D100)</f>
        <v>5150</v>
      </c>
      <c r="E98" s="146"/>
      <c r="F98" s="146">
        <f>SUM(F99:F100)</f>
        <v>1293</v>
      </c>
      <c r="G98" s="146"/>
      <c r="H98" s="146">
        <f>SUM(H99:H100)</f>
        <v>5079</v>
      </c>
      <c r="I98" s="146"/>
      <c r="J98" s="171"/>
      <c r="K98" s="149">
        <f>B98*100/SUM(B98,B101)</f>
        <v>48.056389723056391</v>
      </c>
      <c r="L98" s="150"/>
      <c r="M98" s="149">
        <f>D98*100/SUM(D98,D101)</f>
        <v>43.69961815867628</v>
      </c>
      <c r="N98" s="150"/>
      <c r="O98" s="149">
        <f>F98*100/SUM(F98,F101)</f>
        <v>40.192726142368663</v>
      </c>
      <c r="P98" s="150"/>
      <c r="Q98" s="149">
        <f>H98*100/SUM(H98,H101)</f>
        <v>56.596835301983511</v>
      </c>
      <c r="R98" s="149"/>
    </row>
    <row r="99" spans="1:50" s="127" customFormat="1" ht="11.4">
      <c r="A99" s="229" t="s">
        <v>40</v>
      </c>
      <c r="B99" s="146">
        <f t="shared" si="24"/>
        <v>2494</v>
      </c>
      <c r="C99" s="146"/>
      <c r="D99" s="146">
        <v>1199</v>
      </c>
      <c r="E99" s="146"/>
      <c r="F99" s="146">
        <v>280</v>
      </c>
      <c r="G99" s="146" t="s">
        <v>211</v>
      </c>
      <c r="H99" s="146">
        <v>1015</v>
      </c>
      <c r="I99" s="146"/>
      <c r="J99" s="241"/>
      <c r="K99" s="149">
        <f>B99*100/SUM(B98,B101)</f>
        <v>10.402068735402068</v>
      </c>
      <c r="L99" s="150"/>
      <c r="M99" s="149">
        <f>D99*100/SUM(D98,D101)</f>
        <v>10.173949936359779</v>
      </c>
      <c r="N99" s="150"/>
      <c r="O99" s="149">
        <f>F99*100/SUM(F98,F101)</f>
        <v>8.7037612682623564</v>
      </c>
      <c r="P99" s="150"/>
      <c r="Q99" s="149">
        <f>H99*100/SUM(H98,H101)</f>
        <v>11.310452418096723</v>
      </c>
      <c r="R99" s="149"/>
    </row>
    <row r="100" spans="1:50" s="127" customFormat="1" ht="11.4">
      <c r="A100" s="229" t="s">
        <v>63</v>
      </c>
      <c r="B100" s="146">
        <f t="shared" si="24"/>
        <v>9028</v>
      </c>
      <c r="C100" s="146"/>
      <c r="D100" s="146">
        <v>3951</v>
      </c>
      <c r="E100" s="146"/>
      <c r="F100" s="146">
        <v>1013</v>
      </c>
      <c r="G100" s="146"/>
      <c r="H100" s="146">
        <v>4064</v>
      </c>
      <c r="I100" s="146"/>
      <c r="J100" s="148"/>
      <c r="K100" s="149">
        <f>B100*100/SUM(B98,B101)</f>
        <v>37.654320987654323</v>
      </c>
      <c r="L100" s="150"/>
      <c r="M100" s="149">
        <f>D100*100/SUM(D98,D101)</f>
        <v>33.525668222316504</v>
      </c>
      <c r="N100" s="150"/>
      <c r="O100" s="149">
        <f>F100*100/SUM(F98,F101)</f>
        <v>31.488964874106312</v>
      </c>
      <c r="P100" s="150"/>
      <c r="Q100" s="149">
        <f>H100*100/SUM(H98,H101)</f>
        <v>45.286382883886787</v>
      </c>
      <c r="R100" s="149"/>
    </row>
    <row r="101" spans="1:50" s="127" customFormat="1" ht="11.4">
      <c r="A101" s="157" t="s">
        <v>77</v>
      </c>
      <c r="B101" s="146">
        <f t="shared" si="24"/>
        <v>12454</v>
      </c>
      <c r="C101" s="146"/>
      <c r="D101" s="146">
        <v>6635</v>
      </c>
      <c r="E101" s="146"/>
      <c r="F101" s="146">
        <v>1924</v>
      </c>
      <c r="G101" s="146"/>
      <c r="H101" s="146">
        <v>3895</v>
      </c>
      <c r="I101" s="146"/>
      <c r="J101" s="171"/>
      <c r="K101" s="149">
        <f>B101*100/SUM(B98,B101)</f>
        <v>51.943610276943609</v>
      </c>
      <c r="L101" s="150"/>
      <c r="M101" s="149">
        <f>D101*100/SUM(D98,D101)</f>
        <v>56.30038184132372</v>
      </c>
      <c r="N101" s="150"/>
      <c r="O101" s="149">
        <f>F101*100/SUM(F98,F101)</f>
        <v>59.807273857631337</v>
      </c>
      <c r="P101" s="150"/>
      <c r="Q101" s="149">
        <f>H101*100/SUM(H98,H101)</f>
        <v>43.403164698016489</v>
      </c>
      <c r="R101" s="149"/>
    </row>
    <row r="102" spans="1:50" s="123" customFormat="1" ht="12">
      <c r="A102" s="157" t="s">
        <v>71</v>
      </c>
      <c r="B102" s="146">
        <f t="shared" si="24"/>
        <v>4183</v>
      </c>
      <c r="C102" s="146"/>
      <c r="D102" s="146">
        <v>3230</v>
      </c>
      <c r="E102" s="146"/>
      <c r="F102" s="146">
        <v>865</v>
      </c>
      <c r="G102" s="146"/>
      <c r="H102" s="146">
        <v>88</v>
      </c>
      <c r="I102" s="146" t="s">
        <v>211</v>
      </c>
      <c r="J102" s="241"/>
      <c r="K102" s="212" t="s">
        <v>15</v>
      </c>
      <c r="L102" s="150"/>
      <c r="M102" s="212" t="s">
        <v>15</v>
      </c>
      <c r="N102" s="150"/>
      <c r="O102" s="212" t="s">
        <v>15</v>
      </c>
      <c r="P102" s="165"/>
      <c r="Q102" s="212" t="s">
        <v>15</v>
      </c>
      <c r="R102" s="150"/>
    </row>
    <row r="103" spans="1:50" s="123" customFormat="1" ht="6.6" customHeight="1" thickBot="1">
      <c r="A103" s="242"/>
      <c r="B103" s="175"/>
      <c r="C103" s="562"/>
      <c r="D103" s="243"/>
      <c r="E103" s="562"/>
      <c r="F103" s="244"/>
      <c r="G103" s="554"/>
      <c r="H103" s="178"/>
      <c r="I103" s="562"/>
      <c r="J103" s="178"/>
      <c r="K103" s="245"/>
      <c r="L103" s="246"/>
      <c r="M103" s="245"/>
      <c r="N103" s="246"/>
      <c r="O103" s="247"/>
      <c r="P103" s="246"/>
      <c r="Q103" s="248"/>
      <c r="R103" s="179"/>
    </row>
    <row r="104" spans="1:50" ht="6.6" customHeight="1">
      <c r="A104" s="249"/>
      <c r="B104" s="250"/>
      <c r="C104" s="565"/>
      <c r="D104" s="251"/>
      <c r="E104" s="565"/>
      <c r="K104" s="250"/>
      <c r="L104" s="190"/>
      <c r="M104" s="251"/>
      <c r="N104" s="190"/>
    </row>
    <row r="105" spans="1:50" ht="13.5" customHeight="1">
      <c r="A105" s="511" t="s">
        <v>220</v>
      </c>
      <c r="B105" s="250"/>
      <c r="C105" s="565"/>
      <c r="D105" s="251"/>
      <c r="E105" s="565"/>
      <c r="K105" s="250"/>
      <c r="L105" s="190"/>
      <c r="M105" s="251"/>
      <c r="N105" s="190"/>
    </row>
    <row r="106" spans="1:50" s="9" customFormat="1" ht="13.5" customHeight="1">
      <c r="A106" s="9" t="s">
        <v>217</v>
      </c>
      <c r="B106" s="24"/>
      <c r="C106" s="556"/>
      <c r="D106" s="24"/>
      <c r="E106" s="556"/>
      <c r="F106" s="24"/>
      <c r="G106" s="556"/>
      <c r="H106" s="24"/>
      <c r="I106" s="556"/>
      <c r="K106" s="67"/>
      <c r="L106" s="67"/>
      <c r="M106" s="67"/>
      <c r="N106" s="67"/>
      <c r="O106" s="67"/>
      <c r="P106" s="67"/>
      <c r="Q106" s="67"/>
      <c r="R106" s="67"/>
    </row>
    <row r="107" spans="1:50" s="9" customFormat="1" ht="11.4">
      <c r="A107" s="511" t="s">
        <v>218</v>
      </c>
      <c r="B107" s="512"/>
      <c r="C107" s="567"/>
      <c r="E107" s="556"/>
      <c r="G107" s="556"/>
      <c r="I107" s="561"/>
      <c r="J107" s="513"/>
      <c r="P107" s="514"/>
      <c r="Q107" s="512"/>
      <c r="R107" s="78"/>
      <c r="T107" s="75"/>
      <c r="U107" s="75"/>
      <c r="V107" s="75"/>
      <c r="X107" s="514"/>
      <c r="Y107" s="512"/>
      <c r="Z107" s="78"/>
      <c r="AA107" s="512"/>
      <c r="AB107" s="78"/>
      <c r="AC107" s="515"/>
      <c r="AD107" s="78"/>
      <c r="AF107" s="75"/>
      <c r="AG107" s="75"/>
      <c r="AI107" s="75"/>
      <c r="AK107" s="75"/>
      <c r="AM107" s="75"/>
      <c r="AN107" s="75"/>
      <c r="AO107" s="75"/>
      <c r="AP107" s="75"/>
      <c r="AR107" s="75"/>
      <c r="AT107" s="75"/>
      <c r="AV107" s="75"/>
      <c r="AW107" s="75"/>
      <c r="AX107" s="75"/>
    </row>
    <row r="108" spans="1:50" s="182" customFormat="1" ht="22.5" customHeight="1">
      <c r="A108" s="719" t="s">
        <v>167</v>
      </c>
      <c r="B108" s="719"/>
      <c r="C108" s="719"/>
      <c r="D108" s="719"/>
      <c r="E108" s="719"/>
      <c r="F108" s="719"/>
      <c r="G108" s="719"/>
      <c r="H108" s="719"/>
      <c r="I108" s="719"/>
      <c r="J108" s="719"/>
      <c r="K108" s="719"/>
      <c r="L108" s="719"/>
      <c r="M108" s="719"/>
      <c r="N108" s="719"/>
      <c r="O108" s="719"/>
      <c r="P108" s="719"/>
      <c r="Q108" s="719"/>
      <c r="R108" s="719"/>
    </row>
    <row r="109" spans="1:50" s="182" customFormat="1" ht="10.199999999999999">
      <c r="A109" s="287" t="s">
        <v>14</v>
      </c>
      <c r="B109" s="271"/>
      <c r="C109" s="557"/>
      <c r="D109" s="273"/>
      <c r="E109" s="557"/>
      <c r="F109" s="273"/>
      <c r="G109" s="557"/>
      <c r="H109" s="273"/>
      <c r="I109" s="563"/>
      <c r="J109" s="273"/>
      <c r="K109" s="273"/>
      <c r="L109" s="273"/>
      <c r="M109" s="273"/>
      <c r="N109" s="274"/>
      <c r="O109" s="273"/>
      <c r="P109" s="105"/>
      <c r="Q109" s="271"/>
      <c r="R109" s="272"/>
    </row>
    <row r="110" spans="1:50" s="182" customFormat="1" ht="10.199999999999999">
      <c r="A110" s="288" t="s">
        <v>70</v>
      </c>
      <c r="B110" s="271"/>
      <c r="C110" s="557"/>
      <c r="D110" s="273"/>
      <c r="E110" s="557"/>
      <c r="F110" s="273"/>
      <c r="G110" s="557"/>
      <c r="H110" s="273"/>
      <c r="I110" s="563"/>
      <c r="J110" s="273"/>
      <c r="K110" s="273"/>
      <c r="L110" s="273"/>
      <c r="M110" s="273"/>
      <c r="N110" s="274"/>
      <c r="O110" s="273"/>
      <c r="P110" s="106"/>
      <c r="Q110" s="271"/>
      <c r="R110" s="272"/>
    </row>
    <row r="111" spans="1:50" s="182" customFormat="1" ht="10.199999999999999">
      <c r="A111" s="9" t="s">
        <v>223</v>
      </c>
      <c r="B111" s="271"/>
      <c r="C111" s="557"/>
      <c r="D111" s="273"/>
      <c r="E111" s="557"/>
      <c r="F111" s="273"/>
      <c r="G111" s="557"/>
      <c r="H111" s="273"/>
      <c r="I111" s="563"/>
      <c r="J111" s="273"/>
      <c r="K111" s="273"/>
      <c r="L111" s="273"/>
      <c r="M111" s="273"/>
      <c r="N111" s="274"/>
      <c r="O111" s="273"/>
      <c r="P111" s="9"/>
      <c r="Q111" s="271"/>
      <c r="R111" s="272"/>
    </row>
  </sheetData>
  <mergeCells count="15">
    <mergeCell ref="A1:R1"/>
    <mergeCell ref="A4:A10"/>
    <mergeCell ref="B4:I4"/>
    <mergeCell ref="K4:R4"/>
    <mergeCell ref="B7:C10"/>
    <mergeCell ref="D7:I7"/>
    <mergeCell ref="A108:R108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zoomScaleNormal="100" workbookViewId="0">
      <pane xSplit="1" ySplit="11" topLeftCell="B12" activePane="bottomRight" state="frozen"/>
      <selection sqref="A1:R1"/>
      <selection pane="topRight" sqref="A1:R1"/>
      <selection pane="bottomLeft" sqref="A1:R1"/>
      <selection pane="bottomRight" activeCell="S51" sqref="S51"/>
    </sheetView>
  </sheetViews>
  <sheetFormatPr defaultColWidth="11.44140625" defaultRowHeight="13.2"/>
  <cols>
    <col min="1" max="1" width="30.6640625" style="122" customWidth="1"/>
    <col min="2" max="2" width="8.6640625" style="122" customWidth="1"/>
    <col min="3" max="3" width="2.6640625" style="539" customWidth="1"/>
    <col min="4" max="4" width="8.6640625" style="122" customWidth="1"/>
    <col min="5" max="5" width="2.6640625" style="539" customWidth="1"/>
    <col min="6" max="6" width="8.6640625" style="122" customWidth="1"/>
    <col min="7" max="7" width="2.6640625" style="539" customWidth="1"/>
    <col min="8" max="8" width="8.6640625" style="127" customWidth="1"/>
    <col min="9" max="9" width="2.6640625" style="539" customWidth="1"/>
    <col min="10" max="10" width="1.6640625" style="127" customWidth="1"/>
    <col min="11" max="11" width="8.6640625" style="122" customWidth="1"/>
    <col min="12" max="12" width="2.6640625" style="122" customWidth="1"/>
    <col min="13" max="13" width="8.6640625" style="122" customWidth="1"/>
    <col min="14" max="14" width="2.6640625" style="122" customWidth="1"/>
    <col min="15" max="15" width="8.6640625" style="122" customWidth="1"/>
    <col min="16" max="16" width="2.6640625" style="122" customWidth="1"/>
    <col min="17" max="17" width="8.6640625" style="122" customWidth="1"/>
    <col min="18" max="18" width="2.6640625" style="122" customWidth="1"/>
    <col min="19" max="16384" width="11.44140625" style="122"/>
  </cols>
  <sheetData>
    <row r="1" spans="1:18" ht="25.5" customHeight="1">
      <c r="A1" s="724" t="s">
        <v>237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  <c r="M1" s="724"/>
      <c r="N1" s="724"/>
      <c r="O1" s="724"/>
      <c r="P1" s="724"/>
      <c r="Q1" s="724"/>
      <c r="R1" s="724"/>
    </row>
    <row r="2" spans="1:18" s="127" customFormat="1" ht="6.6" customHeight="1" thickBot="1">
      <c r="A2" s="123"/>
      <c r="B2" s="124"/>
      <c r="C2" s="550"/>
      <c r="D2" s="124"/>
      <c r="E2" s="550"/>
      <c r="F2" s="124"/>
      <c r="G2" s="550"/>
      <c r="H2" s="126"/>
      <c r="I2" s="550"/>
      <c r="J2" s="126"/>
      <c r="K2" s="124"/>
      <c r="L2" s="124"/>
      <c r="M2" s="124"/>
      <c r="N2" s="124"/>
      <c r="O2" s="124"/>
      <c r="P2" s="124"/>
      <c r="Q2" s="123"/>
      <c r="R2" s="123"/>
    </row>
    <row r="3" spans="1:18" s="128" customFormat="1" ht="6.6" customHeight="1">
      <c r="A3" s="436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128" customFormat="1" ht="12" customHeight="1">
      <c r="A4" s="723" t="s">
        <v>140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s="128" customFormat="1" ht="6.6" customHeight="1">
      <c r="A5" s="723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s="128" customFormat="1" ht="6.6" customHeight="1">
      <c r="A6" s="723"/>
      <c r="B6" s="431"/>
      <c r="C6" s="549"/>
      <c r="D6" s="431"/>
      <c r="E6" s="549"/>
      <c r="F6" s="431"/>
      <c r="G6" s="549"/>
      <c r="H6" s="431"/>
      <c r="I6" s="549"/>
      <c r="J6" s="429"/>
      <c r="K6" s="431"/>
      <c r="L6" s="431"/>
      <c r="M6" s="431"/>
      <c r="N6" s="431"/>
      <c r="O6" s="431"/>
      <c r="P6" s="431"/>
      <c r="Q6" s="431"/>
      <c r="R6" s="431"/>
    </row>
    <row r="7" spans="1:18" s="128" customFormat="1" ht="12" customHeight="1">
      <c r="A7" s="723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s="128" customFormat="1" ht="6.6" customHeight="1">
      <c r="A8" s="723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s="128" customFormat="1" ht="6.6" customHeight="1">
      <c r="A9" s="723"/>
      <c r="B9" s="717"/>
      <c r="C9" s="717"/>
      <c r="D9" s="431"/>
      <c r="E9" s="549"/>
      <c r="F9" s="431"/>
      <c r="G9" s="549"/>
      <c r="H9" s="431"/>
      <c r="I9" s="549"/>
      <c r="J9" s="429"/>
      <c r="K9" s="717"/>
      <c r="L9" s="717"/>
      <c r="M9" s="431"/>
      <c r="N9" s="431"/>
      <c r="O9" s="431"/>
      <c r="P9" s="431"/>
      <c r="Q9" s="431"/>
      <c r="R9" s="431"/>
    </row>
    <row r="10" spans="1:18" s="128" customFormat="1" ht="11.4">
      <c r="A10" s="723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s="127" customFormat="1" ht="6.6" customHeight="1">
      <c r="A11" s="43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32" customFormat="1" ht="6.6" customHeight="1">
      <c r="A12" s="129"/>
      <c r="B12" s="130"/>
      <c r="C12" s="538"/>
      <c r="D12" s="130"/>
      <c r="E12" s="538"/>
      <c r="F12" s="130"/>
      <c r="G12" s="538"/>
      <c r="H12" s="130"/>
      <c r="I12" s="538"/>
      <c r="J12" s="130"/>
      <c r="K12" s="130"/>
      <c r="L12" s="130"/>
      <c r="M12" s="130"/>
      <c r="N12" s="130"/>
      <c r="O12" s="130"/>
      <c r="P12" s="130"/>
    </row>
    <row r="13" spans="1:18" s="133" customFormat="1" ht="12">
      <c r="A13" s="447" t="s">
        <v>161</v>
      </c>
      <c r="B13" s="448">
        <f>SUM(D13,F13,H13)</f>
        <v>28160</v>
      </c>
      <c r="C13" s="573"/>
      <c r="D13" s="448">
        <f>D15</f>
        <v>15016</v>
      </c>
      <c r="E13" s="568"/>
      <c r="F13" s="448">
        <f>F15</f>
        <v>4083</v>
      </c>
      <c r="G13" s="573"/>
      <c r="H13" s="448">
        <f>H15</f>
        <v>9061</v>
      </c>
      <c r="I13" s="573"/>
      <c r="J13" s="451"/>
      <c r="K13" s="452">
        <f>M13+O13+Q13</f>
        <v>100</v>
      </c>
      <c r="L13" s="452"/>
      <c r="M13" s="452">
        <f>D13*100/B13</f>
        <v>53.323863636363633</v>
      </c>
      <c r="N13" s="444"/>
      <c r="O13" s="452">
        <f>F13*100/B13</f>
        <v>14.499289772727273</v>
      </c>
      <c r="P13" s="452"/>
      <c r="Q13" s="452">
        <f>H13*100/B13</f>
        <v>32.176846590909093</v>
      </c>
      <c r="R13" s="452"/>
    </row>
    <row r="14" spans="1:18" s="127" customFormat="1" ht="6.6" customHeight="1">
      <c r="A14" s="134"/>
      <c r="B14" s="135"/>
      <c r="C14" s="539"/>
      <c r="D14" s="135"/>
      <c r="E14" s="539"/>
      <c r="F14" s="135"/>
      <c r="G14" s="539"/>
      <c r="H14" s="135"/>
      <c r="I14" s="539"/>
      <c r="J14" s="134"/>
      <c r="K14" s="134"/>
      <c r="L14" s="134"/>
      <c r="M14" s="134"/>
      <c r="N14" s="134"/>
      <c r="O14" s="134"/>
      <c r="P14" s="134"/>
      <c r="Q14" s="134"/>
      <c r="R14" s="134"/>
    </row>
    <row r="15" spans="1:18" s="133" customFormat="1" ht="24">
      <c r="A15" s="227" t="s">
        <v>37</v>
      </c>
      <c r="B15" s="168">
        <f>SUM(D15,F15,H15)</f>
        <v>28160</v>
      </c>
      <c r="C15" s="537"/>
      <c r="D15" s="168">
        <f>SUM(D16:D25)</f>
        <v>15016</v>
      </c>
      <c r="E15" s="537"/>
      <c r="F15" s="168">
        <f>SUM(F16:F25)</f>
        <v>4083</v>
      </c>
      <c r="G15" s="537"/>
      <c r="H15" s="168">
        <f>SUM(H16:H25)</f>
        <v>9061</v>
      </c>
      <c r="I15" s="537"/>
      <c r="J15" s="232"/>
      <c r="K15" s="165">
        <f>SUM(K16:K24)</f>
        <v>100.00000000000001</v>
      </c>
      <c r="L15" s="165"/>
      <c r="M15" s="165">
        <f>SUM(M16:M24)</f>
        <v>100</v>
      </c>
      <c r="N15" s="165"/>
      <c r="O15" s="165">
        <f>SUM(O16:O24)</f>
        <v>100.00000000000001</v>
      </c>
      <c r="P15" s="206"/>
      <c r="Q15" s="165">
        <f>SUM(Q16:Q24)</f>
        <v>100.00000000000001</v>
      </c>
      <c r="R15" s="165"/>
    </row>
    <row r="16" spans="1:18" s="127" customFormat="1" ht="11.4">
      <c r="A16" s="384" t="s">
        <v>32</v>
      </c>
      <c r="B16" s="146">
        <f t="shared" ref="B16:B25" si="0">SUM(D16,F16,H16)</f>
        <v>11774</v>
      </c>
      <c r="C16" s="146"/>
      <c r="D16" s="146">
        <v>4432</v>
      </c>
      <c r="E16" s="146"/>
      <c r="F16" s="146">
        <v>2240</v>
      </c>
      <c r="G16" s="146"/>
      <c r="H16" s="146">
        <v>5102</v>
      </c>
      <c r="I16" s="146"/>
      <c r="J16" s="232"/>
      <c r="K16" s="149">
        <f>B16/SUM($B$16:$B$24)*100</f>
        <v>42.14784320744586</v>
      </c>
      <c r="L16" s="150"/>
      <c r="M16" s="149">
        <f>D16/SUM($D$16:$D$24)*100</f>
        <v>29.941899743277933</v>
      </c>
      <c r="N16" s="149"/>
      <c r="O16" s="149">
        <f>F16/SUM($F$16:$F$24)*100</f>
        <v>54.861621356845461</v>
      </c>
      <c r="P16" s="137"/>
      <c r="Q16" s="149">
        <f>H16/SUM($H$16:$H$24)*100</f>
        <v>56.375690607734811</v>
      </c>
      <c r="R16" s="149"/>
    </row>
    <row r="17" spans="1:18" s="127" customFormat="1" ht="11.4">
      <c r="A17" s="384" t="s">
        <v>34</v>
      </c>
      <c r="B17" s="146">
        <f t="shared" si="0"/>
        <v>2769</v>
      </c>
      <c r="C17" s="146"/>
      <c r="D17" s="146">
        <v>2028</v>
      </c>
      <c r="E17" s="146"/>
      <c r="F17" s="146">
        <v>419</v>
      </c>
      <c r="G17" s="146" t="s">
        <v>211</v>
      </c>
      <c r="H17" s="146">
        <v>322</v>
      </c>
      <c r="I17" s="146"/>
      <c r="J17" s="232"/>
      <c r="K17" s="149">
        <f t="shared" ref="K17:K23" si="1">B17/SUM($B$16:$B$24)*100</f>
        <v>9.9122964023626281</v>
      </c>
      <c r="L17" s="150"/>
      <c r="M17" s="149">
        <f t="shared" ref="M17:M23" si="2">D17/SUM($D$16:$D$24)*100</f>
        <v>13.700851236319417</v>
      </c>
      <c r="N17" s="149"/>
      <c r="O17" s="149">
        <f t="shared" ref="O17:O23" si="3">F17/SUM($F$16:$F$24)*100</f>
        <v>10.262062209159932</v>
      </c>
      <c r="P17" s="137"/>
      <c r="Q17" s="149">
        <f t="shared" ref="Q17:Q23" si="4">H17/SUM($H$16:$H$24)*100</f>
        <v>3.5580110497237567</v>
      </c>
      <c r="R17" s="149"/>
    </row>
    <row r="18" spans="1:18" s="127" customFormat="1" ht="11.4">
      <c r="A18" s="384" t="s">
        <v>33</v>
      </c>
      <c r="B18" s="146">
        <f t="shared" si="0"/>
        <v>2074</v>
      </c>
      <c r="C18" s="146"/>
      <c r="D18" s="146">
        <v>1103</v>
      </c>
      <c r="E18" s="146"/>
      <c r="F18" s="146">
        <v>232</v>
      </c>
      <c r="G18" s="146" t="s">
        <v>211</v>
      </c>
      <c r="H18" s="146">
        <v>739</v>
      </c>
      <c r="I18" s="146"/>
      <c r="J18" s="232"/>
      <c r="K18" s="149">
        <f t="shared" si="1"/>
        <v>7.4243780204045109</v>
      </c>
      <c r="L18" s="150"/>
      <c r="M18" s="149">
        <f t="shared" si="2"/>
        <v>7.4516957167950277</v>
      </c>
      <c r="N18" s="149"/>
      <c r="O18" s="149">
        <f t="shared" si="3"/>
        <v>5.6820964976732791</v>
      </c>
      <c r="P18" s="137"/>
      <c r="Q18" s="149">
        <f t="shared" si="4"/>
        <v>8.1657458563535918</v>
      </c>
      <c r="R18" s="149"/>
    </row>
    <row r="19" spans="1:18" s="127" customFormat="1" ht="11.4">
      <c r="A19" s="384" t="s">
        <v>36</v>
      </c>
      <c r="B19" s="146">
        <f t="shared" si="0"/>
        <v>797</v>
      </c>
      <c r="C19" s="146"/>
      <c r="D19" s="146">
        <v>419</v>
      </c>
      <c r="E19" s="146" t="s">
        <v>211</v>
      </c>
      <c r="F19" s="146">
        <v>115</v>
      </c>
      <c r="G19" s="146" t="s">
        <v>211</v>
      </c>
      <c r="H19" s="146">
        <v>263</v>
      </c>
      <c r="I19" s="146"/>
      <c r="J19" s="232"/>
      <c r="K19" s="149">
        <f t="shared" si="1"/>
        <v>2.8530517272239124</v>
      </c>
      <c r="L19" s="197"/>
      <c r="M19" s="149">
        <f t="shared" si="2"/>
        <v>2.8306985542494258</v>
      </c>
      <c r="N19" s="197"/>
      <c r="O19" s="149">
        <f t="shared" si="3"/>
        <v>2.8165564535880478</v>
      </c>
      <c r="P19" s="137"/>
      <c r="Q19" s="149">
        <f t="shared" si="4"/>
        <v>2.9060773480662982</v>
      </c>
      <c r="R19" s="149"/>
    </row>
    <row r="20" spans="1:18" s="127" customFormat="1" ht="11.4">
      <c r="A20" s="384" t="s">
        <v>135</v>
      </c>
      <c r="B20" s="146">
        <f t="shared" si="0"/>
        <v>751</v>
      </c>
      <c r="C20" s="146"/>
      <c r="D20" s="146">
        <v>322</v>
      </c>
      <c r="E20" s="146" t="s">
        <v>211</v>
      </c>
      <c r="F20" s="146">
        <v>20</v>
      </c>
      <c r="G20" s="146" t="s">
        <v>211</v>
      </c>
      <c r="H20" s="146">
        <v>409</v>
      </c>
      <c r="I20" s="146"/>
      <c r="J20" s="252"/>
      <c r="K20" s="149">
        <f t="shared" si="1"/>
        <v>2.6883837479863968</v>
      </c>
      <c r="L20" s="149"/>
      <c r="M20" s="149">
        <f t="shared" si="2"/>
        <v>2.1753817051749764</v>
      </c>
      <c r="N20" s="150"/>
      <c r="O20" s="149">
        <f t="shared" si="3"/>
        <v>0.48983590497183443</v>
      </c>
      <c r="P20" s="137"/>
      <c r="Q20" s="149">
        <f t="shared" si="4"/>
        <v>4.5193370165745854</v>
      </c>
      <c r="R20" s="149"/>
    </row>
    <row r="21" spans="1:18" s="127" customFormat="1" ht="11.4">
      <c r="A21" s="384" t="s">
        <v>35</v>
      </c>
      <c r="B21" s="146">
        <f>SUM(D21,F21,H21)</f>
        <v>1171</v>
      </c>
      <c r="C21" s="146"/>
      <c r="D21" s="146">
        <v>740</v>
      </c>
      <c r="E21" s="146"/>
      <c r="F21" s="146">
        <v>165</v>
      </c>
      <c r="G21" s="146" t="s">
        <v>211</v>
      </c>
      <c r="H21" s="146">
        <v>266</v>
      </c>
      <c r="I21" s="146"/>
      <c r="J21" s="252"/>
      <c r="K21" s="149">
        <f>B21/SUM($B$16:$B$24)*100</f>
        <v>4.1918739931984961</v>
      </c>
      <c r="L21" s="149"/>
      <c r="M21" s="149">
        <f t="shared" si="2"/>
        <v>4.9993244156195109</v>
      </c>
      <c r="N21" s="150"/>
      <c r="O21" s="149">
        <f t="shared" si="3"/>
        <v>4.0411462160176344</v>
      </c>
      <c r="P21" s="137"/>
      <c r="Q21" s="149">
        <f t="shared" si="4"/>
        <v>2.9392265193370166</v>
      </c>
      <c r="R21" s="149"/>
    </row>
    <row r="22" spans="1:18" s="127" customFormat="1" ht="11.4">
      <c r="A22" s="384" t="s">
        <v>136</v>
      </c>
      <c r="B22" s="146">
        <f>SUM(D22,F22,H22)</f>
        <v>596</v>
      </c>
      <c r="C22" s="146"/>
      <c r="D22" s="146">
        <v>311</v>
      </c>
      <c r="E22" s="146" t="s">
        <v>211</v>
      </c>
      <c r="F22" s="146">
        <v>63</v>
      </c>
      <c r="G22" s="146" t="s">
        <v>211</v>
      </c>
      <c r="H22" s="146">
        <v>222</v>
      </c>
      <c r="I22" s="146" t="s">
        <v>211</v>
      </c>
      <c r="J22" s="252"/>
      <c r="K22" s="149">
        <f t="shared" si="1"/>
        <v>2.1335242527295506</v>
      </c>
      <c r="L22" s="149"/>
      <c r="M22" s="149">
        <f t="shared" si="2"/>
        <v>2.1010674233211728</v>
      </c>
      <c r="N22" s="150"/>
      <c r="O22" s="149">
        <f t="shared" si="3"/>
        <v>1.5429831006612784</v>
      </c>
      <c r="P22" s="137"/>
      <c r="Q22" s="149">
        <f t="shared" si="4"/>
        <v>2.4530386740331491</v>
      </c>
      <c r="R22" s="149"/>
    </row>
    <row r="23" spans="1:18" s="127" customFormat="1" ht="11.4">
      <c r="A23" s="384" t="s">
        <v>205</v>
      </c>
      <c r="B23" s="146">
        <f t="shared" si="0"/>
        <v>376</v>
      </c>
      <c r="C23" s="146" t="s">
        <v>211</v>
      </c>
      <c r="D23" s="146">
        <v>139</v>
      </c>
      <c r="E23" s="146" t="s">
        <v>211</v>
      </c>
      <c r="F23" s="146">
        <v>111</v>
      </c>
      <c r="G23" s="146" t="s">
        <v>211</v>
      </c>
      <c r="H23" s="146">
        <v>126</v>
      </c>
      <c r="I23" s="146" t="s">
        <v>211</v>
      </c>
      <c r="J23" s="252"/>
      <c r="K23" s="149">
        <f t="shared" si="1"/>
        <v>1.3459817433327368</v>
      </c>
      <c r="L23" s="149"/>
      <c r="M23" s="149">
        <f t="shared" si="2"/>
        <v>0.93906228887988119</v>
      </c>
      <c r="N23" s="150"/>
      <c r="O23" s="149">
        <f t="shared" si="3"/>
        <v>2.7185892725936811</v>
      </c>
      <c r="P23" s="137"/>
      <c r="Q23" s="149">
        <f t="shared" si="4"/>
        <v>1.3922651933701657</v>
      </c>
      <c r="R23" s="149"/>
    </row>
    <row r="24" spans="1:18" s="127" customFormat="1" ht="11.4">
      <c r="A24" s="384" t="s">
        <v>129</v>
      </c>
      <c r="B24" s="146">
        <f t="shared" si="0"/>
        <v>7627</v>
      </c>
      <c r="C24" s="146"/>
      <c r="D24" s="146">
        <v>5308</v>
      </c>
      <c r="E24" s="146"/>
      <c r="F24" s="146">
        <v>718</v>
      </c>
      <c r="G24" s="146" t="s">
        <v>211</v>
      </c>
      <c r="H24" s="146">
        <v>1601</v>
      </c>
      <c r="I24" s="146"/>
      <c r="J24" s="232"/>
      <c r="K24" s="149">
        <f>B24/SUM($B$16:$B$24)*100</f>
        <v>27.302666905315913</v>
      </c>
      <c r="L24" s="150"/>
      <c r="M24" s="149">
        <f>D24/SUM($D$16:$D$24)*100</f>
        <v>35.860018916362648</v>
      </c>
      <c r="N24" s="228"/>
      <c r="O24" s="149">
        <f>F24/SUM($F$16:$F$24)*100</f>
        <v>17.585108988488855</v>
      </c>
      <c r="P24" s="137"/>
      <c r="Q24" s="149">
        <f>H24/SUM($H$16:$H$24)*100</f>
        <v>17.69060773480663</v>
      </c>
      <c r="R24" s="149"/>
    </row>
    <row r="25" spans="1:18" s="127" customFormat="1" ht="11.4">
      <c r="A25" s="384" t="s">
        <v>5</v>
      </c>
      <c r="B25" s="146">
        <f t="shared" si="0"/>
        <v>225</v>
      </c>
      <c r="C25" s="146" t="s">
        <v>211</v>
      </c>
      <c r="D25" s="146">
        <v>214</v>
      </c>
      <c r="E25" s="146" t="s">
        <v>211</v>
      </c>
      <c r="F25" s="146">
        <v>0</v>
      </c>
      <c r="G25" s="146"/>
      <c r="H25" s="146">
        <v>11</v>
      </c>
      <c r="I25" s="146" t="s">
        <v>211</v>
      </c>
      <c r="J25" s="171"/>
      <c r="K25" s="212" t="s">
        <v>15</v>
      </c>
      <c r="L25" s="150"/>
      <c r="M25" s="212" t="s">
        <v>15</v>
      </c>
      <c r="N25" s="149"/>
      <c r="O25" s="212">
        <v>0</v>
      </c>
      <c r="P25" s="137"/>
      <c r="Q25" s="212" t="s">
        <v>15</v>
      </c>
      <c r="R25" s="149"/>
    </row>
    <row r="26" spans="1:18" s="127" customFormat="1" ht="6.6" customHeight="1">
      <c r="A26" s="169"/>
      <c r="B26" s="146"/>
      <c r="C26" s="537"/>
      <c r="D26" s="146"/>
      <c r="E26" s="537"/>
      <c r="F26" s="152"/>
      <c r="G26" s="539"/>
      <c r="H26" s="152"/>
      <c r="I26" s="537"/>
      <c r="J26" s="148"/>
      <c r="K26" s="150"/>
      <c r="L26" s="150"/>
      <c r="M26" s="150"/>
      <c r="N26" s="150"/>
      <c r="O26" s="149"/>
      <c r="P26" s="137"/>
      <c r="Q26" s="137"/>
      <c r="R26" s="137"/>
    </row>
    <row r="27" spans="1:18" s="133" customFormat="1" ht="24">
      <c r="A27" s="191" t="s">
        <v>26</v>
      </c>
      <c r="B27" s="168">
        <f t="shared" ref="B27:B31" si="5">SUM(D27,F27,H27)</f>
        <v>28158</v>
      </c>
      <c r="C27" s="537"/>
      <c r="D27" s="168">
        <f>SUM(D28:D31)</f>
        <v>15016</v>
      </c>
      <c r="E27" s="537"/>
      <c r="F27" s="168">
        <f>SUM(F28:F31)</f>
        <v>4081</v>
      </c>
      <c r="G27" s="537"/>
      <c r="H27" s="168">
        <f>SUM(H28:H31)</f>
        <v>9061</v>
      </c>
      <c r="I27" s="537"/>
      <c r="J27" s="148"/>
      <c r="K27" s="165">
        <f>SUM(K28:K31)</f>
        <v>100</v>
      </c>
      <c r="L27" s="165"/>
      <c r="M27" s="165">
        <f>SUM(M28:M31)</f>
        <v>100</v>
      </c>
      <c r="N27" s="165"/>
      <c r="O27" s="165">
        <f>SUM(O28:O31)</f>
        <v>100</v>
      </c>
      <c r="P27" s="206"/>
      <c r="Q27" s="165">
        <f>SUM(Q28:Q31)</f>
        <v>100</v>
      </c>
      <c r="R27" s="165"/>
    </row>
    <row r="28" spans="1:18" s="127" customFormat="1" ht="11.4">
      <c r="A28" s="145" t="s">
        <v>28</v>
      </c>
      <c r="B28" s="146">
        <f t="shared" si="5"/>
        <v>9056</v>
      </c>
      <c r="C28" s="146"/>
      <c r="D28" s="146">
        <v>4406</v>
      </c>
      <c r="E28" s="146"/>
      <c r="F28" s="146">
        <v>1604</v>
      </c>
      <c r="G28" s="146"/>
      <c r="H28" s="146">
        <v>3046</v>
      </c>
      <c r="I28" s="146"/>
      <c r="J28" s="171"/>
      <c r="K28" s="149">
        <f>B28*100/SUM(B28:B31)</f>
        <v>32.161375097663189</v>
      </c>
      <c r="L28" s="150"/>
      <c r="M28" s="149">
        <f>D28*100/SUM(D28:D31)</f>
        <v>29.342035162493339</v>
      </c>
      <c r="N28" s="149"/>
      <c r="O28" s="149">
        <f>F28*100/SUM(F28:F31)</f>
        <v>39.304092134280815</v>
      </c>
      <c r="P28" s="149"/>
      <c r="Q28" s="149">
        <f>H28*100/SUM(H28:H31)</f>
        <v>33.616598609425012</v>
      </c>
      <c r="R28" s="149"/>
    </row>
    <row r="29" spans="1:18" s="127" customFormat="1" ht="11.4">
      <c r="A29" s="145" t="s">
        <v>29</v>
      </c>
      <c r="B29" s="146">
        <f t="shared" si="5"/>
        <v>4202</v>
      </c>
      <c r="C29" s="146"/>
      <c r="D29" s="146">
        <v>1551</v>
      </c>
      <c r="E29" s="146"/>
      <c r="F29" s="146">
        <v>791</v>
      </c>
      <c r="G29" s="146" t="s">
        <v>211</v>
      </c>
      <c r="H29" s="146">
        <v>1860</v>
      </c>
      <c r="I29" s="146"/>
      <c r="J29" s="171"/>
      <c r="K29" s="149">
        <f>B29*100/SUM(B28:B31)</f>
        <v>14.922934867533206</v>
      </c>
      <c r="L29" s="150"/>
      <c r="M29" s="149">
        <f>D29*100/SUM(D28:D31)</f>
        <v>10.328982418753331</v>
      </c>
      <c r="N29" s="149"/>
      <c r="O29" s="149">
        <f>F29*100/SUM(F28:F31)</f>
        <v>19.382504288164665</v>
      </c>
      <c r="P29" s="149"/>
      <c r="Q29" s="149">
        <f>H29*100/SUM(H28:H31)</f>
        <v>20.527535592098001</v>
      </c>
      <c r="R29" s="149"/>
    </row>
    <row r="30" spans="1:18" s="127" customFormat="1" ht="11.4">
      <c r="A30" s="145" t="s">
        <v>30</v>
      </c>
      <c r="B30" s="146">
        <f t="shared" si="5"/>
        <v>5134</v>
      </c>
      <c r="C30" s="146"/>
      <c r="D30" s="146">
        <v>2929</v>
      </c>
      <c r="E30" s="146"/>
      <c r="F30" s="146">
        <v>992</v>
      </c>
      <c r="G30" s="146"/>
      <c r="H30" s="146">
        <v>1213</v>
      </c>
      <c r="I30" s="146"/>
      <c r="J30" s="171"/>
      <c r="K30" s="149">
        <f>B30*100/SUM(B28:B31)</f>
        <v>18.232829036153134</v>
      </c>
      <c r="L30" s="150"/>
      <c r="M30" s="149">
        <f>D30*100/SUM(D28:D31)</f>
        <v>19.505860415556739</v>
      </c>
      <c r="N30" s="149"/>
      <c r="O30" s="149">
        <f>F30*100/SUM(F28:F31)</f>
        <v>24.30776770399412</v>
      </c>
      <c r="P30" s="149"/>
      <c r="Q30" s="149">
        <f>H30*100/SUM(H28:H31)</f>
        <v>13.387043372696171</v>
      </c>
      <c r="R30" s="149"/>
    </row>
    <row r="31" spans="1:18" s="127" customFormat="1" ht="11.4">
      <c r="A31" s="145" t="s">
        <v>31</v>
      </c>
      <c r="B31" s="146">
        <f t="shared" si="5"/>
        <v>9766</v>
      </c>
      <c r="C31" s="146"/>
      <c r="D31" s="146">
        <v>6130</v>
      </c>
      <c r="E31" s="146"/>
      <c r="F31" s="146">
        <v>694</v>
      </c>
      <c r="G31" s="146" t="s">
        <v>211</v>
      </c>
      <c r="H31" s="146">
        <v>2942</v>
      </c>
      <c r="I31" s="146"/>
      <c r="J31" s="171"/>
      <c r="K31" s="149">
        <f>B31*100/SUM(B28:B31)</f>
        <v>34.682860998650469</v>
      </c>
      <c r="L31" s="150"/>
      <c r="M31" s="149">
        <f>D31*100/SUM(D28:D31)</f>
        <v>40.823122003196588</v>
      </c>
      <c r="N31" s="149"/>
      <c r="O31" s="149">
        <f>F31*100/SUM(F28:F31)</f>
        <v>17.005635873560401</v>
      </c>
      <c r="P31" s="149"/>
      <c r="Q31" s="149">
        <f>H31*100/SUM(H28:H31)</f>
        <v>32.468822425780822</v>
      </c>
      <c r="R31" s="149"/>
    </row>
    <row r="32" spans="1:18" s="127" customFormat="1" ht="6.6" customHeight="1">
      <c r="A32" s="169"/>
      <c r="B32" s="146"/>
      <c r="C32" s="538"/>
      <c r="D32" s="152"/>
      <c r="E32" s="538"/>
      <c r="F32" s="152"/>
      <c r="G32" s="538"/>
      <c r="H32" s="152"/>
      <c r="I32" s="538"/>
      <c r="J32" s="148"/>
      <c r="K32" s="150"/>
      <c r="L32" s="150"/>
      <c r="M32" s="150"/>
      <c r="N32" s="150"/>
      <c r="O32" s="150"/>
      <c r="P32" s="137"/>
      <c r="Q32" s="137"/>
      <c r="R32" s="137"/>
    </row>
    <row r="33" spans="1:19" s="133" customFormat="1" ht="12" customHeight="1">
      <c r="A33" s="191" t="s">
        <v>62</v>
      </c>
      <c r="B33" s="168">
        <f t="shared" ref="B33:B36" si="6">SUM(D33,F33,H33)</f>
        <v>28158</v>
      </c>
      <c r="C33" s="538"/>
      <c r="D33" s="156">
        <f>SUM(D34:D36)</f>
        <v>15015</v>
      </c>
      <c r="E33" s="538"/>
      <c r="F33" s="156">
        <f>SUM(F34:F36)</f>
        <v>4082</v>
      </c>
      <c r="G33" s="538"/>
      <c r="H33" s="156">
        <f>SUM(H34:H36)</f>
        <v>9061</v>
      </c>
      <c r="I33" s="538"/>
      <c r="J33" s="171"/>
      <c r="K33" s="165">
        <f>SUM(K34:K35)</f>
        <v>100</v>
      </c>
      <c r="L33" s="165"/>
      <c r="M33" s="165">
        <f>SUM(M34:M35)</f>
        <v>100</v>
      </c>
      <c r="N33" s="165"/>
      <c r="O33" s="165">
        <f>SUM(O34:O35)</f>
        <v>100</v>
      </c>
      <c r="P33" s="154"/>
      <c r="Q33" s="165">
        <f>SUM(Q34:Q35)</f>
        <v>100</v>
      </c>
      <c r="R33" s="165"/>
    </row>
    <row r="34" spans="1:19" s="127" customFormat="1" ht="11.4">
      <c r="A34" s="145" t="s">
        <v>176</v>
      </c>
      <c r="B34" s="146">
        <f t="shared" si="6"/>
        <v>14132</v>
      </c>
      <c r="C34" s="538"/>
      <c r="D34" s="692">
        <v>9164</v>
      </c>
      <c r="E34" s="693"/>
      <c r="F34" s="692">
        <v>951</v>
      </c>
      <c r="G34" s="693"/>
      <c r="H34" s="692">
        <v>4017</v>
      </c>
      <c r="I34" s="538"/>
      <c r="J34" s="171"/>
      <c r="K34" s="149">
        <f>B34*100/SUM(B34:B35)</f>
        <v>51.4939513190497</v>
      </c>
      <c r="L34" s="150"/>
      <c r="M34" s="149">
        <f>D34*100/SUM($D$34:$D$35)</f>
        <v>61.121856866537719</v>
      </c>
      <c r="N34" s="149"/>
      <c r="O34" s="149">
        <f>F34*100/SUM($F$34:$F$35)</f>
        <v>26.78118839763447</v>
      </c>
      <c r="P34" s="149"/>
      <c r="Q34" s="149">
        <f>H34*100/SUM($H$34:$H$35)</f>
        <v>45.134831460674157</v>
      </c>
      <c r="R34" s="149"/>
      <c r="S34" s="253"/>
    </row>
    <row r="35" spans="1:19" s="127" customFormat="1" ht="11.4">
      <c r="A35" s="145" t="s">
        <v>7</v>
      </c>
      <c r="B35" s="146">
        <f t="shared" si="6"/>
        <v>13312</v>
      </c>
      <c r="C35" s="538"/>
      <c r="D35" s="692">
        <v>5829</v>
      </c>
      <c r="E35" s="693"/>
      <c r="F35" s="692">
        <v>2600</v>
      </c>
      <c r="G35" s="693"/>
      <c r="H35" s="692">
        <v>4883</v>
      </c>
      <c r="I35" s="538"/>
      <c r="J35" s="148"/>
      <c r="K35" s="149">
        <f>B35*100/SUM(B34:B35)</f>
        <v>48.5060486809503</v>
      </c>
      <c r="L35" s="150"/>
      <c r="M35" s="149">
        <f>D35*100/SUM($D$34:$D$35)</f>
        <v>38.878143133462281</v>
      </c>
      <c r="N35" s="150"/>
      <c r="O35" s="149">
        <f>F35*100/SUM($F$34:$F$35)</f>
        <v>73.218811602365534</v>
      </c>
      <c r="P35" s="137"/>
      <c r="Q35" s="149">
        <f>H35*100/SUM($H$34:$H$35)</f>
        <v>54.865168539325843</v>
      </c>
      <c r="R35" s="149"/>
    </row>
    <row r="36" spans="1:19" s="127" customFormat="1" ht="11.4">
      <c r="A36" s="145" t="s">
        <v>5</v>
      </c>
      <c r="B36" s="146">
        <f t="shared" si="6"/>
        <v>714</v>
      </c>
      <c r="C36" s="538" t="s">
        <v>211</v>
      </c>
      <c r="D36" s="692">
        <v>22</v>
      </c>
      <c r="E36" s="538" t="s">
        <v>211</v>
      </c>
      <c r="F36" s="692">
        <v>531</v>
      </c>
      <c r="G36" s="538" t="s">
        <v>211</v>
      </c>
      <c r="H36" s="692">
        <v>161</v>
      </c>
      <c r="I36" s="538" t="s">
        <v>211</v>
      </c>
      <c r="J36" s="148"/>
      <c r="K36" s="213" t="s">
        <v>15</v>
      </c>
      <c r="L36" s="212"/>
      <c r="M36" s="213" t="s">
        <v>15</v>
      </c>
      <c r="N36" s="212"/>
      <c r="O36" s="213" t="s">
        <v>15</v>
      </c>
      <c r="P36" s="520"/>
      <c r="Q36" s="213" t="s">
        <v>15</v>
      </c>
      <c r="R36" s="149"/>
    </row>
    <row r="37" spans="1:19" s="127" customFormat="1" ht="6.6" customHeight="1">
      <c r="A37" s="151"/>
      <c r="B37" s="254"/>
      <c r="C37" s="539"/>
      <c r="D37" s="232"/>
      <c r="E37" s="539"/>
      <c r="F37" s="255"/>
      <c r="G37" s="539"/>
      <c r="H37" s="255"/>
      <c r="I37" s="537"/>
      <c r="J37" s="148"/>
      <c r="K37" s="149"/>
      <c r="L37" s="150"/>
      <c r="M37" s="150"/>
      <c r="N37" s="150"/>
      <c r="O37" s="150"/>
      <c r="P37" s="137"/>
      <c r="Q37" s="137"/>
      <c r="R37" s="137"/>
    </row>
    <row r="38" spans="1:19" s="127" customFormat="1" ht="24">
      <c r="A38" s="495" t="s">
        <v>130</v>
      </c>
      <c r="B38" s="496">
        <f>SUM(D38,F38,H38)</f>
        <v>14132</v>
      </c>
      <c r="C38" s="612"/>
      <c r="D38" s="496">
        <f>D34</f>
        <v>9164</v>
      </c>
      <c r="E38" s="612"/>
      <c r="F38" s="496">
        <f>F34</f>
        <v>951</v>
      </c>
      <c r="G38" s="612"/>
      <c r="H38" s="496">
        <f>H34</f>
        <v>4017</v>
      </c>
      <c r="I38" s="612"/>
      <c r="J38" s="497"/>
      <c r="K38" s="452">
        <f>M38+O38+Q38</f>
        <v>100</v>
      </c>
      <c r="L38" s="452"/>
      <c r="M38" s="452">
        <f>D38*100/B38</f>
        <v>64.845740164166429</v>
      </c>
      <c r="N38" s="452"/>
      <c r="O38" s="452">
        <f>F38*100/B38</f>
        <v>6.7294084347579961</v>
      </c>
      <c r="P38" s="452"/>
      <c r="Q38" s="452">
        <f>H38*100/B38</f>
        <v>28.424851401075575</v>
      </c>
      <c r="R38" s="452"/>
    </row>
    <row r="39" spans="1:19" s="132" customFormat="1" ht="6.6" customHeight="1">
      <c r="A39" s="161"/>
      <c r="B39" s="168"/>
      <c r="C39" s="537"/>
      <c r="D39" s="168"/>
      <c r="E39" s="537"/>
      <c r="F39" s="168"/>
      <c r="G39" s="537"/>
      <c r="H39" s="168"/>
      <c r="I39" s="537"/>
      <c r="J39" s="148"/>
      <c r="K39" s="150"/>
      <c r="L39" s="150"/>
      <c r="M39" s="150"/>
      <c r="N39" s="150"/>
      <c r="O39" s="150"/>
      <c r="P39" s="150"/>
      <c r="Q39" s="150"/>
      <c r="R39" s="150"/>
    </row>
    <row r="40" spans="1:19" s="133" customFormat="1" ht="24">
      <c r="A40" s="227" t="s">
        <v>159</v>
      </c>
      <c r="B40" s="168">
        <f>SUM(D40,F40,H40)</f>
        <v>14132</v>
      </c>
      <c r="C40" s="537"/>
      <c r="D40" s="168">
        <f>SUM(D41:D49)</f>
        <v>9164</v>
      </c>
      <c r="E40" s="537"/>
      <c r="F40" s="168">
        <f>SUM(F41:F49)</f>
        <v>951</v>
      </c>
      <c r="G40" s="537"/>
      <c r="H40" s="168">
        <f>SUM(H41:H49)</f>
        <v>4017</v>
      </c>
      <c r="I40" s="537"/>
      <c r="J40" s="148"/>
      <c r="K40" s="165">
        <f>SUM(K41:K48)</f>
        <v>100</v>
      </c>
      <c r="L40" s="165"/>
      <c r="M40" s="165">
        <f>SUM(M41:M48)</f>
        <v>100</v>
      </c>
      <c r="N40" s="165"/>
      <c r="O40" s="165">
        <f>SUM(O41:O48)</f>
        <v>99.999999999999986</v>
      </c>
      <c r="P40" s="154"/>
      <c r="Q40" s="165">
        <f>SUM(Q41:Q48)</f>
        <v>99.999999999999986</v>
      </c>
      <c r="R40" s="165"/>
    </row>
    <row r="41" spans="1:19" s="127" customFormat="1" ht="11.4">
      <c r="A41" s="239" t="s">
        <v>9</v>
      </c>
      <c r="B41" s="146">
        <f t="shared" ref="B41:B49" si="7">SUM(D41,F41,H41)</f>
        <v>494</v>
      </c>
      <c r="C41" s="146"/>
      <c r="D41" s="146">
        <v>450</v>
      </c>
      <c r="E41" s="146" t="s">
        <v>211</v>
      </c>
      <c r="F41" s="146">
        <v>0</v>
      </c>
      <c r="G41" s="146"/>
      <c r="H41" s="146">
        <v>44</v>
      </c>
      <c r="I41" s="146" t="s">
        <v>211</v>
      </c>
      <c r="J41" s="171"/>
      <c r="K41" s="149">
        <f>B41*100/SUM(B41:B48)</f>
        <v>3.6272854100888465</v>
      </c>
      <c r="L41" s="150"/>
      <c r="M41" s="149">
        <f>D41*100/SUM($D$41:$D$48)</f>
        <v>5.1771744132535664</v>
      </c>
      <c r="N41" s="150"/>
      <c r="O41" s="149">
        <f>F41*100/SUM($F$41:$F$48)</f>
        <v>0</v>
      </c>
      <c r="P41" s="150"/>
      <c r="Q41" s="149">
        <f>H41*100/SUM($H$41:$H$48)</f>
        <v>1.1066398390342052</v>
      </c>
      <c r="R41" s="149"/>
    </row>
    <row r="42" spans="1:19" s="127" customFormat="1" ht="12">
      <c r="A42" s="239" t="s">
        <v>11</v>
      </c>
      <c r="B42" s="146">
        <f t="shared" si="7"/>
        <v>999</v>
      </c>
      <c r="C42" s="146"/>
      <c r="D42" s="146">
        <v>760</v>
      </c>
      <c r="E42" s="146"/>
      <c r="F42" s="146">
        <v>37</v>
      </c>
      <c r="G42" s="146" t="s">
        <v>211</v>
      </c>
      <c r="H42" s="146">
        <v>202</v>
      </c>
      <c r="I42" s="146" t="s">
        <v>211</v>
      </c>
      <c r="J42" s="171"/>
      <c r="K42" s="149">
        <f>B42*100/SUM(B41:B48)</f>
        <v>7.3353403333578093</v>
      </c>
      <c r="L42" s="165"/>
      <c r="M42" s="149">
        <f t="shared" ref="M42:M47" si="8">D42*100/SUM($D$41:$D$48)</f>
        <v>8.7436723423838014</v>
      </c>
      <c r="N42" s="165"/>
      <c r="O42" s="149">
        <f t="shared" ref="O42:O47" si="9">F42*100/SUM($F$41:$F$48)</f>
        <v>3.8906414300736065</v>
      </c>
      <c r="P42" s="165"/>
      <c r="Q42" s="149">
        <f t="shared" ref="Q42:Q47" si="10">H42*100/SUM($H$41:$H$48)</f>
        <v>5.0804828973843055</v>
      </c>
      <c r="R42" s="149"/>
    </row>
    <row r="43" spans="1:19" s="127" customFormat="1" ht="11.4">
      <c r="A43" s="239" t="s">
        <v>12</v>
      </c>
      <c r="B43" s="146">
        <f t="shared" si="7"/>
        <v>7283</v>
      </c>
      <c r="C43" s="146"/>
      <c r="D43" s="146">
        <v>4218</v>
      </c>
      <c r="E43" s="146"/>
      <c r="F43" s="146">
        <v>798</v>
      </c>
      <c r="G43" s="146" t="s">
        <v>211</v>
      </c>
      <c r="H43" s="146">
        <v>2267</v>
      </c>
      <c r="I43" s="146"/>
      <c r="J43" s="171"/>
      <c r="K43" s="149">
        <f>B43*100/SUM(B41:B48)</f>
        <v>53.476760408253178</v>
      </c>
      <c r="L43" s="150"/>
      <c r="M43" s="149">
        <f t="shared" si="8"/>
        <v>48.527381500230099</v>
      </c>
      <c r="N43" s="150"/>
      <c r="O43" s="149">
        <f t="shared" si="9"/>
        <v>83.911671924290218</v>
      </c>
      <c r="P43" s="150"/>
      <c r="Q43" s="149">
        <f t="shared" si="10"/>
        <v>57.017102615694164</v>
      </c>
      <c r="R43" s="149"/>
    </row>
    <row r="44" spans="1:19" s="127" customFormat="1" ht="11.4">
      <c r="A44" s="157" t="s">
        <v>10</v>
      </c>
      <c r="B44" s="146">
        <f t="shared" si="7"/>
        <v>363</v>
      </c>
      <c r="C44" s="146" t="s">
        <v>211</v>
      </c>
      <c r="D44" s="146">
        <v>263</v>
      </c>
      <c r="E44" s="146" t="s">
        <v>211</v>
      </c>
      <c r="F44" s="146">
        <v>0</v>
      </c>
      <c r="G44" s="146"/>
      <c r="H44" s="146">
        <v>100</v>
      </c>
      <c r="I44" s="146" t="s">
        <v>211</v>
      </c>
      <c r="J44" s="171"/>
      <c r="K44" s="149">
        <f>B44*100/SUM(B41:B48)</f>
        <v>2.6653939349438285</v>
      </c>
      <c r="L44" s="150"/>
      <c r="M44" s="149">
        <f t="shared" si="8"/>
        <v>3.0257708237459733</v>
      </c>
      <c r="N44" s="150"/>
      <c r="O44" s="149">
        <f t="shared" si="9"/>
        <v>0</v>
      </c>
      <c r="P44" s="150"/>
      <c r="Q44" s="149">
        <f t="shared" si="10"/>
        <v>2.5150905432595572</v>
      </c>
      <c r="R44" s="149"/>
    </row>
    <row r="45" spans="1:19" s="127" customFormat="1" ht="11.4">
      <c r="A45" s="239" t="s">
        <v>13</v>
      </c>
      <c r="B45" s="146">
        <f t="shared" si="7"/>
        <v>224</v>
      </c>
      <c r="C45" s="146" t="s">
        <v>211</v>
      </c>
      <c r="D45" s="146">
        <v>134</v>
      </c>
      <c r="E45" s="146" t="s">
        <v>211</v>
      </c>
      <c r="F45" s="146">
        <v>0</v>
      </c>
      <c r="G45" s="146"/>
      <c r="H45" s="146">
        <v>90</v>
      </c>
      <c r="I45" s="146" t="s">
        <v>211</v>
      </c>
      <c r="J45" s="171"/>
      <c r="K45" s="149">
        <f>B45*100/SUM(B41:B48)</f>
        <v>1.6447609956678171</v>
      </c>
      <c r="L45" s="150"/>
      <c r="M45" s="149">
        <f t="shared" si="8"/>
        <v>1.5416474919466177</v>
      </c>
      <c r="N45" s="150"/>
      <c r="O45" s="149">
        <f t="shared" si="9"/>
        <v>0</v>
      </c>
      <c r="P45" s="150"/>
      <c r="Q45" s="149">
        <f t="shared" si="10"/>
        <v>2.2635814889336014</v>
      </c>
      <c r="R45" s="149"/>
    </row>
    <row r="46" spans="1:19" s="127" customFormat="1" ht="11.4">
      <c r="A46" s="157" t="s">
        <v>59</v>
      </c>
      <c r="B46" s="146">
        <f t="shared" si="7"/>
        <v>113</v>
      </c>
      <c r="C46" s="146" t="s">
        <v>211</v>
      </c>
      <c r="D46" s="146">
        <v>75</v>
      </c>
      <c r="E46" s="146" t="s">
        <v>211</v>
      </c>
      <c r="F46" s="146">
        <v>0</v>
      </c>
      <c r="G46" s="146"/>
      <c r="H46" s="146">
        <v>38</v>
      </c>
      <c r="I46" s="146" t="s">
        <v>211</v>
      </c>
      <c r="J46" s="171"/>
      <c r="K46" s="149">
        <f>B46*100/SUM(B41:B48)</f>
        <v>0.82972318085028274</v>
      </c>
      <c r="L46" s="150"/>
      <c r="M46" s="149">
        <f t="shared" si="8"/>
        <v>0.86286240220892774</v>
      </c>
      <c r="N46" s="150"/>
      <c r="O46" s="149">
        <f t="shared" si="9"/>
        <v>0</v>
      </c>
      <c r="P46" s="150"/>
      <c r="Q46" s="149">
        <f t="shared" si="10"/>
        <v>0.95573440643863183</v>
      </c>
      <c r="R46" s="149"/>
    </row>
    <row r="47" spans="1:19" s="127" customFormat="1" ht="11.4">
      <c r="A47" s="157" t="s">
        <v>131</v>
      </c>
      <c r="B47" s="146">
        <f t="shared" si="7"/>
        <v>4100</v>
      </c>
      <c r="C47" s="146"/>
      <c r="D47" s="146">
        <v>2759</v>
      </c>
      <c r="E47" s="146"/>
      <c r="F47" s="146">
        <v>116</v>
      </c>
      <c r="G47" s="146" t="s">
        <v>211</v>
      </c>
      <c r="H47" s="146">
        <v>1225</v>
      </c>
      <c r="I47" s="146"/>
      <c r="J47" s="171"/>
      <c r="K47" s="149">
        <f>B47*100/SUM(B41:B48)</f>
        <v>30.105000367134149</v>
      </c>
      <c r="L47" s="150"/>
      <c r="M47" s="149">
        <f t="shared" si="8"/>
        <v>31.741831569259087</v>
      </c>
      <c r="N47" s="150"/>
      <c r="O47" s="149">
        <f t="shared" si="9"/>
        <v>12.197686645636173</v>
      </c>
      <c r="P47" s="150"/>
      <c r="Q47" s="149">
        <f t="shared" si="10"/>
        <v>30.809859154929576</v>
      </c>
      <c r="R47" s="149"/>
    </row>
    <row r="48" spans="1:19" s="127" customFormat="1" ht="11.4">
      <c r="A48" s="157" t="s">
        <v>206</v>
      </c>
      <c r="B48" s="146">
        <f t="shared" si="7"/>
        <v>43</v>
      </c>
      <c r="C48" s="146" t="s">
        <v>211</v>
      </c>
      <c r="D48" s="146">
        <v>33</v>
      </c>
      <c r="E48" s="146" t="s">
        <v>211</v>
      </c>
      <c r="F48" s="146">
        <v>0</v>
      </c>
      <c r="G48" s="146"/>
      <c r="H48" s="146">
        <v>10</v>
      </c>
      <c r="I48" s="146" t="s">
        <v>211</v>
      </c>
      <c r="J48" s="171"/>
      <c r="K48" s="149">
        <f>B48*100/SUM(B41:B48)</f>
        <v>0.31573536970408989</v>
      </c>
      <c r="L48" s="150"/>
      <c r="M48" s="149">
        <f>D48*100/SUM($D$41:$D$48)</f>
        <v>0.37965945697192821</v>
      </c>
      <c r="N48" s="150"/>
      <c r="O48" s="149">
        <f>F48*100/SUM($F$41:$F$48)</f>
        <v>0</v>
      </c>
      <c r="P48" s="150"/>
      <c r="Q48" s="149">
        <f>H48*100/SUM($H$41:$H$48)</f>
        <v>0.25150905432595572</v>
      </c>
      <c r="R48" s="149"/>
    </row>
    <row r="49" spans="1:18" s="127" customFormat="1" ht="11.4">
      <c r="A49" s="157" t="s">
        <v>5</v>
      </c>
      <c r="B49" s="146">
        <f t="shared" si="7"/>
        <v>513</v>
      </c>
      <c r="C49" s="146"/>
      <c r="D49" s="146">
        <v>472</v>
      </c>
      <c r="E49" s="146" t="s">
        <v>211</v>
      </c>
      <c r="F49" s="146">
        <v>0</v>
      </c>
      <c r="G49" s="146"/>
      <c r="H49" s="146">
        <v>41</v>
      </c>
      <c r="I49" s="146" t="s">
        <v>211</v>
      </c>
      <c r="J49" s="171"/>
      <c r="K49" s="212" t="s">
        <v>15</v>
      </c>
      <c r="L49" s="150"/>
      <c r="M49" s="212" t="s">
        <v>15</v>
      </c>
      <c r="N49" s="150"/>
      <c r="O49" s="212">
        <v>0</v>
      </c>
      <c r="P49" s="150"/>
      <c r="Q49" s="212" t="s">
        <v>15</v>
      </c>
      <c r="R49" s="149"/>
    </row>
    <row r="50" spans="1:18" s="127" customFormat="1" ht="6.6" customHeight="1">
      <c r="A50" s="169"/>
      <c r="B50" s="146"/>
      <c r="C50" s="537"/>
      <c r="D50" s="208"/>
      <c r="E50" s="537"/>
      <c r="F50" s="208"/>
      <c r="G50" s="539"/>
      <c r="H50" s="208"/>
      <c r="I50" s="537"/>
      <c r="J50" s="148"/>
      <c r="K50" s="197"/>
      <c r="L50" s="197"/>
      <c r="M50" s="197"/>
      <c r="N50" s="197"/>
      <c r="O50" s="197"/>
      <c r="P50" s="150"/>
      <c r="Q50" s="137"/>
      <c r="R50" s="137"/>
    </row>
    <row r="51" spans="1:18" s="238" customFormat="1" ht="12" customHeight="1">
      <c r="A51" s="237" t="s">
        <v>242</v>
      </c>
      <c r="B51" s="156">
        <f t="shared" ref="B51:B59" si="11">SUM(D51,F51,H51)</f>
        <v>14131</v>
      </c>
      <c r="C51" s="613"/>
      <c r="D51" s="156">
        <f>SUM(D52:D59)</f>
        <v>9164</v>
      </c>
      <c r="E51" s="613"/>
      <c r="F51" s="156">
        <f>SUM(F52:F59)</f>
        <v>951</v>
      </c>
      <c r="G51" s="613"/>
      <c r="H51" s="156">
        <f>SUM(H52:H59)</f>
        <v>4016</v>
      </c>
      <c r="I51" s="538"/>
      <c r="J51" s="172"/>
      <c r="K51" s="154">
        <f>SUM(K52:K58)</f>
        <v>100</v>
      </c>
      <c r="L51" s="149"/>
      <c r="M51" s="154">
        <f>SUM(M52:M58)</f>
        <v>100</v>
      </c>
      <c r="N51" s="149"/>
      <c r="O51" s="154">
        <f>SUM(O52:O58)</f>
        <v>100</v>
      </c>
      <c r="P51" s="154"/>
      <c r="Q51" s="154">
        <f>SUM(Q52:Q58)</f>
        <v>100.00000000000001</v>
      </c>
      <c r="R51" s="154"/>
    </row>
    <row r="52" spans="1:18" s="127" customFormat="1" ht="11.4">
      <c r="A52" s="256" t="s">
        <v>56</v>
      </c>
      <c r="B52" s="146">
        <f t="shared" si="11"/>
        <v>490</v>
      </c>
      <c r="C52" s="146" t="s">
        <v>211</v>
      </c>
      <c r="D52" s="146">
        <v>441</v>
      </c>
      <c r="E52" s="146" t="s">
        <v>211</v>
      </c>
      <c r="F52" s="146">
        <v>0</v>
      </c>
      <c r="G52" s="146"/>
      <c r="H52" s="146">
        <v>49</v>
      </c>
      <c r="I52" s="146" t="s">
        <v>211</v>
      </c>
      <c r="J52" s="171"/>
      <c r="K52" s="149">
        <f>B52*100/SUM(B52:B58)</f>
        <v>3.5701275045537342</v>
      </c>
      <c r="L52" s="197"/>
      <c r="M52" s="149">
        <f>D52*100/SUM($D$52:$D$58)</f>
        <v>5.0250683682771191</v>
      </c>
      <c r="N52" s="197"/>
      <c r="O52" s="149">
        <f>F52*100/SUM($F$52:$F$58)</f>
        <v>0</v>
      </c>
      <c r="P52" s="197"/>
      <c r="Q52" s="149">
        <f>H52*100/SUM($H$52:$H$58)</f>
        <v>1.2256128064032017</v>
      </c>
      <c r="R52" s="149"/>
    </row>
    <row r="53" spans="1:18" s="127" customFormat="1" ht="11.4">
      <c r="A53" s="157" t="s">
        <v>57</v>
      </c>
      <c r="B53" s="146">
        <f t="shared" si="11"/>
        <v>1515</v>
      </c>
      <c r="C53" s="146"/>
      <c r="D53" s="146">
        <v>917</v>
      </c>
      <c r="E53" s="146"/>
      <c r="F53" s="146">
        <v>202</v>
      </c>
      <c r="G53" s="146" t="s">
        <v>211</v>
      </c>
      <c r="H53" s="146">
        <v>396</v>
      </c>
      <c r="I53" s="146"/>
      <c r="J53" s="171"/>
      <c r="K53" s="149">
        <f>B53*100/SUM(B52:B58)</f>
        <v>11.038251366120219</v>
      </c>
      <c r="L53" s="150"/>
      <c r="M53" s="149">
        <f t="shared" ref="M53:M57" si="12">D53*100/SUM($D$52:$D$58)</f>
        <v>10.448951686417502</v>
      </c>
      <c r="N53" s="150"/>
      <c r="O53" s="149">
        <f t="shared" ref="O53:O57" si="13">F53*100/SUM($F$52:$F$58)</f>
        <v>21.240799158780231</v>
      </c>
      <c r="P53" s="150"/>
      <c r="Q53" s="149">
        <f t="shared" ref="Q53:Q57" si="14">H53*100/SUM($H$52:$H$58)</f>
        <v>9.9049524762381189</v>
      </c>
      <c r="R53" s="149"/>
    </row>
    <row r="54" spans="1:18" s="127" customFormat="1" ht="11.4">
      <c r="A54" s="157" t="s">
        <v>58</v>
      </c>
      <c r="B54" s="146">
        <f t="shared" si="11"/>
        <v>6369</v>
      </c>
      <c r="C54" s="146"/>
      <c r="D54" s="146">
        <v>3715</v>
      </c>
      <c r="E54" s="146"/>
      <c r="F54" s="146">
        <v>710</v>
      </c>
      <c r="G54" s="146" t="s">
        <v>211</v>
      </c>
      <c r="H54" s="146">
        <v>1944</v>
      </c>
      <c r="I54" s="146"/>
      <c r="J54" s="171"/>
      <c r="K54" s="149">
        <f>B54*100/SUM(B52:B58)</f>
        <v>46.404371584699454</v>
      </c>
      <c r="L54" s="150"/>
      <c r="M54" s="149">
        <f t="shared" si="12"/>
        <v>42.331358249772109</v>
      </c>
      <c r="N54" s="150"/>
      <c r="O54" s="149">
        <f t="shared" si="13"/>
        <v>74.658254468980019</v>
      </c>
      <c r="P54" s="150"/>
      <c r="Q54" s="149">
        <f t="shared" si="14"/>
        <v>48.624312156078041</v>
      </c>
      <c r="R54" s="149"/>
    </row>
    <row r="55" spans="1:18" s="127" customFormat="1" ht="11.4">
      <c r="A55" s="145" t="s">
        <v>54</v>
      </c>
      <c r="B55" s="146">
        <f t="shared" si="11"/>
        <v>221</v>
      </c>
      <c r="C55" s="146" t="s">
        <v>211</v>
      </c>
      <c r="D55" s="146">
        <v>147</v>
      </c>
      <c r="E55" s="146" t="s">
        <v>211</v>
      </c>
      <c r="F55" s="146">
        <v>0</v>
      </c>
      <c r="G55" s="146"/>
      <c r="H55" s="146">
        <v>74</v>
      </c>
      <c r="I55" s="146" t="s">
        <v>211</v>
      </c>
      <c r="J55" s="171"/>
      <c r="K55" s="149">
        <f>B55*100/SUM(B52:B58)</f>
        <v>1.610200364298725</v>
      </c>
      <c r="L55" s="150"/>
      <c r="M55" s="149">
        <f t="shared" si="12"/>
        <v>1.6750227894257064</v>
      </c>
      <c r="N55" s="150"/>
      <c r="O55" s="149">
        <f t="shared" si="13"/>
        <v>0</v>
      </c>
      <c r="P55" s="150"/>
      <c r="Q55" s="149">
        <f t="shared" si="14"/>
        <v>1.8509254627313656</v>
      </c>
      <c r="R55" s="149"/>
    </row>
    <row r="56" spans="1:18" s="127" customFormat="1" ht="11.4">
      <c r="A56" s="145" t="s">
        <v>55</v>
      </c>
      <c r="B56" s="146">
        <f t="shared" si="11"/>
        <v>84</v>
      </c>
      <c r="C56" s="146" t="s">
        <v>211</v>
      </c>
      <c r="D56" s="146">
        <v>48</v>
      </c>
      <c r="E56" s="146" t="s">
        <v>211</v>
      </c>
      <c r="F56" s="146">
        <v>0</v>
      </c>
      <c r="G56" s="146"/>
      <c r="H56" s="146">
        <v>36</v>
      </c>
      <c r="I56" s="146" t="s">
        <v>211</v>
      </c>
      <c r="J56" s="171"/>
      <c r="K56" s="149">
        <f>B56*100/SUM(B52:B58)</f>
        <v>0.61202185792349728</v>
      </c>
      <c r="L56" s="150"/>
      <c r="M56" s="149">
        <f t="shared" si="12"/>
        <v>0.54694621695533274</v>
      </c>
      <c r="N56" s="150"/>
      <c r="O56" s="149">
        <f t="shared" si="13"/>
        <v>0</v>
      </c>
      <c r="P56" s="150"/>
      <c r="Q56" s="149">
        <f t="shared" si="14"/>
        <v>0.90045022511255624</v>
      </c>
      <c r="R56" s="149"/>
    </row>
    <row r="57" spans="1:18" s="127" customFormat="1" ht="11.4">
      <c r="A57" s="145" t="s">
        <v>61</v>
      </c>
      <c r="B57" s="146">
        <f t="shared" si="11"/>
        <v>3860</v>
      </c>
      <c r="C57" s="146"/>
      <c r="D57" s="146">
        <v>2724</v>
      </c>
      <c r="E57" s="146"/>
      <c r="F57" s="146">
        <v>39</v>
      </c>
      <c r="G57" s="146" t="s">
        <v>211</v>
      </c>
      <c r="H57" s="146">
        <v>1097</v>
      </c>
      <c r="I57" s="146"/>
      <c r="J57" s="171"/>
      <c r="K57" s="149">
        <f>B57*100/SUM(B52:B58)</f>
        <v>28.123861566484518</v>
      </c>
      <c r="L57" s="150"/>
      <c r="M57" s="149">
        <f t="shared" si="12"/>
        <v>31.039197812215132</v>
      </c>
      <c r="N57" s="150"/>
      <c r="O57" s="149">
        <f t="shared" si="13"/>
        <v>4.1009463722397479</v>
      </c>
      <c r="P57" s="150"/>
      <c r="Q57" s="149">
        <f t="shared" si="14"/>
        <v>27.43871935967984</v>
      </c>
      <c r="R57" s="149"/>
    </row>
    <row r="58" spans="1:18" s="127" customFormat="1" ht="22.8">
      <c r="A58" s="145" t="s">
        <v>60</v>
      </c>
      <c r="B58" s="146">
        <f t="shared" si="11"/>
        <v>1186</v>
      </c>
      <c r="C58" s="146"/>
      <c r="D58" s="146">
        <v>784</v>
      </c>
      <c r="E58" s="146"/>
      <c r="F58" s="146">
        <v>0</v>
      </c>
      <c r="G58" s="146"/>
      <c r="H58" s="146">
        <v>402</v>
      </c>
      <c r="I58" s="146"/>
      <c r="J58" s="171"/>
      <c r="K58" s="149">
        <f>B58*100/SUM(B52:B58)</f>
        <v>8.6411657559198538</v>
      </c>
      <c r="L58" s="150"/>
      <c r="M58" s="149">
        <f>D58*100/SUM($D$52:$D$58)</f>
        <v>8.9334548769371018</v>
      </c>
      <c r="N58" s="150"/>
      <c r="O58" s="149">
        <f>F58*100/SUM($F$52:$F$58)</f>
        <v>0</v>
      </c>
      <c r="P58" s="150"/>
      <c r="Q58" s="149">
        <f>H58*100/SUM($H$52:$H$58)</f>
        <v>10.055027513756878</v>
      </c>
      <c r="R58" s="149"/>
    </row>
    <row r="59" spans="1:18" s="127" customFormat="1" ht="12" customHeight="1">
      <c r="A59" s="157" t="s">
        <v>5</v>
      </c>
      <c r="B59" s="146">
        <f t="shared" si="11"/>
        <v>406</v>
      </c>
      <c r="C59" s="146" t="s">
        <v>211</v>
      </c>
      <c r="D59" s="146">
        <v>388</v>
      </c>
      <c r="E59" s="146" t="s">
        <v>211</v>
      </c>
      <c r="F59" s="146">
        <v>0</v>
      </c>
      <c r="G59" s="146"/>
      <c r="H59" s="146">
        <v>18</v>
      </c>
      <c r="I59" s="146" t="s">
        <v>211</v>
      </c>
      <c r="J59" s="171"/>
      <c r="K59" s="212" t="s">
        <v>15</v>
      </c>
      <c r="L59" s="150"/>
      <c r="M59" s="212" t="s">
        <v>15</v>
      </c>
      <c r="N59" s="150"/>
      <c r="O59" s="212">
        <v>0</v>
      </c>
      <c r="P59" s="150"/>
      <c r="Q59" s="212" t="s">
        <v>15</v>
      </c>
      <c r="R59" s="149"/>
    </row>
    <row r="60" spans="1:18" s="127" customFormat="1" ht="6.6" customHeight="1">
      <c r="A60" s="151"/>
      <c r="B60" s="146"/>
      <c r="C60" s="574"/>
      <c r="D60" s="194"/>
      <c r="E60" s="574"/>
      <c r="F60" s="194"/>
      <c r="G60" s="574"/>
      <c r="H60" s="194"/>
      <c r="I60" s="538"/>
      <c r="J60" s="172"/>
      <c r="K60" s="149"/>
      <c r="L60" s="149"/>
      <c r="M60" s="149"/>
      <c r="N60" s="150"/>
      <c r="O60" s="150"/>
      <c r="P60" s="150"/>
      <c r="Q60" s="137"/>
      <c r="R60" s="137"/>
    </row>
    <row r="61" spans="1:18" s="133" customFormat="1" ht="24">
      <c r="A61" s="227" t="s">
        <v>132</v>
      </c>
      <c r="B61" s="156">
        <f>SUM(D61,F61,H61)</f>
        <v>14131</v>
      </c>
      <c r="C61" s="613"/>
      <c r="D61" s="156">
        <f>SUM(D62:D68)</f>
        <v>9164</v>
      </c>
      <c r="E61" s="613"/>
      <c r="F61" s="156">
        <f>SUM(F62:F68)</f>
        <v>951</v>
      </c>
      <c r="G61" s="613"/>
      <c r="H61" s="156">
        <f>SUM(H62:H68)</f>
        <v>4016</v>
      </c>
      <c r="I61" s="537"/>
      <c r="J61" s="148"/>
      <c r="K61" s="165">
        <f>SUM(K62:K67)</f>
        <v>100</v>
      </c>
      <c r="L61" s="165"/>
      <c r="M61" s="165">
        <f>SUM(M62:M67)</f>
        <v>100</v>
      </c>
      <c r="N61" s="165"/>
      <c r="O61" s="165">
        <f>SUM(O62:O67)</f>
        <v>100</v>
      </c>
      <c r="P61" s="154"/>
      <c r="Q61" s="165">
        <f>SUM(Q62:Q67)</f>
        <v>100</v>
      </c>
      <c r="R61" s="165"/>
    </row>
    <row r="62" spans="1:18" s="133" customFormat="1" ht="12">
      <c r="A62" s="531" t="s">
        <v>208</v>
      </c>
      <c r="B62" s="146">
        <f>SUM(D62,F62,H62)</f>
        <v>0</v>
      </c>
      <c r="C62" s="539"/>
      <c r="D62" s="146">
        <v>0</v>
      </c>
      <c r="E62" s="544"/>
      <c r="F62" s="146">
        <v>0</v>
      </c>
      <c r="G62" s="544"/>
      <c r="H62" s="146">
        <v>0</v>
      </c>
      <c r="I62" s="539"/>
      <c r="J62" s="148"/>
      <c r="K62" s="137">
        <f>B62*100/SUM($B$62:$B$67)</f>
        <v>0</v>
      </c>
      <c r="L62" s="165"/>
      <c r="M62" s="137">
        <f>D62*100/SUM($D$62:$D$67)</f>
        <v>0</v>
      </c>
      <c r="N62" s="165"/>
      <c r="O62" s="137">
        <f>F62*100/SUM($F$62:$F$67)</f>
        <v>0</v>
      </c>
      <c r="P62" s="154"/>
      <c r="Q62" s="137">
        <f>H62*100/SUM($H$62:$H$67)</f>
        <v>0</v>
      </c>
      <c r="R62" s="165"/>
    </row>
    <row r="63" spans="1:18" s="127" customFormat="1" ht="11.4">
      <c r="A63" s="145" t="s">
        <v>25</v>
      </c>
      <c r="B63" s="146">
        <f t="shared" ref="B63:B68" si="15">SUM(D63,F63,H63)</f>
        <v>126</v>
      </c>
      <c r="C63" s="146" t="s">
        <v>211</v>
      </c>
      <c r="D63" s="146">
        <v>68</v>
      </c>
      <c r="E63" s="146" t="s">
        <v>211</v>
      </c>
      <c r="F63" s="146">
        <v>14</v>
      </c>
      <c r="G63" s="146" t="s">
        <v>211</v>
      </c>
      <c r="H63" s="146">
        <v>44</v>
      </c>
      <c r="I63" s="146" t="s">
        <v>211</v>
      </c>
      <c r="J63" s="171"/>
      <c r="K63" s="137">
        <f>B63*100/SUM($B$62:$B$67)</f>
        <v>0.9882352941176471</v>
      </c>
      <c r="L63" s="150"/>
      <c r="M63" s="137">
        <f>D63*100/SUM($D$62:$D$67)</f>
        <v>0.85170340681362722</v>
      </c>
      <c r="N63" s="150"/>
      <c r="O63" s="137">
        <f>F63*100/SUM($F$62:$F$67)</f>
        <v>1.5503875968992249</v>
      </c>
      <c r="P63" s="137"/>
      <c r="Q63" s="137">
        <f>H63*100/SUM($H$62:$H$67)</f>
        <v>1.1390111312451463</v>
      </c>
      <c r="R63" s="149"/>
    </row>
    <row r="64" spans="1:18" s="127" customFormat="1" ht="11.4">
      <c r="A64" s="145" t="s">
        <v>65</v>
      </c>
      <c r="B64" s="146">
        <f t="shared" si="15"/>
        <v>128</v>
      </c>
      <c r="C64" s="146" t="s">
        <v>211</v>
      </c>
      <c r="D64" s="146">
        <v>119</v>
      </c>
      <c r="E64" s="146" t="s">
        <v>211</v>
      </c>
      <c r="F64" s="146">
        <v>0</v>
      </c>
      <c r="G64" s="146"/>
      <c r="H64" s="146">
        <v>9</v>
      </c>
      <c r="I64" s="146" t="s">
        <v>211</v>
      </c>
      <c r="J64" s="171"/>
      <c r="K64" s="137">
        <f t="shared" ref="K64:K66" si="16">B64*100/SUM($B$62:$B$67)</f>
        <v>1.003921568627451</v>
      </c>
      <c r="L64" s="150"/>
      <c r="M64" s="137">
        <f t="shared" ref="M64:M66" si="17">D64*100/SUM($D$62:$D$67)</f>
        <v>1.4904809619238477</v>
      </c>
      <c r="N64" s="150"/>
      <c r="O64" s="137">
        <f t="shared" ref="O64:O66" si="18">F64*100/SUM($F$62:$F$67)</f>
        <v>0</v>
      </c>
      <c r="P64" s="137"/>
      <c r="Q64" s="137">
        <f t="shared" ref="Q64:Q65" si="19">H64*100/SUM($H$62:$H$67)</f>
        <v>0.23297954957287081</v>
      </c>
      <c r="R64" s="149"/>
    </row>
    <row r="65" spans="1:18" s="127" customFormat="1" ht="11.4">
      <c r="A65" s="145" t="s">
        <v>66</v>
      </c>
      <c r="B65" s="146">
        <f t="shared" si="15"/>
        <v>366</v>
      </c>
      <c r="C65" s="146"/>
      <c r="D65" s="146">
        <v>266</v>
      </c>
      <c r="E65" s="146" t="s">
        <v>211</v>
      </c>
      <c r="F65" s="146">
        <v>18</v>
      </c>
      <c r="G65" s="146" t="s">
        <v>211</v>
      </c>
      <c r="H65" s="146">
        <v>82</v>
      </c>
      <c r="I65" s="146" t="s">
        <v>211</v>
      </c>
      <c r="J65" s="171"/>
      <c r="K65" s="137">
        <f t="shared" si="16"/>
        <v>2.8705882352941177</v>
      </c>
      <c r="L65" s="150"/>
      <c r="M65" s="137">
        <f t="shared" si="17"/>
        <v>3.3316633266533064</v>
      </c>
      <c r="N65" s="150"/>
      <c r="O65" s="137">
        <f t="shared" si="18"/>
        <v>1.9933554817275747</v>
      </c>
      <c r="P65" s="137"/>
      <c r="Q65" s="137">
        <f t="shared" si="19"/>
        <v>2.1227025627750451</v>
      </c>
      <c r="R65" s="149"/>
    </row>
    <row r="66" spans="1:18" s="127" customFormat="1" ht="11.4">
      <c r="A66" s="145" t="s">
        <v>67</v>
      </c>
      <c r="B66" s="146">
        <f t="shared" si="15"/>
        <v>1698</v>
      </c>
      <c r="C66" s="146"/>
      <c r="D66" s="146">
        <v>1076</v>
      </c>
      <c r="E66" s="146"/>
      <c r="F66" s="146">
        <v>105</v>
      </c>
      <c r="G66" s="146" t="s">
        <v>211</v>
      </c>
      <c r="H66" s="146">
        <v>517</v>
      </c>
      <c r="I66" s="146"/>
      <c r="J66" s="171"/>
      <c r="K66" s="137">
        <f t="shared" si="16"/>
        <v>13.31764705882353</v>
      </c>
      <c r="L66" s="150"/>
      <c r="M66" s="137">
        <f t="shared" si="17"/>
        <v>13.476953907815631</v>
      </c>
      <c r="N66" s="150"/>
      <c r="O66" s="137">
        <f t="shared" si="18"/>
        <v>11.627906976744185</v>
      </c>
      <c r="P66" s="137"/>
      <c r="Q66" s="137">
        <f>H66*100/SUM($H$62:$H$67)</f>
        <v>13.383380792130469</v>
      </c>
      <c r="R66" s="149"/>
    </row>
    <row r="67" spans="1:18" s="127" customFormat="1" ht="12">
      <c r="A67" s="145" t="s">
        <v>42</v>
      </c>
      <c r="B67" s="146">
        <f t="shared" si="15"/>
        <v>10432</v>
      </c>
      <c r="C67" s="146"/>
      <c r="D67" s="146">
        <v>6455</v>
      </c>
      <c r="E67" s="146"/>
      <c r="F67" s="146">
        <v>766</v>
      </c>
      <c r="G67" s="146" t="s">
        <v>211</v>
      </c>
      <c r="H67" s="146">
        <v>3211</v>
      </c>
      <c r="I67" s="146"/>
      <c r="J67" s="171"/>
      <c r="K67" s="137">
        <f>B67*100/SUM($B$62:$B$67)</f>
        <v>81.819607843137248</v>
      </c>
      <c r="L67" s="165"/>
      <c r="M67" s="137">
        <f>D67*100/SUM($D$62:$D$67)</f>
        <v>80.849198396793582</v>
      </c>
      <c r="N67" s="165"/>
      <c r="O67" s="137">
        <f>F67*100/SUM($F$62:$F$67)</f>
        <v>84.828349944629011</v>
      </c>
      <c r="P67" s="165"/>
      <c r="Q67" s="137">
        <f>H67*100/SUM($H$62:$H$67)</f>
        <v>83.121925964276471</v>
      </c>
      <c r="R67" s="149"/>
    </row>
    <row r="68" spans="1:18" s="127" customFormat="1" ht="12">
      <c r="A68" s="145" t="s">
        <v>5</v>
      </c>
      <c r="B68" s="146">
        <f t="shared" si="15"/>
        <v>1381</v>
      </c>
      <c r="C68" s="146"/>
      <c r="D68" s="146">
        <v>1180</v>
      </c>
      <c r="E68" s="146"/>
      <c r="F68" s="146">
        <v>48</v>
      </c>
      <c r="G68" s="146" t="s">
        <v>211</v>
      </c>
      <c r="H68" s="146">
        <v>153</v>
      </c>
      <c r="I68" s="146" t="s">
        <v>211</v>
      </c>
      <c r="J68" s="148"/>
      <c r="K68" s="212" t="s">
        <v>15</v>
      </c>
      <c r="L68" s="150"/>
      <c r="M68" s="212" t="s">
        <v>15</v>
      </c>
      <c r="N68" s="150"/>
      <c r="O68" s="212" t="s">
        <v>15</v>
      </c>
      <c r="P68" s="206"/>
      <c r="Q68" s="212" t="s">
        <v>15</v>
      </c>
      <c r="R68" s="137"/>
    </row>
    <row r="69" spans="1:18" s="266" customFormat="1" ht="6.6" customHeight="1" thickBot="1">
      <c r="A69" s="257"/>
      <c r="B69" s="258"/>
      <c r="C69" s="562"/>
      <c r="D69" s="258"/>
      <c r="E69" s="562"/>
      <c r="F69" s="259"/>
      <c r="G69" s="554"/>
      <c r="H69" s="260"/>
      <c r="I69" s="575"/>
      <c r="J69" s="261"/>
      <c r="K69" s="262"/>
      <c r="L69" s="263"/>
      <c r="M69" s="262"/>
      <c r="N69" s="263"/>
      <c r="O69" s="262"/>
      <c r="P69" s="264"/>
      <c r="Q69" s="263"/>
      <c r="R69" s="265"/>
    </row>
    <row r="70" spans="1:18" s="182" customFormat="1" ht="6.6" customHeight="1">
      <c r="B70" s="189"/>
      <c r="C70" s="571"/>
      <c r="D70" s="189"/>
      <c r="E70" s="571"/>
      <c r="G70" s="572"/>
      <c r="I70" s="572"/>
      <c r="K70" s="267"/>
      <c r="L70" s="268"/>
      <c r="M70" s="269"/>
      <c r="N70" s="268"/>
      <c r="O70" s="270"/>
      <c r="P70" s="270"/>
      <c r="Q70" s="270"/>
    </row>
    <row r="71" spans="1:18" s="9" customFormat="1" ht="11.25" customHeight="1">
      <c r="A71" s="9" t="s">
        <v>194</v>
      </c>
      <c r="B71" s="24"/>
      <c r="C71" s="556"/>
      <c r="D71" s="24"/>
      <c r="E71" s="556"/>
      <c r="F71" s="24"/>
      <c r="G71" s="556"/>
      <c r="H71" s="24"/>
      <c r="I71" s="556"/>
      <c r="K71" s="67"/>
      <c r="L71" s="67"/>
      <c r="M71" s="67"/>
      <c r="N71" s="67"/>
      <c r="O71" s="67"/>
      <c r="P71" s="67"/>
      <c r="Q71" s="67"/>
      <c r="R71" s="67"/>
    </row>
    <row r="72" spans="1:18" s="182" customFormat="1" ht="22.5" customHeight="1">
      <c r="A72" s="719" t="s">
        <v>167</v>
      </c>
      <c r="B72" s="719"/>
      <c r="C72" s="719"/>
      <c r="D72" s="719"/>
      <c r="E72" s="719"/>
      <c r="F72" s="719"/>
      <c r="G72" s="719"/>
      <c r="H72" s="719"/>
      <c r="I72" s="719"/>
      <c r="J72" s="719"/>
      <c r="K72" s="719"/>
      <c r="L72" s="719"/>
      <c r="M72" s="719"/>
      <c r="N72" s="719"/>
      <c r="O72" s="719"/>
      <c r="P72" s="719"/>
      <c r="Q72" s="719"/>
      <c r="R72" s="719"/>
    </row>
    <row r="73" spans="1:18" s="182" customFormat="1" ht="10.199999999999999">
      <c r="A73" s="287" t="s">
        <v>14</v>
      </c>
      <c r="B73" s="186"/>
      <c r="C73" s="571"/>
      <c r="D73" s="187"/>
      <c r="E73" s="571"/>
      <c r="G73" s="572"/>
      <c r="I73" s="572"/>
      <c r="K73" s="186"/>
      <c r="L73" s="188"/>
      <c r="M73" s="187"/>
      <c r="N73" s="188"/>
    </row>
    <row r="74" spans="1:18" s="182" customFormat="1" ht="10.199999999999999">
      <c r="A74" s="288" t="s">
        <v>70</v>
      </c>
      <c r="B74" s="189"/>
      <c r="C74" s="572"/>
      <c r="E74" s="572"/>
      <c r="G74" s="572"/>
      <c r="I74" s="572"/>
    </row>
    <row r="75" spans="1:18" s="182" customFormat="1" ht="10.199999999999999">
      <c r="A75" s="9" t="s">
        <v>223</v>
      </c>
      <c r="C75" s="572"/>
      <c r="E75" s="572"/>
      <c r="G75" s="572"/>
      <c r="I75" s="572"/>
    </row>
  </sheetData>
  <mergeCells count="15">
    <mergeCell ref="A1:R1"/>
    <mergeCell ref="A4:A10"/>
    <mergeCell ref="B4:I4"/>
    <mergeCell ref="K4:R4"/>
    <mergeCell ref="B7:C10"/>
    <mergeCell ref="D7:I7"/>
    <mergeCell ref="A72:R72"/>
    <mergeCell ref="D10:E10"/>
    <mergeCell ref="F10:G10"/>
    <mergeCell ref="H10:I10"/>
    <mergeCell ref="M10:N10"/>
    <mergeCell ref="O10:P10"/>
    <mergeCell ref="Q10:R10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V63" sqref="V63"/>
    </sheetView>
  </sheetViews>
  <sheetFormatPr defaultColWidth="11.44140625" defaultRowHeight="11.4"/>
  <cols>
    <col min="1" max="1" width="30.6640625" style="20" customWidth="1"/>
    <col min="2" max="2" width="8.6640625" style="39" customWidth="1"/>
    <col min="3" max="3" width="2.6640625" style="631" customWidth="1"/>
    <col min="4" max="4" width="8.6640625" style="39" customWidth="1"/>
    <col min="5" max="5" width="2.6640625" style="631" customWidth="1"/>
    <col min="6" max="6" width="8.6640625" style="39" customWidth="1"/>
    <col min="7" max="7" width="2.6640625" style="631" customWidth="1"/>
    <col min="8" max="8" width="8.6640625" style="74" customWidth="1"/>
    <col min="9" max="9" width="2.6640625" style="631" customWidth="1"/>
    <col min="10" max="10" width="1.6640625" style="39" customWidth="1"/>
    <col min="11" max="11" width="8.6640625" style="39" customWidth="1"/>
    <col min="12" max="12" width="2.6640625" style="39" customWidth="1"/>
    <col min="13" max="13" width="8.6640625" style="39" customWidth="1"/>
    <col min="14" max="14" width="2.6640625" style="39" customWidth="1"/>
    <col min="15" max="15" width="8.6640625" style="39" customWidth="1"/>
    <col min="16" max="16" width="2.6640625" style="39" customWidth="1"/>
    <col min="17" max="17" width="8.6640625" style="39" customWidth="1"/>
    <col min="18" max="18" width="2.6640625" style="39" customWidth="1"/>
    <col min="19" max="16384" width="11.44140625" style="20"/>
  </cols>
  <sheetData>
    <row r="1" spans="1:18" s="1" customFormat="1" ht="25.5" customHeight="1">
      <c r="A1" s="725" t="s">
        <v>238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ht="6.6" customHeight="1" thickBot="1">
      <c r="A2" s="37"/>
      <c r="B2" s="38"/>
      <c r="C2" s="614"/>
      <c r="D2" s="38"/>
      <c r="E2" s="614"/>
      <c r="F2" s="38"/>
      <c r="G2" s="614"/>
      <c r="H2" s="77"/>
      <c r="I2" s="614"/>
      <c r="J2" s="38"/>
      <c r="K2" s="38"/>
      <c r="L2" s="38"/>
      <c r="M2" s="38"/>
      <c r="N2" s="38"/>
      <c r="O2" s="38"/>
      <c r="P2" s="38"/>
      <c r="Q2" s="40"/>
      <c r="R2" s="40"/>
    </row>
    <row r="3" spans="1:18" ht="6.6" customHeight="1">
      <c r="A3" s="461"/>
      <c r="B3" s="427"/>
      <c r="C3" s="558"/>
      <c r="D3" s="428"/>
      <c r="E3" s="558"/>
      <c r="F3" s="428"/>
      <c r="G3" s="558"/>
      <c r="H3" s="428"/>
      <c r="I3" s="558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6" t="s">
        <v>158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ht="6.6" customHeight="1">
      <c r="A5" s="726"/>
      <c r="B5" s="430"/>
      <c r="C5" s="430"/>
      <c r="D5" s="430"/>
      <c r="E5" s="430"/>
      <c r="F5" s="430"/>
      <c r="G5" s="430"/>
      <c r="H5" s="430"/>
      <c r="I5" s="430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26"/>
      <c r="B6" s="500"/>
      <c r="C6" s="543"/>
      <c r="D6" s="500"/>
      <c r="E6" s="543"/>
      <c r="F6" s="500"/>
      <c r="G6" s="543"/>
      <c r="H6" s="500"/>
      <c r="I6" s="543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6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ht="6.6" customHeight="1">
      <c r="A8" s="726"/>
      <c r="B8" s="717"/>
      <c r="C8" s="717"/>
      <c r="D8" s="430"/>
      <c r="E8" s="430"/>
      <c r="F8" s="430"/>
      <c r="G8" s="430"/>
      <c r="H8" s="430"/>
      <c r="I8" s="430"/>
      <c r="J8" s="429"/>
      <c r="K8" s="717"/>
      <c r="L8" s="717"/>
      <c r="M8" s="430"/>
      <c r="N8" s="430"/>
      <c r="O8" s="430"/>
      <c r="P8" s="430"/>
      <c r="Q8" s="430"/>
      <c r="R8" s="430"/>
    </row>
    <row r="9" spans="1:18" ht="6.6" customHeight="1">
      <c r="A9" s="726"/>
      <c r="B9" s="717"/>
      <c r="C9" s="717"/>
      <c r="D9" s="500"/>
      <c r="E9" s="543"/>
      <c r="F9" s="500"/>
      <c r="G9" s="543"/>
      <c r="H9" s="500"/>
      <c r="I9" s="543"/>
      <c r="J9" s="429"/>
      <c r="K9" s="717"/>
      <c r="L9" s="717"/>
      <c r="M9" s="500"/>
      <c r="N9" s="500"/>
      <c r="O9" s="500"/>
      <c r="P9" s="500"/>
      <c r="Q9" s="500"/>
      <c r="R9" s="500"/>
    </row>
    <row r="10" spans="1:18" ht="12.75" customHeight="1">
      <c r="A10" s="726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ht="6.6" customHeight="1">
      <c r="A11" s="462"/>
      <c r="B11" s="434"/>
      <c r="C11" s="559"/>
      <c r="D11" s="434"/>
      <c r="E11" s="559"/>
      <c r="F11" s="434"/>
      <c r="G11" s="559"/>
      <c r="H11" s="434"/>
      <c r="I11" s="559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6" customHeight="1">
      <c r="A12" s="33"/>
      <c r="B12" s="41"/>
      <c r="C12" s="635"/>
      <c r="D12" s="42"/>
      <c r="E12" s="615"/>
      <c r="F12" s="42"/>
      <c r="G12" s="615"/>
      <c r="H12" s="80"/>
      <c r="I12" s="615"/>
      <c r="J12" s="43"/>
      <c r="K12" s="2"/>
      <c r="L12" s="2"/>
      <c r="M12" s="44"/>
      <c r="N12" s="43"/>
      <c r="O12" s="44"/>
      <c r="P12" s="43"/>
      <c r="Q12" s="2"/>
      <c r="R12" s="2"/>
    </row>
    <row r="13" spans="1:18" s="27" customFormat="1" ht="12">
      <c r="A13" s="447" t="s">
        <v>161</v>
      </c>
      <c r="B13" s="464">
        <f>SUM(D13,F13,H13)</f>
        <v>70916</v>
      </c>
      <c r="C13" s="616"/>
      <c r="D13" s="464">
        <f>D15</f>
        <v>32795</v>
      </c>
      <c r="E13" s="616"/>
      <c r="F13" s="464">
        <f>F15</f>
        <v>22284</v>
      </c>
      <c r="G13" s="616"/>
      <c r="H13" s="464">
        <f>H15</f>
        <v>15837</v>
      </c>
      <c r="I13" s="616"/>
      <c r="J13" s="465"/>
      <c r="K13" s="536">
        <f>M13+O13+Q13</f>
        <v>100</v>
      </c>
      <c r="L13" s="466"/>
      <c r="M13" s="466">
        <f>D13*100/B13</f>
        <v>46.24485306559874</v>
      </c>
      <c r="N13" s="467"/>
      <c r="O13" s="466">
        <f>F13*100/B13</f>
        <v>31.423092108973997</v>
      </c>
      <c r="P13" s="468"/>
      <c r="Q13" s="466">
        <f>H13*100/B13</f>
        <v>22.332054825427267</v>
      </c>
      <c r="R13" s="466"/>
    </row>
    <row r="14" spans="1:18" s="26" customFormat="1" ht="6" customHeight="1">
      <c r="B14" s="120"/>
      <c r="C14" s="617"/>
      <c r="D14" s="120"/>
      <c r="E14" s="617"/>
      <c r="F14" s="120"/>
      <c r="G14" s="617"/>
      <c r="H14" s="120"/>
      <c r="I14" s="617"/>
      <c r="J14" s="48"/>
      <c r="K14" s="103"/>
      <c r="L14" s="103"/>
      <c r="M14" s="103"/>
      <c r="N14" s="113"/>
      <c r="O14" s="103"/>
      <c r="P14" s="121"/>
      <c r="Q14" s="103"/>
      <c r="R14" s="103"/>
    </row>
    <row r="15" spans="1:18" s="319" customFormat="1" ht="12">
      <c r="A15" s="469" t="s">
        <v>16</v>
      </c>
      <c r="B15" s="458">
        <f t="shared" ref="B15" si="0">SUM(D15,F15,H15)</f>
        <v>70916</v>
      </c>
      <c r="C15" s="458"/>
      <c r="D15" s="458">
        <f>SUM(D16:D17)</f>
        <v>32795</v>
      </c>
      <c r="E15" s="458"/>
      <c r="F15" s="458">
        <f>SUM(F16:F17)</f>
        <v>22284</v>
      </c>
      <c r="G15" s="458"/>
      <c r="H15" s="458">
        <f>SUM(H16:H17)</f>
        <v>15837</v>
      </c>
      <c r="I15" s="596"/>
      <c r="J15" s="47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>
      <c r="A16" s="472" t="s">
        <v>94</v>
      </c>
      <c r="B16" s="473">
        <f>SUM(D16,F16,H16)</f>
        <v>62969</v>
      </c>
      <c r="C16" s="473"/>
      <c r="D16" s="473">
        <v>29167</v>
      </c>
      <c r="E16" s="473"/>
      <c r="F16" s="473">
        <v>20287</v>
      </c>
      <c r="G16" s="473"/>
      <c r="H16" s="473">
        <v>13515</v>
      </c>
      <c r="I16" s="596"/>
      <c r="J16" s="474"/>
      <c r="K16" s="475">
        <f>B16*100/SUM(B16:B17)</f>
        <v>88.793784195386095</v>
      </c>
      <c r="L16" s="475"/>
      <c r="M16" s="475">
        <f>D16*100/SUM(D16:D17)</f>
        <v>88.937338008842815</v>
      </c>
      <c r="N16" s="475"/>
      <c r="O16" s="475">
        <f>F16*100/SUM(F16:F17)</f>
        <v>91.038413211272669</v>
      </c>
      <c r="P16" s="476"/>
      <c r="Q16" s="475">
        <f>H16*100/SUM(H16:H17)</f>
        <v>85.338132222011751</v>
      </c>
      <c r="R16" s="475"/>
    </row>
    <row r="17" spans="1:26" s="314" customFormat="1">
      <c r="A17" s="472" t="s">
        <v>95</v>
      </c>
      <c r="B17" s="473">
        <f>SUM(D17,F17,H17)</f>
        <v>7947</v>
      </c>
      <c r="C17" s="473"/>
      <c r="D17" s="473">
        <v>3628</v>
      </c>
      <c r="E17" s="473"/>
      <c r="F17" s="473">
        <v>1997</v>
      </c>
      <c r="G17" s="473"/>
      <c r="H17" s="473">
        <v>2322</v>
      </c>
      <c r="I17" s="596"/>
      <c r="J17" s="474"/>
      <c r="K17" s="475">
        <f>B17*100/SUM(B16:B17)</f>
        <v>11.20621580461391</v>
      </c>
      <c r="L17" s="475"/>
      <c r="M17" s="475">
        <f>D17*100/SUM(D16:D17)</f>
        <v>11.062661991157189</v>
      </c>
      <c r="N17" s="475"/>
      <c r="O17" s="475">
        <f>F17*100/SUM(F16:F17)</f>
        <v>8.9615867887273382</v>
      </c>
      <c r="P17" s="476"/>
      <c r="Q17" s="475">
        <f>H17*100/SUM(H16:H17)</f>
        <v>14.661867777988256</v>
      </c>
      <c r="R17" s="475"/>
    </row>
    <row r="18" spans="1:26" s="26" customFormat="1" ht="6" customHeight="1">
      <c r="B18" s="120"/>
      <c r="C18" s="617"/>
      <c r="D18" s="120"/>
      <c r="E18" s="617"/>
      <c r="F18" s="120"/>
      <c r="G18" s="617"/>
      <c r="H18" s="120"/>
      <c r="I18" s="617"/>
      <c r="J18" s="48"/>
      <c r="K18" s="103"/>
      <c r="L18" s="103"/>
      <c r="M18" s="103"/>
      <c r="N18" s="113"/>
      <c r="O18" s="103"/>
      <c r="P18" s="121"/>
      <c r="Q18" s="103"/>
      <c r="R18" s="103"/>
    </row>
    <row r="19" spans="1:26" s="26" customFormat="1" ht="12" customHeight="1">
      <c r="A19" s="463" t="s">
        <v>83</v>
      </c>
      <c r="B19" s="464">
        <f>SUM(D19,F19,H19)</f>
        <v>62969</v>
      </c>
      <c r="C19" s="464"/>
      <c r="D19" s="464">
        <f>D16</f>
        <v>29167</v>
      </c>
      <c r="E19" s="464"/>
      <c r="F19" s="464">
        <f>F16</f>
        <v>20287</v>
      </c>
      <c r="G19" s="464"/>
      <c r="H19" s="464">
        <f>H16</f>
        <v>13515</v>
      </c>
      <c r="I19" s="616"/>
      <c r="J19" s="465"/>
      <c r="K19" s="536">
        <f>M19+O19+Q19</f>
        <v>100</v>
      </c>
      <c r="L19" s="466"/>
      <c r="M19" s="466">
        <f>D19*100/B19</f>
        <v>46.319617589607581</v>
      </c>
      <c r="N19" s="467"/>
      <c r="O19" s="466">
        <f>F19*100/B19</f>
        <v>32.217440327780338</v>
      </c>
      <c r="P19" s="468"/>
      <c r="Q19" s="466">
        <f>H19*100/B19</f>
        <v>21.462942082612081</v>
      </c>
      <c r="R19" s="466"/>
      <c r="T19" s="703"/>
      <c r="U19" s="703"/>
      <c r="V19" s="703"/>
      <c r="W19" s="703"/>
      <c r="X19" s="703"/>
      <c r="Y19" s="703"/>
      <c r="Z19" s="696"/>
    </row>
    <row r="20" spans="1:26" s="26" customFormat="1" ht="6" customHeight="1">
      <c r="B20" s="120"/>
      <c r="C20" s="617"/>
      <c r="D20" s="120"/>
      <c r="E20" s="617"/>
      <c r="F20" s="120"/>
      <c r="G20" s="617"/>
      <c r="H20" s="120"/>
      <c r="I20" s="617"/>
      <c r="J20" s="48"/>
      <c r="K20" s="103"/>
      <c r="L20" s="103"/>
      <c r="M20" s="103"/>
      <c r="N20" s="113"/>
      <c r="O20" s="103"/>
      <c r="P20" s="121"/>
      <c r="Q20" s="103"/>
      <c r="R20" s="103"/>
      <c r="T20" s="704"/>
      <c r="U20" s="704"/>
      <c r="V20" s="704"/>
      <c r="W20" s="704"/>
      <c r="X20" s="704"/>
      <c r="Y20" s="704"/>
      <c r="Z20" s="696"/>
    </row>
    <row r="21" spans="1:26" ht="13.2">
      <c r="A21" s="291" t="s">
        <v>17</v>
      </c>
      <c r="B21" s="86">
        <f t="shared" ref="B21:B26" si="1">SUM(D21,F21,H21)</f>
        <v>62971</v>
      </c>
      <c r="C21" s="617"/>
      <c r="D21" s="94">
        <f>SUM(D22:D27)</f>
        <v>29167</v>
      </c>
      <c r="E21" s="617"/>
      <c r="F21" s="94">
        <f>SUM(F22:F26)</f>
        <v>20288</v>
      </c>
      <c r="G21" s="617"/>
      <c r="H21" s="94">
        <f>SUM(H22:H26)</f>
        <v>13516</v>
      </c>
      <c r="I21" s="617"/>
      <c r="J21" s="32"/>
      <c r="K21" s="99">
        <f>SUM(K22:K26)</f>
        <v>100.00000000000001</v>
      </c>
      <c r="L21" s="89"/>
      <c r="M21" s="99">
        <f>SUM(M22:M26)</f>
        <v>100</v>
      </c>
      <c r="N21" s="89"/>
      <c r="O21" s="99">
        <f>SUM(O22:O26)</f>
        <v>100</v>
      </c>
      <c r="P21" s="6"/>
      <c r="Q21" s="99">
        <f>SUM(Q22:Q26)</f>
        <v>100</v>
      </c>
      <c r="R21" s="89"/>
      <c r="T21" s="703"/>
      <c r="U21" s="703"/>
      <c r="V21" s="703"/>
      <c r="W21" s="703"/>
      <c r="X21" s="703"/>
      <c r="Y21" s="703"/>
      <c r="Z21" s="701"/>
    </row>
    <row r="22" spans="1:26" ht="13.2">
      <c r="A22" s="292" t="s">
        <v>1</v>
      </c>
      <c r="B22" s="85">
        <f t="shared" si="1"/>
        <v>6189</v>
      </c>
      <c r="C22" s="617"/>
      <c r="D22" s="85">
        <v>3727</v>
      </c>
      <c r="E22" s="85"/>
      <c r="F22" s="85">
        <v>1208</v>
      </c>
      <c r="G22" s="85"/>
      <c r="H22" s="85">
        <v>1254</v>
      </c>
      <c r="I22" s="617"/>
      <c r="J22" s="34"/>
      <c r="K22" s="87">
        <f>B22*100/SUM($B$22:$B$26)</f>
        <v>9.8317685745603587</v>
      </c>
      <c r="L22" s="100"/>
      <c r="M22" s="87">
        <f>D22*100/SUM($D$22:$D$26)</f>
        <v>12.787785211871675</v>
      </c>
      <c r="N22" s="101"/>
      <c r="O22" s="87">
        <f>F22*100/SUM($F$22:$F$26)</f>
        <v>5.9542586750788642</v>
      </c>
      <c r="P22" s="47"/>
      <c r="Q22" s="87">
        <f>H22*100/SUM($H$22:$H$26)</f>
        <v>9.2778928677123407</v>
      </c>
      <c r="R22" s="100"/>
      <c r="T22" s="704"/>
      <c r="U22" s="704"/>
      <c r="V22" s="704"/>
      <c r="W22" s="704"/>
      <c r="X22" s="704"/>
      <c r="Y22" s="704"/>
      <c r="Z22" s="701"/>
    </row>
    <row r="23" spans="1:26" ht="13.2">
      <c r="A23" s="292" t="s">
        <v>2</v>
      </c>
      <c r="B23" s="85">
        <f t="shared" si="1"/>
        <v>33731</v>
      </c>
      <c r="C23" s="617"/>
      <c r="D23" s="85">
        <v>14674</v>
      </c>
      <c r="E23" s="85"/>
      <c r="F23" s="85">
        <v>12252</v>
      </c>
      <c r="G23" s="85"/>
      <c r="H23" s="85">
        <v>6805</v>
      </c>
      <c r="I23" s="617"/>
      <c r="J23" s="34"/>
      <c r="K23" s="87">
        <f t="shared" ref="K23:K26" si="2">B23*100/SUM($B$22:$B$26)</f>
        <v>53.584647889561388</v>
      </c>
      <c r="L23" s="100"/>
      <c r="M23" s="87">
        <f t="shared" ref="M23:M26" si="3">D23*100/SUM($D$22:$D$26)</f>
        <v>50.348258706467661</v>
      </c>
      <c r="N23" s="101"/>
      <c r="O23" s="87">
        <f t="shared" ref="O23:O26" si="4">F23*100/SUM($F$22:$F$26)</f>
        <v>60.390378548895896</v>
      </c>
      <c r="P23" s="47"/>
      <c r="Q23" s="87">
        <f t="shared" ref="Q23:Q26" si="5">H23*100/SUM($H$22:$H$26)</f>
        <v>50.347736016572952</v>
      </c>
      <c r="R23" s="100"/>
      <c r="T23" s="705"/>
      <c r="U23" s="705"/>
      <c r="V23" s="705"/>
      <c r="W23" s="705"/>
      <c r="X23" s="705"/>
      <c r="Y23" s="705"/>
      <c r="Z23" s="701"/>
    </row>
    <row r="24" spans="1:26" ht="13.2">
      <c r="A24" s="292" t="s">
        <v>3</v>
      </c>
      <c r="B24" s="85">
        <f t="shared" si="1"/>
        <v>16834</v>
      </c>
      <c r="C24" s="617"/>
      <c r="D24" s="85">
        <v>7325</v>
      </c>
      <c r="E24" s="85"/>
      <c r="F24" s="85">
        <v>5803</v>
      </c>
      <c r="G24" s="85"/>
      <c r="H24" s="85">
        <v>3706</v>
      </c>
      <c r="I24" s="617"/>
      <c r="J24" s="34"/>
      <c r="K24" s="87">
        <f t="shared" si="2"/>
        <v>26.742283435797233</v>
      </c>
      <c r="L24" s="100"/>
      <c r="M24" s="87">
        <f t="shared" si="3"/>
        <v>25.132955910104648</v>
      </c>
      <c r="N24" s="101"/>
      <c r="O24" s="87">
        <f t="shared" si="4"/>
        <v>28.603115141955836</v>
      </c>
      <c r="P24" s="47"/>
      <c r="Q24" s="87">
        <f t="shared" si="5"/>
        <v>27.419354838709676</v>
      </c>
      <c r="R24" s="100"/>
      <c r="T24" s="705"/>
      <c r="U24" s="705"/>
      <c r="V24" s="697"/>
      <c r="W24" s="697"/>
      <c r="X24" s="697"/>
      <c r="Y24" s="705"/>
      <c r="Z24" s="701"/>
    </row>
    <row r="25" spans="1:26" ht="13.2">
      <c r="A25" s="292" t="s">
        <v>4</v>
      </c>
      <c r="B25" s="85">
        <f t="shared" si="1"/>
        <v>4768</v>
      </c>
      <c r="C25" s="617"/>
      <c r="D25" s="85">
        <v>2662</v>
      </c>
      <c r="E25" s="85"/>
      <c r="F25" s="85">
        <v>756</v>
      </c>
      <c r="G25" s="85" t="s">
        <v>211</v>
      </c>
      <c r="H25" s="85">
        <v>1350</v>
      </c>
      <c r="I25" s="617"/>
      <c r="J25" s="34"/>
      <c r="K25" s="87">
        <f t="shared" si="2"/>
        <v>7.5743856137508141</v>
      </c>
      <c r="L25" s="100"/>
      <c r="M25" s="87">
        <f t="shared" si="3"/>
        <v>9.133642134156803</v>
      </c>
      <c r="N25" s="101"/>
      <c r="O25" s="87">
        <f t="shared" si="4"/>
        <v>3.7263406940063093</v>
      </c>
      <c r="P25" s="47"/>
      <c r="Q25" s="87">
        <f t="shared" si="5"/>
        <v>9.988162178159218</v>
      </c>
      <c r="R25" s="100"/>
      <c r="T25" s="704"/>
      <c r="U25" s="702"/>
      <c r="V25" s="699"/>
      <c r="W25" s="699"/>
      <c r="X25" s="699"/>
      <c r="Y25" s="699"/>
      <c r="Z25" s="701"/>
    </row>
    <row r="26" spans="1:26" ht="13.2">
      <c r="A26" s="196" t="s">
        <v>41</v>
      </c>
      <c r="B26" s="85">
        <f t="shared" si="1"/>
        <v>1427</v>
      </c>
      <c r="C26" s="617"/>
      <c r="D26" s="85">
        <v>757</v>
      </c>
      <c r="E26" s="85"/>
      <c r="F26" s="85">
        <v>269</v>
      </c>
      <c r="G26" s="85" t="s">
        <v>211</v>
      </c>
      <c r="H26" s="85">
        <v>401</v>
      </c>
      <c r="I26" s="617"/>
      <c r="J26" s="34"/>
      <c r="K26" s="87">
        <f t="shared" si="2"/>
        <v>2.266914486330204</v>
      </c>
      <c r="L26" s="100"/>
      <c r="M26" s="87">
        <f t="shared" si="3"/>
        <v>2.5973580373992107</v>
      </c>
      <c r="N26" s="101"/>
      <c r="O26" s="87">
        <f t="shared" si="4"/>
        <v>1.3259069400630914</v>
      </c>
      <c r="P26" s="47"/>
      <c r="Q26" s="87">
        <f t="shared" si="5"/>
        <v>2.9668540988458125</v>
      </c>
      <c r="R26" s="100"/>
      <c r="T26" s="704"/>
      <c r="U26" s="702"/>
      <c r="V26" s="699"/>
      <c r="W26" s="699"/>
      <c r="X26" s="699"/>
      <c r="Y26" s="699"/>
      <c r="Z26" s="701"/>
    </row>
    <row r="27" spans="1:26" ht="13.2">
      <c r="A27" s="196" t="s">
        <v>5</v>
      </c>
      <c r="B27" s="85">
        <f>SUM(D27,F27,H27)</f>
        <v>22</v>
      </c>
      <c r="C27" s="617" t="s">
        <v>211</v>
      </c>
      <c r="D27" s="85">
        <v>22</v>
      </c>
      <c r="E27" s="85" t="s">
        <v>211</v>
      </c>
      <c r="F27" s="85">
        <v>0</v>
      </c>
      <c r="G27" s="85"/>
      <c r="H27" s="85">
        <v>0</v>
      </c>
      <c r="I27" s="617"/>
      <c r="J27" s="34"/>
      <c r="K27" s="90" t="s">
        <v>15</v>
      </c>
      <c r="L27" s="90"/>
      <c r="M27" s="90" t="s">
        <v>15</v>
      </c>
      <c r="N27" s="101"/>
      <c r="O27" s="87">
        <v>0</v>
      </c>
      <c r="P27" s="47"/>
      <c r="Q27" s="87">
        <v>0</v>
      </c>
      <c r="R27" s="100"/>
      <c r="T27" s="727"/>
      <c r="U27" s="727"/>
      <c r="V27" s="699"/>
      <c r="W27" s="699"/>
      <c r="X27" s="699"/>
      <c r="Y27" s="699"/>
      <c r="Z27" s="701"/>
    </row>
    <row r="28" spans="1:26" ht="6.6" customHeight="1">
      <c r="A28" s="8"/>
      <c r="B28" s="85"/>
      <c r="C28" s="618"/>
      <c r="D28" s="85"/>
      <c r="E28" s="85"/>
      <c r="F28" s="85"/>
      <c r="G28" s="85"/>
      <c r="H28" s="85"/>
      <c r="I28" s="618"/>
      <c r="J28" s="15"/>
      <c r="K28" s="87"/>
      <c r="L28" s="87"/>
      <c r="M28" s="102"/>
      <c r="N28" s="87"/>
      <c r="O28" s="102"/>
      <c r="P28" s="7"/>
      <c r="Q28" s="102"/>
      <c r="R28" s="87"/>
    </row>
    <row r="29" spans="1:26" s="25" customFormat="1" ht="12">
      <c r="A29" s="293" t="s">
        <v>18</v>
      </c>
      <c r="B29" s="94">
        <f t="shared" ref="B29:B32" si="6">SUM(D29,F29,H29)</f>
        <v>62970</v>
      </c>
      <c r="C29" s="617"/>
      <c r="D29" s="94">
        <f>SUM(D30:D32)</f>
        <v>29167</v>
      </c>
      <c r="E29" s="617"/>
      <c r="F29" s="94">
        <f>SUM(F30:F32)</f>
        <v>20287</v>
      </c>
      <c r="G29" s="617"/>
      <c r="H29" s="94">
        <f>SUM(H30:H32)</f>
        <v>13516</v>
      </c>
      <c r="I29" s="617"/>
      <c r="J29" s="32"/>
      <c r="K29" s="99">
        <f>SUM(K30:K31)</f>
        <v>100</v>
      </c>
      <c r="L29" s="89"/>
      <c r="M29" s="99">
        <f>SUM(M30:M31)</f>
        <v>100</v>
      </c>
      <c r="N29" s="89"/>
      <c r="O29" s="99">
        <f>SUM(O30:O31)</f>
        <v>100</v>
      </c>
      <c r="P29" s="89"/>
      <c r="Q29" s="99">
        <f>SUM(Q30:Q31)</f>
        <v>100</v>
      </c>
      <c r="R29" s="89"/>
    </row>
    <row r="30" spans="1:26">
      <c r="A30" s="199" t="s">
        <v>19</v>
      </c>
      <c r="B30" s="85">
        <f>SUM(D30,F30,H30)</f>
        <v>61213</v>
      </c>
      <c r="C30" s="85"/>
      <c r="D30" s="85">
        <v>28273</v>
      </c>
      <c r="E30" s="85"/>
      <c r="F30" s="85">
        <v>19803</v>
      </c>
      <c r="G30" s="85"/>
      <c r="H30" s="85">
        <v>13137</v>
      </c>
      <c r="I30" s="617"/>
      <c r="J30" s="34"/>
      <c r="K30" s="87">
        <f>B30*100/SUM(B30:B31)</f>
        <v>97.209782436080673</v>
      </c>
      <c r="L30" s="100"/>
      <c r="M30" s="87">
        <f>D30*100/SUM(D30:D31)</f>
        <v>96.934892172660881</v>
      </c>
      <c r="N30" s="101"/>
      <c r="O30" s="87">
        <f>F30*100/SUM(F30:F31)</f>
        <v>97.614235717454534</v>
      </c>
      <c r="P30" s="101"/>
      <c r="Q30" s="87">
        <f>H30*100/SUM(H30:H31)</f>
        <v>97.195915951464926</v>
      </c>
      <c r="R30" s="100"/>
    </row>
    <row r="31" spans="1:26">
      <c r="A31" s="199" t="s">
        <v>20</v>
      </c>
      <c r="B31" s="85">
        <f t="shared" si="6"/>
        <v>1757</v>
      </c>
      <c r="C31" s="85"/>
      <c r="D31" s="85">
        <v>894</v>
      </c>
      <c r="E31" s="85"/>
      <c r="F31" s="85">
        <v>484</v>
      </c>
      <c r="G31" s="85" t="s">
        <v>211</v>
      </c>
      <c r="H31" s="85">
        <v>379</v>
      </c>
      <c r="I31" s="619"/>
      <c r="J31" s="34"/>
      <c r="K31" s="87">
        <f>B31*100/SUM(B30:B31)</f>
        <v>2.7902175639193265</v>
      </c>
      <c r="L31" s="100"/>
      <c r="M31" s="87">
        <f>D31*100/SUM(D30:D31)</f>
        <v>3.0651078273391161</v>
      </c>
      <c r="N31" s="101"/>
      <c r="O31" s="87">
        <f>F31*100/SUM(F30:F31)</f>
        <v>2.3857642825454723</v>
      </c>
      <c r="P31" s="101"/>
      <c r="Q31" s="87">
        <f>H31*100/SUM(H30:H31)</f>
        <v>2.8040840485350698</v>
      </c>
      <c r="R31" s="100"/>
    </row>
    <row r="32" spans="1:26">
      <c r="A32" s="384" t="s">
        <v>5</v>
      </c>
      <c r="B32" s="85">
        <f t="shared" si="6"/>
        <v>0</v>
      </c>
      <c r="C32" s="85"/>
      <c r="D32" s="85">
        <v>0</v>
      </c>
      <c r="E32" s="85"/>
      <c r="F32" s="85">
        <v>0</v>
      </c>
      <c r="G32" s="85"/>
      <c r="H32" s="85">
        <v>0</v>
      </c>
      <c r="I32" s="619"/>
      <c r="J32" s="34"/>
      <c r="K32" s="90">
        <v>0</v>
      </c>
      <c r="L32" s="346"/>
      <c r="M32" s="90">
        <v>0</v>
      </c>
      <c r="N32" s="346"/>
      <c r="O32" s="365">
        <v>0</v>
      </c>
      <c r="P32" s="346"/>
      <c r="Q32" s="90">
        <v>0</v>
      </c>
      <c r="R32" s="100"/>
    </row>
    <row r="33" spans="1:18" ht="6.6" customHeight="1">
      <c r="A33" s="35"/>
      <c r="B33" s="96"/>
      <c r="C33" s="617"/>
      <c r="D33" s="98"/>
      <c r="E33" s="617"/>
      <c r="F33" s="97"/>
      <c r="G33" s="617"/>
      <c r="H33" s="97"/>
      <c r="I33" s="620"/>
      <c r="J33" s="34"/>
      <c r="K33" s="100"/>
      <c r="L33" s="100"/>
      <c r="M33" s="87"/>
      <c r="N33" s="100"/>
      <c r="O33" s="101"/>
      <c r="P33" s="47"/>
      <c r="Q33" s="101"/>
      <c r="R33" s="100"/>
    </row>
    <row r="34" spans="1:18" s="25" customFormat="1" ht="12">
      <c r="A34" s="294" t="s">
        <v>21</v>
      </c>
      <c r="B34" s="86">
        <f t="shared" ref="B34:B41" si="7">SUM(D34,F34,H34)</f>
        <v>62969</v>
      </c>
      <c r="C34" s="617"/>
      <c r="D34" s="94">
        <f>SUM(D35:D42)</f>
        <v>29167</v>
      </c>
      <c r="E34" s="617"/>
      <c r="F34" s="94">
        <f>SUM(F35:F41)</f>
        <v>20287</v>
      </c>
      <c r="G34" s="617"/>
      <c r="H34" s="94">
        <f>SUM(H35:H41)</f>
        <v>13515</v>
      </c>
      <c r="I34" s="621"/>
      <c r="J34" s="32"/>
      <c r="K34" s="99">
        <f>SUM(K35:K40)</f>
        <v>100</v>
      </c>
      <c r="L34" s="89"/>
      <c r="M34" s="99">
        <f>SUM(M35:M40)</f>
        <v>100</v>
      </c>
      <c r="N34" s="89"/>
      <c r="O34" s="99">
        <f>SUM(O35:O40)</f>
        <v>100</v>
      </c>
      <c r="P34" s="6"/>
      <c r="Q34" s="99">
        <f>SUM(Q35:Q40)</f>
        <v>100</v>
      </c>
      <c r="R34" s="89"/>
    </row>
    <row r="35" spans="1:18">
      <c r="A35" s="295" t="s">
        <v>6</v>
      </c>
      <c r="B35" s="85">
        <f>SUM(D35,F35,H35)</f>
        <v>2330</v>
      </c>
      <c r="C35" s="85"/>
      <c r="D35" s="85">
        <v>1759</v>
      </c>
      <c r="E35" s="85"/>
      <c r="F35" s="85">
        <v>142</v>
      </c>
      <c r="G35" s="85" t="s">
        <v>211</v>
      </c>
      <c r="H35" s="85">
        <v>429</v>
      </c>
      <c r="I35" s="619"/>
      <c r="J35" s="34"/>
      <c r="K35" s="87">
        <f>B35*100/SUM($B$35:$B$40)</f>
        <v>3.7002334482046719</v>
      </c>
      <c r="L35" s="100"/>
      <c r="M35" s="87">
        <f>D35*100/SUM($D$35:$D$40)</f>
        <v>6.0307882195632052</v>
      </c>
      <c r="N35" s="101"/>
      <c r="O35" s="87">
        <f>F35*100/SUM($F$35:$F$40)</f>
        <v>0.69995563661458071</v>
      </c>
      <c r="P35" s="47"/>
      <c r="Q35" s="87">
        <f>H35*100/SUM($H$35:$H$40)</f>
        <v>3.1742508324084349</v>
      </c>
      <c r="R35" s="100"/>
    </row>
    <row r="36" spans="1:18">
      <c r="A36" s="295" t="s">
        <v>168</v>
      </c>
      <c r="B36" s="85">
        <f>SUM(D36,F36,H36)</f>
        <v>9268</v>
      </c>
      <c r="C36" s="85"/>
      <c r="D36" s="85">
        <v>6094</v>
      </c>
      <c r="E36" s="85"/>
      <c r="F36" s="85">
        <v>1278</v>
      </c>
      <c r="G36" s="85"/>
      <c r="H36" s="85">
        <v>1896</v>
      </c>
      <c r="I36" s="620"/>
      <c r="J36" s="34"/>
      <c r="K36" s="87">
        <f t="shared" ref="K36:K40" si="8">B36*100/SUM($B$35:$B$40)</f>
        <v>14.718353475519701</v>
      </c>
      <c r="L36" s="100"/>
      <c r="M36" s="87">
        <f t="shared" ref="M36:M40" si="9">D36*100/SUM($D$35:$D$40)</f>
        <v>20.893475503137108</v>
      </c>
      <c r="N36" s="101"/>
      <c r="O36" s="87">
        <f t="shared" ref="O36:O40" si="10">F36*100/SUM($F$35:$F$40)</f>
        <v>6.2996007295312273</v>
      </c>
      <c r="P36" s="47"/>
      <c r="Q36" s="87">
        <f t="shared" ref="Q36:Q40" si="11">H36*100/SUM($H$35:$H$40)</f>
        <v>14.028856825749168</v>
      </c>
      <c r="R36" s="100"/>
    </row>
    <row r="37" spans="1:18">
      <c r="A37" s="296" t="s">
        <v>169</v>
      </c>
      <c r="B37" s="85">
        <f>SUM(D37,F37,H37)</f>
        <v>13392</v>
      </c>
      <c r="C37" s="85"/>
      <c r="D37" s="85">
        <v>7695</v>
      </c>
      <c r="E37" s="85"/>
      <c r="F37" s="85">
        <v>4471</v>
      </c>
      <c r="G37" s="85"/>
      <c r="H37" s="85">
        <v>1226</v>
      </c>
      <c r="I37" s="620"/>
      <c r="J37" s="34"/>
      <c r="K37" s="87">
        <f t="shared" si="8"/>
        <v>21.267607870539472</v>
      </c>
      <c r="L37" s="100"/>
      <c r="M37" s="87">
        <f t="shared" si="9"/>
        <v>26.38255562793568</v>
      </c>
      <c r="N37" s="101"/>
      <c r="O37" s="87">
        <f t="shared" si="10"/>
        <v>22.03874402326613</v>
      </c>
      <c r="P37" s="47"/>
      <c r="Q37" s="87">
        <f t="shared" si="11"/>
        <v>9.0714021457639653</v>
      </c>
      <c r="R37" s="100"/>
    </row>
    <row r="38" spans="1:18">
      <c r="A38" s="296" t="s">
        <v>170</v>
      </c>
      <c r="B38" s="85">
        <f>SUM(D38,F38,H38)</f>
        <v>8037</v>
      </c>
      <c r="C38" s="85"/>
      <c r="D38" s="85">
        <v>2727</v>
      </c>
      <c r="E38" s="85"/>
      <c r="F38" s="85">
        <v>3521</v>
      </c>
      <c r="G38" s="85"/>
      <c r="H38" s="85">
        <v>1789</v>
      </c>
      <c r="I38" s="620"/>
      <c r="J38" s="34"/>
      <c r="K38" s="87">
        <f t="shared" si="8"/>
        <v>12.763423271768648</v>
      </c>
      <c r="L38" s="100"/>
      <c r="M38" s="87">
        <f t="shared" si="9"/>
        <v>9.3496074330579084</v>
      </c>
      <c r="N38" s="101"/>
      <c r="O38" s="87">
        <f t="shared" si="10"/>
        <v>17.355942229013653</v>
      </c>
      <c r="P38" s="47"/>
      <c r="Q38" s="87">
        <f t="shared" si="11"/>
        <v>13.237143914169442</v>
      </c>
      <c r="R38" s="100"/>
    </row>
    <row r="39" spans="1:18">
      <c r="A39" s="295" t="s">
        <v>171</v>
      </c>
      <c r="B39" s="85">
        <f t="shared" si="7"/>
        <v>10530</v>
      </c>
      <c r="C39" s="85"/>
      <c r="D39" s="85">
        <v>4806</v>
      </c>
      <c r="E39" s="85"/>
      <c r="F39" s="85">
        <v>3189</v>
      </c>
      <c r="G39" s="85"/>
      <c r="H39" s="85">
        <v>2535</v>
      </c>
      <c r="I39" s="620"/>
      <c r="J39" s="34"/>
      <c r="K39" s="87">
        <f t="shared" si="8"/>
        <v>16.722514253045148</v>
      </c>
      <c r="L39" s="100"/>
      <c r="M39" s="87">
        <f t="shared" si="9"/>
        <v>16.477525971131758</v>
      </c>
      <c r="N39" s="101"/>
      <c r="O39" s="87">
        <f t="shared" si="10"/>
        <v>15.719426233548578</v>
      </c>
      <c r="P39" s="47"/>
      <c r="Q39" s="87">
        <f t="shared" si="11"/>
        <v>18.756936736958934</v>
      </c>
      <c r="R39" s="100"/>
    </row>
    <row r="40" spans="1:18" s="14" customFormat="1">
      <c r="A40" s="19" t="s">
        <v>172</v>
      </c>
      <c r="B40" s="85">
        <f>SUM(D40,F40,H40)</f>
        <v>19412</v>
      </c>
      <c r="C40" s="85"/>
      <c r="D40" s="85">
        <v>6086</v>
      </c>
      <c r="E40" s="85"/>
      <c r="F40" s="85">
        <v>7686</v>
      </c>
      <c r="G40" s="85"/>
      <c r="H40" s="85">
        <v>5640</v>
      </c>
      <c r="I40" s="622"/>
      <c r="J40" s="34"/>
      <c r="K40" s="87">
        <f t="shared" si="8"/>
        <v>30.82786768092236</v>
      </c>
      <c r="L40" s="100"/>
      <c r="M40" s="87">
        <f t="shared" si="9"/>
        <v>20.86604724517434</v>
      </c>
      <c r="N40" s="101"/>
      <c r="O40" s="87">
        <f t="shared" si="10"/>
        <v>37.886331148025832</v>
      </c>
      <c r="P40" s="47"/>
      <c r="Q40" s="87">
        <f t="shared" si="11"/>
        <v>41.731409544950054</v>
      </c>
      <c r="R40" s="100"/>
    </row>
    <row r="41" spans="1:18" s="14" customFormat="1">
      <c r="A41" s="384" t="s">
        <v>5</v>
      </c>
      <c r="B41" s="85">
        <f t="shared" si="7"/>
        <v>0</v>
      </c>
      <c r="C41" s="85"/>
      <c r="D41" s="85">
        <v>0</v>
      </c>
      <c r="E41" s="85"/>
      <c r="F41" s="85">
        <v>0</v>
      </c>
      <c r="G41" s="85"/>
      <c r="H41" s="85">
        <v>0</v>
      </c>
      <c r="I41" s="622"/>
      <c r="J41" s="34"/>
      <c r="K41" s="90">
        <v>0</v>
      </c>
      <c r="L41" s="100"/>
      <c r="M41" s="90">
        <v>0</v>
      </c>
      <c r="N41" s="101"/>
      <c r="O41" s="87">
        <v>0</v>
      </c>
      <c r="P41" s="15"/>
      <c r="Q41" s="87">
        <v>0</v>
      </c>
      <c r="R41" s="100"/>
    </row>
    <row r="42" spans="1:18" ht="6.6" customHeight="1">
      <c r="A42" s="36"/>
      <c r="B42" s="97"/>
      <c r="C42" s="619"/>
      <c r="D42" s="97"/>
      <c r="E42" s="619"/>
      <c r="F42" s="97"/>
      <c r="G42" s="619"/>
      <c r="H42" s="97"/>
      <c r="I42" s="620"/>
      <c r="J42" s="34"/>
      <c r="K42" s="87"/>
      <c r="L42" s="100"/>
      <c r="M42" s="87"/>
      <c r="N42" s="87"/>
      <c r="O42" s="101"/>
      <c r="P42" s="47"/>
      <c r="Q42" s="101"/>
      <c r="R42" s="100"/>
    </row>
    <row r="43" spans="1:18" s="25" customFormat="1" ht="12">
      <c r="A43" s="294" t="s">
        <v>22</v>
      </c>
      <c r="B43" s="86">
        <f t="shared" ref="B43:B46" si="12">SUM(D43,F43,H43)</f>
        <v>62969</v>
      </c>
      <c r="C43" s="617"/>
      <c r="D43" s="86">
        <f>SUM(D44:D46)</f>
        <v>29167</v>
      </c>
      <c r="E43" s="86"/>
      <c r="F43" s="86">
        <f>SUM(F44:F46)</f>
        <v>20287</v>
      </c>
      <c r="G43" s="86"/>
      <c r="H43" s="86">
        <f>SUM(H44:H46)</f>
        <v>13515</v>
      </c>
      <c r="I43" s="621"/>
      <c r="J43" s="32"/>
      <c r="K43" s="89">
        <f>SUM(K44:K45)</f>
        <v>100</v>
      </c>
      <c r="L43" s="89"/>
      <c r="M43" s="89">
        <f>SUM(M44:M45)</f>
        <v>100</v>
      </c>
      <c r="N43" s="89"/>
      <c r="O43" s="89">
        <f>SUM(O44:O45)</f>
        <v>100</v>
      </c>
      <c r="P43" s="6"/>
      <c r="Q43" s="89">
        <f>SUM(Q44:Q45)</f>
        <v>100</v>
      </c>
      <c r="R43" s="89"/>
    </row>
    <row r="44" spans="1:18" ht="13.2">
      <c r="A44" s="297" t="s">
        <v>173</v>
      </c>
      <c r="B44" s="85">
        <f>SUM(D44,F44,H44)</f>
        <v>24299</v>
      </c>
      <c r="C44" s="617"/>
      <c r="D44" s="85">
        <v>13574</v>
      </c>
      <c r="E44" s="85"/>
      <c r="F44" s="85">
        <v>5685</v>
      </c>
      <c r="G44" s="85"/>
      <c r="H44" s="85">
        <v>5040</v>
      </c>
      <c r="I44" s="620"/>
      <c r="J44" s="34"/>
      <c r="K44" s="87">
        <f>B44*100/SUM(B44:B45)</f>
        <v>38.588829424002284</v>
      </c>
      <c r="L44" s="100"/>
      <c r="M44" s="87">
        <f>D44*100/SUM(D44:D45)</f>
        <v>46.538896698323448</v>
      </c>
      <c r="N44" s="101"/>
      <c r="O44" s="87">
        <f>F44*100/SUM(F44:F45)</f>
        <v>28.02287178981614</v>
      </c>
      <c r="P44" s="47"/>
      <c r="Q44" s="87">
        <f>H44*100/SUM(H44:H45)</f>
        <v>37.291897891231962</v>
      </c>
      <c r="R44" s="100"/>
    </row>
    <row r="45" spans="1:18" ht="13.2">
      <c r="A45" s="297" t="s">
        <v>174</v>
      </c>
      <c r="B45" s="85">
        <f>SUM(D45,F45,H45)</f>
        <v>38670</v>
      </c>
      <c r="C45" s="617"/>
      <c r="D45" s="85">
        <v>15593</v>
      </c>
      <c r="E45" s="85"/>
      <c r="F45" s="85">
        <v>14602</v>
      </c>
      <c r="G45" s="85"/>
      <c r="H45" s="85">
        <v>8475</v>
      </c>
      <c r="I45" s="620"/>
      <c r="J45" s="34"/>
      <c r="K45" s="87">
        <f>B45*100/SUM(B44:B45)</f>
        <v>61.411170575997716</v>
      </c>
      <c r="L45" s="100"/>
      <c r="M45" s="87">
        <f>D45*100/SUM(D44:D45)</f>
        <v>53.461103301676552</v>
      </c>
      <c r="N45" s="101"/>
      <c r="O45" s="87">
        <f>F45*100/SUM(F44:F45)</f>
        <v>71.977128210183864</v>
      </c>
      <c r="P45" s="47"/>
      <c r="Q45" s="87">
        <f>H45*100/SUM(H44:H45)</f>
        <v>62.708102108768038</v>
      </c>
      <c r="R45" s="100"/>
    </row>
    <row r="46" spans="1:18">
      <c r="A46" s="384" t="s">
        <v>5</v>
      </c>
      <c r="B46" s="85">
        <f t="shared" si="12"/>
        <v>0</v>
      </c>
      <c r="C46" s="617"/>
      <c r="D46" s="85">
        <v>0</v>
      </c>
      <c r="E46" s="85"/>
      <c r="F46" s="85">
        <v>0</v>
      </c>
      <c r="G46" s="85"/>
      <c r="H46" s="85">
        <v>0</v>
      </c>
      <c r="I46" s="620"/>
      <c r="J46" s="34"/>
      <c r="K46" s="90">
        <v>0</v>
      </c>
      <c r="L46" s="100"/>
      <c r="M46" s="87">
        <v>0</v>
      </c>
      <c r="N46" s="101"/>
      <c r="O46" s="90">
        <v>0</v>
      </c>
      <c r="P46" s="47"/>
      <c r="Q46" s="87" t="s">
        <v>239</v>
      </c>
      <c r="R46" s="100"/>
    </row>
    <row r="47" spans="1:18" ht="6.6" customHeight="1">
      <c r="A47" s="15"/>
      <c r="B47" s="95"/>
      <c r="C47" s="617"/>
      <c r="D47" s="95"/>
      <c r="E47" s="617"/>
      <c r="F47" s="95"/>
      <c r="G47" s="617"/>
      <c r="H47" s="95"/>
      <c r="I47" s="620"/>
      <c r="J47" s="28"/>
      <c r="K47" s="100"/>
      <c r="L47" s="100"/>
      <c r="M47" s="87"/>
      <c r="N47" s="101"/>
      <c r="O47" s="100"/>
      <c r="P47" s="46"/>
      <c r="Q47" s="100"/>
      <c r="R47" s="100"/>
    </row>
    <row r="48" spans="1:18" s="25" customFormat="1" ht="12">
      <c r="A48" s="298" t="s">
        <v>23</v>
      </c>
      <c r="B48" s="86">
        <f>SUM(D48,F48,H48)</f>
        <v>62971</v>
      </c>
      <c r="C48" s="617"/>
      <c r="D48" s="94">
        <f>SUM(D49:D53)</f>
        <v>29168</v>
      </c>
      <c r="E48" s="617"/>
      <c r="F48" s="94">
        <f>SUM(F49:F53)</f>
        <v>20288</v>
      </c>
      <c r="G48" s="617"/>
      <c r="H48" s="94">
        <f>SUM(H49:H53)</f>
        <v>13515</v>
      </c>
      <c r="I48" s="621"/>
      <c r="J48" s="48"/>
      <c r="K48" s="89">
        <f>SUM(K49:K52)</f>
        <v>99.999999999999986</v>
      </c>
      <c r="L48" s="89"/>
      <c r="M48" s="89">
        <f>SUM(M49:M52)</f>
        <v>99.999999999999986</v>
      </c>
      <c r="N48" s="89"/>
      <c r="O48" s="89">
        <f>SUM(O49:O52)</f>
        <v>100</v>
      </c>
      <c r="P48" s="6"/>
      <c r="Q48" s="89">
        <f>SUM(Q49:Q52)</f>
        <v>99.999999999999986</v>
      </c>
      <c r="R48" s="89"/>
    </row>
    <row r="49" spans="1:25">
      <c r="A49" s="299" t="s">
        <v>199</v>
      </c>
      <c r="B49" s="85">
        <f t="shared" ref="B49:B53" si="13">SUM(D49,F49,H49)</f>
        <v>33053</v>
      </c>
      <c r="C49" s="85"/>
      <c r="D49" s="85">
        <v>19197</v>
      </c>
      <c r="E49" s="85"/>
      <c r="F49" s="85">
        <v>7635</v>
      </c>
      <c r="G49" s="85"/>
      <c r="H49" s="85">
        <v>6221</v>
      </c>
      <c r="I49" s="620"/>
      <c r="J49" s="34"/>
      <c r="K49" s="87">
        <f>B49*100/SUM($B$49:$B$52)</f>
        <v>52.545148162279027</v>
      </c>
      <c r="L49" s="100"/>
      <c r="M49" s="87">
        <f>D49*100/SUM($D$49:$D$52)</f>
        <v>65.815277015907839</v>
      </c>
      <c r="N49" s="101"/>
      <c r="O49" s="87">
        <f>F49*100/SUM($F$49:$F$52)</f>
        <v>37.757776568913506</v>
      </c>
      <c r="P49" s="15"/>
      <c r="Q49" s="87">
        <f>H49*100/SUM($H$49:$H$52)</f>
        <v>46.030336662967073</v>
      </c>
      <c r="R49" s="100"/>
    </row>
    <row r="50" spans="1:25">
      <c r="A50" s="299" t="s">
        <v>200</v>
      </c>
      <c r="B50" s="85">
        <f t="shared" si="13"/>
        <v>1480</v>
      </c>
      <c r="C50" s="85"/>
      <c r="D50" s="85">
        <v>83</v>
      </c>
      <c r="E50" s="85" t="s">
        <v>211</v>
      </c>
      <c r="F50" s="85">
        <v>23</v>
      </c>
      <c r="G50" s="85" t="s">
        <v>211</v>
      </c>
      <c r="H50" s="85">
        <v>1374</v>
      </c>
      <c r="I50" s="619"/>
      <c r="J50" s="34"/>
      <c r="K50" s="87">
        <f t="shared" ref="K50:K52" si="14">B50*100/SUM($B$49:$B$52)</f>
        <v>2.3527915553859851</v>
      </c>
      <c r="L50" s="100"/>
      <c r="M50" s="87">
        <f t="shared" ref="M50:M51" si="15">D50*100/SUM($D$49:$D$52)</f>
        <v>0.28455842018650573</v>
      </c>
      <c r="N50" s="101"/>
      <c r="O50" s="87">
        <f t="shared" ref="O50:O52" si="16">F50*100/SUM($F$49:$F$52)</f>
        <v>0.11374313832154691</v>
      </c>
      <c r="P50" s="15"/>
      <c r="Q50" s="87">
        <f t="shared" ref="Q50:Q52" si="17">H50*100/SUM($H$49:$H$52)</f>
        <v>10.166481687014429</v>
      </c>
      <c r="R50" s="100"/>
    </row>
    <row r="51" spans="1:25">
      <c r="A51" s="299" t="s">
        <v>201</v>
      </c>
      <c r="B51" s="85">
        <f t="shared" si="13"/>
        <v>26343</v>
      </c>
      <c r="C51" s="85"/>
      <c r="D51" s="85">
        <v>8988</v>
      </c>
      <c r="E51" s="85"/>
      <c r="F51" s="85">
        <v>11876</v>
      </c>
      <c r="G51" s="85"/>
      <c r="H51" s="85">
        <v>5479</v>
      </c>
      <c r="I51" s="620"/>
      <c r="J51" s="34"/>
      <c r="K51" s="87">
        <f t="shared" si="14"/>
        <v>41.878099961846623</v>
      </c>
      <c r="L51" s="100"/>
      <c r="M51" s="87">
        <f t="shared" si="15"/>
        <v>30.814591332967638</v>
      </c>
      <c r="N51" s="101"/>
      <c r="O51" s="87">
        <f t="shared" si="16"/>
        <v>58.731022204638741</v>
      </c>
      <c r="P51" s="15"/>
      <c r="Q51" s="87">
        <f t="shared" si="17"/>
        <v>40.540140584535699</v>
      </c>
      <c r="R51" s="100"/>
    </row>
    <row r="52" spans="1:25" ht="13.2">
      <c r="A52" s="300" t="s">
        <v>175</v>
      </c>
      <c r="B52" s="85">
        <f t="shared" si="13"/>
        <v>2028</v>
      </c>
      <c r="C52" s="85"/>
      <c r="D52" s="85">
        <v>900</v>
      </c>
      <c r="E52" s="85"/>
      <c r="F52" s="85">
        <v>687</v>
      </c>
      <c r="G52" s="85" t="s">
        <v>211</v>
      </c>
      <c r="H52" s="85">
        <v>441</v>
      </c>
      <c r="I52" s="620"/>
      <c r="J52" s="15"/>
      <c r="K52" s="87">
        <f t="shared" si="14"/>
        <v>3.2239603204883633</v>
      </c>
      <c r="L52" s="100"/>
      <c r="M52" s="87">
        <f>D52*100/SUM($D$49:$D$52)</f>
        <v>3.0855732309380142</v>
      </c>
      <c r="N52" s="101"/>
      <c r="O52" s="87">
        <f t="shared" si="16"/>
        <v>3.3974580881262053</v>
      </c>
      <c r="P52" s="15"/>
      <c r="Q52" s="87">
        <f t="shared" si="17"/>
        <v>3.2630410654827968</v>
      </c>
      <c r="R52" s="100"/>
    </row>
    <row r="53" spans="1:25">
      <c r="A53" s="384" t="s">
        <v>5</v>
      </c>
      <c r="B53" s="85">
        <f t="shared" si="13"/>
        <v>67</v>
      </c>
      <c r="C53" s="85" t="s">
        <v>211</v>
      </c>
      <c r="D53" s="85">
        <v>0</v>
      </c>
      <c r="E53" s="85"/>
      <c r="F53" s="85">
        <v>67</v>
      </c>
      <c r="G53" s="85" t="s">
        <v>211</v>
      </c>
      <c r="H53" s="85">
        <v>0</v>
      </c>
      <c r="I53" s="620"/>
      <c r="J53" s="15"/>
      <c r="K53" s="90" t="s">
        <v>15</v>
      </c>
      <c r="L53" s="100"/>
      <c r="M53" s="90">
        <v>0</v>
      </c>
      <c r="N53" s="101"/>
      <c r="O53" s="90" t="s">
        <v>15</v>
      </c>
      <c r="P53" s="15"/>
      <c r="Q53" s="87">
        <v>0</v>
      </c>
      <c r="R53" s="100"/>
    </row>
    <row r="54" spans="1:25" ht="6.6" customHeight="1">
      <c r="A54" s="45"/>
      <c r="B54" s="85"/>
      <c r="C54" s="619"/>
      <c r="D54" s="85"/>
      <c r="E54" s="619"/>
      <c r="F54" s="85"/>
      <c r="G54" s="619"/>
      <c r="H54" s="85"/>
      <c r="I54" s="620"/>
      <c r="J54" s="15"/>
      <c r="K54" s="90"/>
      <c r="L54" s="87"/>
      <c r="M54" s="90"/>
      <c r="N54" s="87"/>
      <c r="O54" s="90"/>
      <c r="P54" s="15"/>
      <c r="Q54" s="87"/>
      <c r="R54" s="87"/>
    </row>
    <row r="55" spans="1:25" s="333" customFormat="1" ht="12">
      <c r="A55" s="281" t="s">
        <v>89</v>
      </c>
      <c r="B55" s="153">
        <f>SUM(D55,F55,H55)</f>
        <v>62969</v>
      </c>
      <c r="C55" s="588"/>
      <c r="D55" s="153">
        <f>SUM(D56:D58)</f>
        <v>29167</v>
      </c>
      <c r="E55" s="153"/>
      <c r="F55" s="153">
        <f>SUM(F56:F58)</f>
        <v>20287</v>
      </c>
      <c r="G55" s="153"/>
      <c r="H55" s="153">
        <f>SUM(H56:H58)</f>
        <v>13515</v>
      </c>
      <c r="I55" s="595"/>
      <c r="J55" s="329"/>
      <c r="K55" s="332">
        <f>SUM(K56:K57)</f>
        <v>100</v>
      </c>
      <c r="L55" s="155"/>
      <c r="M55" s="332">
        <f>SUM(M56:M57)</f>
        <v>100</v>
      </c>
      <c r="N55" s="155"/>
      <c r="O55" s="332">
        <f>SUM(O56:O57)</f>
        <v>100</v>
      </c>
      <c r="P55" s="155"/>
      <c r="Q55" s="332">
        <f>SUM(Q56:Q57)</f>
        <v>100</v>
      </c>
      <c r="R55" s="332"/>
      <c r="T55" s="707"/>
      <c r="U55" s="707"/>
      <c r="V55" s="395"/>
      <c r="W55" s="395"/>
      <c r="X55" s="395"/>
      <c r="Y55" s="395"/>
    </row>
    <row r="56" spans="1:25" s="318" customFormat="1" ht="13.2">
      <c r="A56" s="334" t="s">
        <v>151</v>
      </c>
      <c r="B56" s="694">
        <f>SUM(D56,F56,H56)</f>
        <v>47565</v>
      </c>
      <c r="C56" s="588"/>
      <c r="D56" s="694">
        <v>19219</v>
      </c>
      <c r="E56" s="694"/>
      <c r="F56" s="694">
        <v>19138</v>
      </c>
      <c r="G56" s="694"/>
      <c r="H56" s="694">
        <v>9208</v>
      </c>
      <c r="I56" s="591"/>
      <c r="J56" s="159"/>
      <c r="K56" s="327">
        <f>B56*100/SUM(B56:B57)</f>
        <v>75.537169083199672</v>
      </c>
      <c r="L56" s="327"/>
      <c r="M56" s="327">
        <f>D56*100/SUM(D56:D57)</f>
        <v>65.892961223300304</v>
      </c>
      <c r="N56" s="327"/>
      <c r="O56" s="327">
        <f>F56*100/SUM(F56:F57)</f>
        <v>94.336274461477799</v>
      </c>
      <c r="P56" s="327"/>
      <c r="Q56" s="327">
        <f>H56*100/SUM(H56:H57)</f>
        <v>68.131705512393637</v>
      </c>
      <c r="R56" s="327"/>
      <c r="T56" s="707"/>
      <c r="U56" s="707"/>
      <c r="V56" s="339"/>
      <c r="W56" s="339"/>
      <c r="X56" s="339"/>
      <c r="Y56" s="339"/>
    </row>
    <row r="57" spans="1:25" s="318" customFormat="1">
      <c r="A57" s="334" t="s">
        <v>150</v>
      </c>
      <c r="B57" s="694">
        <f>SUM(D57,F57,H57)</f>
        <v>15404</v>
      </c>
      <c r="C57" s="588"/>
      <c r="D57" s="694">
        <v>9948</v>
      </c>
      <c r="E57" s="694"/>
      <c r="F57" s="694">
        <v>1149</v>
      </c>
      <c r="G57" s="694"/>
      <c r="H57" s="694">
        <v>4307</v>
      </c>
      <c r="I57" s="591"/>
      <c r="J57" s="159"/>
      <c r="K57" s="327">
        <f>B57*100/SUM(B56:B57)</f>
        <v>24.462830916800332</v>
      </c>
      <c r="L57" s="327"/>
      <c r="M57" s="327">
        <f>D57*100/SUM(D56:D57)</f>
        <v>34.107038776699696</v>
      </c>
      <c r="N57" s="327"/>
      <c r="O57" s="327">
        <f>F57*100/SUM(F56:F57)</f>
        <v>5.6637255385222067</v>
      </c>
      <c r="P57" s="327"/>
      <c r="Q57" s="327">
        <f>H57*100/SUM(H56:H57)</f>
        <v>31.868294487606363</v>
      </c>
      <c r="R57" s="327"/>
      <c r="T57" s="707"/>
      <c r="U57" s="707"/>
      <c r="V57" s="339"/>
      <c r="W57" s="339"/>
      <c r="X57" s="339"/>
      <c r="Y57" s="339"/>
    </row>
    <row r="58" spans="1:25" s="318" customFormat="1">
      <c r="A58" s="384" t="s">
        <v>5</v>
      </c>
      <c r="B58" s="330">
        <f t="shared" ref="B58" si="18">SUM(D58,F58,H58)</f>
        <v>0</v>
      </c>
      <c r="C58" s="588"/>
      <c r="D58" s="85">
        <v>0</v>
      </c>
      <c r="E58" s="632"/>
      <c r="F58" s="85">
        <v>0</v>
      </c>
      <c r="G58" s="632"/>
      <c r="H58" s="85">
        <v>0</v>
      </c>
      <c r="I58" s="591"/>
      <c r="J58" s="159"/>
      <c r="K58" s="90">
        <v>0</v>
      </c>
      <c r="L58" s="100"/>
      <c r="M58" s="90">
        <v>0</v>
      </c>
      <c r="N58" s="101"/>
      <c r="O58" s="87">
        <v>0</v>
      </c>
      <c r="P58" s="15"/>
      <c r="Q58" s="87">
        <v>0</v>
      </c>
      <c r="R58" s="327"/>
      <c r="T58" s="707"/>
      <c r="U58" s="707"/>
      <c r="V58" s="339"/>
      <c r="W58" s="339"/>
      <c r="X58" s="339"/>
      <c r="Y58" s="339"/>
    </row>
    <row r="59" spans="1:25" ht="6.6" customHeight="1">
      <c r="A59" s="45"/>
      <c r="B59" s="85"/>
      <c r="C59" s="619"/>
      <c r="D59" s="85"/>
      <c r="E59" s="619"/>
      <c r="F59" s="85"/>
      <c r="G59" s="619"/>
      <c r="H59" s="85"/>
      <c r="I59" s="620"/>
      <c r="J59" s="15"/>
      <c r="K59" s="90"/>
      <c r="L59" s="87"/>
      <c r="M59" s="90"/>
      <c r="N59" s="87"/>
      <c r="O59" s="90"/>
      <c r="P59" s="15"/>
      <c r="Q59" s="87"/>
      <c r="R59" s="87"/>
      <c r="T59" s="14"/>
      <c r="U59" s="14"/>
      <c r="V59" s="14"/>
      <c r="W59" s="14"/>
      <c r="X59" s="14"/>
      <c r="Y59" s="14"/>
    </row>
    <row r="60" spans="1:25" s="112" customFormat="1" ht="25.8">
      <c r="A60" s="425" t="s">
        <v>152</v>
      </c>
      <c r="B60" s="94">
        <f t="shared" ref="B60:B65" si="19">SUM(D60,F60,H60)</f>
        <v>47564</v>
      </c>
      <c r="C60" s="617"/>
      <c r="D60" s="94">
        <f>D61+D62+D65</f>
        <v>19219</v>
      </c>
      <c r="E60" s="623"/>
      <c r="F60" s="94">
        <f>F61+F62+F65</f>
        <v>19138</v>
      </c>
      <c r="G60" s="623"/>
      <c r="H60" s="94">
        <f>H61+H62+H65</f>
        <v>9207</v>
      </c>
      <c r="I60" s="623"/>
      <c r="J60" s="29"/>
      <c r="K60" s="89">
        <f>SUM(K61:K62)</f>
        <v>100</v>
      </c>
      <c r="L60" s="89"/>
      <c r="M60" s="89">
        <f>SUM(M61:M62)</f>
        <v>100</v>
      </c>
      <c r="N60" s="89"/>
      <c r="O60" s="89">
        <f>SUM(O61:O62)</f>
        <v>100</v>
      </c>
      <c r="P60" s="89"/>
      <c r="Q60" s="89">
        <f>SUM(Q61:Q62)</f>
        <v>100</v>
      </c>
      <c r="R60" s="89"/>
      <c r="T60" s="706"/>
      <c r="U60" s="713"/>
      <c r="V60" s="706"/>
      <c r="X60" s="706"/>
      <c r="Y60" s="26"/>
    </row>
    <row r="61" spans="1:25" s="15" customFormat="1">
      <c r="A61" s="306" t="s">
        <v>8</v>
      </c>
      <c r="B61" s="83">
        <f t="shared" si="19"/>
        <v>4575</v>
      </c>
      <c r="C61" s="617"/>
      <c r="D61" s="694">
        <v>807</v>
      </c>
      <c r="E61" s="694"/>
      <c r="F61" s="694">
        <v>2664</v>
      </c>
      <c r="G61" s="694"/>
      <c r="H61" s="694">
        <v>1104</v>
      </c>
      <c r="I61" s="624"/>
      <c r="K61" s="87">
        <f>B61*100/B60</f>
        <v>9.6186191237070044</v>
      </c>
      <c r="L61" s="87"/>
      <c r="M61" s="87">
        <f>D61*100/D60</f>
        <v>4.198969769498933</v>
      </c>
      <c r="N61" s="87"/>
      <c r="O61" s="87">
        <f>F61*100/F60</f>
        <v>13.919949838018601</v>
      </c>
      <c r="P61" s="87"/>
      <c r="Q61" s="87">
        <f>H61*100/H60</f>
        <v>11.99087650700554</v>
      </c>
      <c r="R61" s="87"/>
      <c r="T61" s="706"/>
      <c r="V61" s="706"/>
      <c r="X61" s="706"/>
    </row>
    <row r="62" spans="1:25" s="16" customFormat="1" ht="12">
      <c r="A62" s="285" t="s">
        <v>143</v>
      </c>
      <c r="B62" s="83">
        <f t="shared" si="19"/>
        <v>42989</v>
      </c>
      <c r="C62" s="634"/>
      <c r="D62" s="694">
        <f>SUM(D63:D64)</f>
        <v>18412</v>
      </c>
      <c r="E62" s="694"/>
      <c r="F62" s="694">
        <f>SUM(F63:F64)</f>
        <v>16474</v>
      </c>
      <c r="G62" s="694"/>
      <c r="H62" s="694">
        <f>SUM(H63:H64)</f>
        <v>8103</v>
      </c>
      <c r="I62" s="83"/>
      <c r="J62" s="15"/>
      <c r="K62" s="87">
        <f>B62*100/B60</f>
        <v>90.381380876292994</v>
      </c>
      <c r="L62" s="87"/>
      <c r="M62" s="87">
        <f>D62*100/D60</f>
        <v>95.80103023050107</v>
      </c>
      <c r="N62" s="87"/>
      <c r="O62" s="87">
        <f>F62*100/F60</f>
        <v>86.080050161981404</v>
      </c>
      <c r="P62" s="87"/>
      <c r="Q62" s="87">
        <f>H62*100/H60</f>
        <v>88.009123492994462</v>
      </c>
      <c r="R62" s="87"/>
      <c r="T62" s="706"/>
      <c r="U62" s="713"/>
      <c r="V62" s="706"/>
      <c r="X62" s="706"/>
      <c r="Y62" s="15"/>
    </row>
    <row r="63" spans="1:25" s="16" customFormat="1" ht="13.8">
      <c r="A63" s="276" t="s">
        <v>153</v>
      </c>
      <c r="B63" s="83">
        <f t="shared" si="19"/>
        <v>17064</v>
      </c>
      <c r="C63" s="634"/>
      <c r="D63" s="694">
        <v>7654</v>
      </c>
      <c r="E63" s="694"/>
      <c r="F63" s="694">
        <v>8053</v>
      </c>
      <c r="G63" s="694"/>
      <c r="H63" s="694">
        <v>1357</v>
      </c>
      <c r="I63" s="83"/>
      <c r="J63" s="28"/>
      <c r="K63" s="87">
        <f>B63*100/B60</f>
        <v>35.875872508619963</v>
      </c>
      <c r="L63" s="87"/>
      <c r="M63" s="87">
        <f>D63*100/D60</f>
        <v>39.825173005879599</v>
      </c>
      <c r="N63" s="87"/>
      <c r="O63" s="87">
        <f>F63*100/F60</f>
        <v>42.078587104190618</v>
      </c>
      <c r="P63" s="87"/>
      <c r="Q63" s="87">
        <f>H63*100/H60</f>
        <v>14.738785706527642</v>
      </c>
      <c r="R63" s="87"/>
      <c r="T63" s="706"/>
      <c r="U63" s="713"/>
      <c r="V63" s="706"/>
      <c r="X63" s="706"/>
      <c r="Y63" s="15"/>
    </row>
    <row r="64" spans="1:25" s="16" customFormat="1" ht="13.8">
      <c r="A64" s="276" t="s">
        <v>154</v>
      </c>
      <c r="B64" s="83">
        <f t="shared" si="19"/>
        <v>25925</v>
      </c>
      <c r="C64" s="634"/>
      <c r="D64" s="694">
        <v>10758</v>
      </c>
      <c r="E64" s="694"/>
      <c r="F64" s="694">
        <v>8421</v>
      </c>
      <c r="G64" s="694"/>
      <c r="H64" s="694">
        <v>6746</v>
      </c>
      <c r="I64" s="83"/>
      <c r="J64" s="28"/>
      <c r="K64" s="87">
        <f>B64*100/B60</f>
        <v>54.505508367673031</v>
      </c>
      <c r="L64" s="87"/>
      <c r="M64" s="87">
        <f>D64*100/D60</f>
        <v>55.975857224621471</v>
      </c>
      <c r="N64" s="87"/>
      <c r="O64" s="87">
        <f>F64*100/F60</f>
        <v>44.001463057790779</v>
      </c>
      <c r="P64" s="87"/>
      <c r="Q64" s="87">
        <f>H64*100/H60</f>
        <v>73.270337786466825</v>
      </c>
      <c r="R64" s="87"/>
      <c r="T64" s="708"/>
      <c r="U64" s="713"/>
      <c r="V64" s="709"/>
      <c r="W64" s="709"/>
      <c r="X64" s="709"/>
      <c r="Y64" s="15"/>
    </row>
    <row r="65" spans="1:26" s="16" customFormat="1">
      <c r="A65" s="19" t="s">
        <v>5</v>
      </c>
      <c r="B65" s="83">
        <f t="shared" si="19"/>
        <v>0</v>
      </c>
      <c r="C65" s="634"/>
      <c r="D65" s="83">
        <v>0</v>
      </c>
      <c r="E65" s="83"/>
      <c r="F65" s="83">
        <v>0</v>
      </c>
      <c r="G65" s="83" t="s">
        <v>211</v>
      </c>
      <c r="H65" s="83">
        <v>0</v>
      </c>
      <c r="I65" s="83" t="s">
        <v>211</v>
      </c>
      <c r="J65" s="28"/>
      <c r="K65" s="90" t="s">
        <v>15</v>
      </c>
      <c r="L65" s="100"/>
      <c r="M65" s="90" t="s">
        <v>15</v>
      </c>
      <c r="N65" s="101"/>
      <c r="O65" s="90" t="s">
        <v>15</v>
      </c>
      <c r="P65" s="47"/>
      <c r="Q65" s="90" t="s">
        <v>15</v>
      </c>
      <c r="R65" s="87"/>
      <c r="T65" s="710"/>
      <c r="U65" s="709"/>
      <c r="V65" s="709"/>
      <c r="W65" s="709"/>
      <c r="X65" s="709"/>
      <c r="Y65" s="15"/>
    </row>
    <row r="66" spans="1:26" s="15" customFormat="1" ht="6.6" customHeight="1">
      <c r="A66" s="8"/>
      <c r="B66" s="85"/>
      <c r="C66" s="617"/>
      <c r="D66" s="85"/>
      <c r="E66" s="617"/>
      <c r="F66" s="85"/>
      <c r="G66" s="617"/>
      <c r="H66" s="85"/>
      <c r="I66" s="624"/>
      <c r="K66" s="87"/>
      <c r="L66" s="87"/>
      <c r="M66" s="87"/>
      <c r="N66" s="87"/>
      <c r="O66" s="87"/>
      <c r="P66" s="7"/>
      <c r="Q66" s="87"/>
      <c r="R66" s="87"/>
    </row>
    <row r="67" spans="1:26" s="319" customFormat="1" ht="24">
      <c r="A67" s="394" t="s">
        <v>149</v>
      </c>
      <c r="B67" s="341">
        <f t="shared" ref="B67:B70" si="20">SUM(D67,F67,H67)</f>
        <v>62969</v>
      </c>
      <c r="C67" s="590"/>
      <c r="D67" s="341">
        <f>SUM(D68:D70)</f>
        <v>29167</v>
      </c>
      <c r="E67" s="590"/>
      <c r="F67" s="341">
        <f>SUM(F68:F70)</f>
        <v>20287</v>
      </c>
      <c r="G67" s="589"/>
      <c r="H67" s="341">
        <f>SUM(H68:H70)</f>
        <v>13515</v>
      </c>
      <c r="I67" s="590"/>
      <c r="J67" s="326"/>
      <c r="K67" s="338">
        <f>SUM(K68:K69)</f>
        <v>100</v>
      </c>
      <c r="L67" s="338"/>
      <c r="M67" s="338">
        <f>SUM(M68:M69)</f>
        <v>100</v>
      </c>
      <c r="N67" s="338"/>
      <c r="O67" s="338">
        <f>SUM(O68:O69)</f>
        <v>100</v>
      </c>
      <c r="P67" s="367"/>
      <c r="Q67" s="338">
        <f>SUM(Q68:Q69)</f>
        <v>100</v>
      </c>
      <c r="R67" s="338"/>
      <c r="T67" s="711"/>
      <c r="U67" s="711"/>
      <c r="V67" s="711"/>
      <c r="W67" s="711"/>
      <c r="X67" s="711"/>
      <c r="Y67" s="711"/>
      <c r="Z67" s="696"/>
    </row>
    <row r="68" spans="1:26" s="314" customFormat="1" ht="13.2">
      <c r="A68" s="384" t="s">
        <v>177</v>
      </c>
      <c r="B68" s="324">
        <f t="shared" si="20"/>
        <v>45674</v>
      </c>
      <c r="C68" s="590"/>
      <c r="D68" s="533">
        <v>20766</v>
      </c>
      <c r="E68" s="533"/>
      <c r="F68" s="533">
        <v>14499</v>
      </c>
      <c r="G68" s="533"/>
      <c r="H68" s="533">
        <v>10409</v>
      </c>
      <c r="I68" s="533"/>
      <c r="J68" s="533"/>
      <c r="K68" s="87">
        <f>B68*100/SUM(B68:B69)</f>
        <v>75.280195147679322</v>
      </c>
      <c r="L68" s="328"/>
      <c r="M68" s="87">
        <f>D68*100/SUM($D$68:$D$69)</f>
        <v>74.371463362223338</v>
      </c>
      <c r="N68" s="328"/>
      <c r="O68" s="87">
        <f>F68*100/SUM($F$68:$F$69)</f>
        <v>74.740966029176761</v>
      </c>
      <c r="P68" s="323"/>
      <c r="Q68" s="87">
        <f>H68*100/SUM($H$68:$H$69)</f>
        <v>77.964197438394123</v>
      </c>
      <c r="R68" s="327"/>
      <c r="T68" s="712"/>
      <c r="U68" s="712"/>
      <c r="V68" s="712"/>
      <c r="W68" s="712"/>
      <c r="X68" s="712"/>
      <c r="Y68" s="712"/>
      <c r="Z68" s="696"/>
    </row>
    <row r="69" spans="1:26" s="314" customFormat="1" ht="13.2">
      <c r="A69" s="384" t="s">
        <v>147</v>
      </c>
      <c r="B69" s="324">
        <f t="shared" si="20"/>
        <v>14998</v>
      </c>
      <c r="C69" s="590"/>
      <c r="D69" s="533">
        <v>7156</v>
      </c>
      <c r="E69" s="533"/>
      <c r="F69" s="533">
        <v>4900</v>
      </c>
      <c r="G69" s="533"/>
      <c r="H69" s="533">
        <v>2942</v>
      </c>
      <c r="I69" s="533"/>
      <c r="J69" s="533"/>
      <c r="K69" s="87">
        <f>B69*100/SUM(B68:B69)</f>
        <v>24.719804852320674</v>
      </c>
      <c r="L69" s="328"/>
      <c r="M69" s="87">
        <f>D69*100/SUM($D$68:$D$69)</f>
        <v>25.628536637776662</v>
      </c>
      <c r="N69" s="328"/>
      <c r="O69" s="87">
        <f>F69*100/SUM($F$68:$F$69)</f>
        <v>25.259033970823239</v>
      </c>
      <c r="P69" s="323"/>
      <c r="Q69" s="87">
        <f>H69*100/SUM($H$68:$H$69)</f>
        <v>22.035802561605873</v>
      </c>
      <c r="R69" s="327"/>
      <c r="T69" s="700"/>
      <c r="U69" s="700"/>
      <c r="V69" s="700"/>
      <c r="W69" s="700"/>
      <c r="X69" s="700"/>
      <c r="Y69" s="700"/>
      <c r="Z69" s="696"/>
    </row>
    <row r="70" spans="1:26" s="310" customFormat="1" ht="13.2">
      <c r="A70" s="334" t="s">
        <v>5</v>
      </c>
      <c r="B70" s="324">
        <f t="shared" si="20"/>
        <v>2297</v>
      </c>
      <c r="C70" s="619"/>
      <c r="D70" s="533">
        <v>1245</v>
      </c>
      <c r="E70" s="533"/>
      <c r="F70" s="533">
        <v>888</v>
      </c>
      <c r="G70" s="533" t="s">
        <v>211</v>
      </c>
      <c r="H70" s="533">
        <v>164</v>
      </c>
      <c r="I70" s="533" t="s">
        <v>211</v>
      </c>
      <c r="J70" s="533"/>
      <c r="K70" s="90" t="s">
        <v>15</v>
      </c>
      <c r="L70" s="346"/>
      <c r="M70" s="90" t="s">
        <v>15</v>
      </c>
      <c r="N70" s="346"/>
      <c r="O70" s="365" t="s">
        <v>15</v>
      </c>
      <c r="P70" s="346"/>
      <c r="Q70" s="90" t="s">
        <v>15</v>
      </c>
      <c r="R70" s="327"/>
      <c r="T70" s="700"/>
      <c r="U70" s="700"/>
      <c r="V70" s="697"/>
      <c r="W70" s="697"/>
      <c r="X70" s="697"/>
      <c r="Y70" s="700"/>
      <c r="Z70" s="696"/>
    </row>
    <row r="71" spans="1:26" s="314" customFormat="1" ht="6.6" customHeight="1">
      <c r="A71" s="343"/>
      <c r="B71" s="324"/>
      <c r="C71" s="589"/>
      <c r="D71" s="321"/>
      <c r="E71" s="589"/>
      <c r="F71" s="321"/>
      <c r="G71" s="589"/>
      <c r="H71" s="321"/>
      <c r="I71" s="590"/>
      <c r="J71" s="326"/>
      <c r="K71" s="328"/>
      <c r="L71" s="328"/>
      <c r="M71" s="328"/>
      <c r="N71" s="328"/>
      <c r="O71" s="328"/>
      <c r="P71" s="323"/>
      <c r="Q71" s="323"/>
      <c r="R71" s="323"/>
      <c r="T71" s="712"/>
      <c r="U71" s="698"/>
      <c r="V71" s="699"/>
      <c r="W71" s="699"/>
      <c r="X71" s="699"/>
      <c r="Y71" s="699"/>
      <c r="Z71" s="696"/>
    </row>
    <row r="72" spans="1:26" s="319" customFormat="1" ht="12" customHeight="1">
      <c r="A72" s="385" t="s">
        <v>62</v>
      </c>
      <c r="B72" s="341">
        <f t="shared" ref="B72:B75" si="21">SUM(D72,F72,H72)</f>
        <v>62969</v>
      </c>
      <c r="C72" s="590"/>
      <c r="D72" s="341">
        <f>SUM(D73:D75)</f>
        <v>29167</v>
      </c>
      <c r="E72" s="590"/>
      <c r="F72" s="341">
        <f>SUM(F73:F75)</f>
        <v>20287</v>
      </c>
      <c r="G72" s="590"/>
      <c r="H72" s="341">
        <f>SUM(H73:H75)</f>
        <v>13515</v>
      </c>
      <c r="I72" s="588"/>
      <c r="J72" s="344"/>
      <c r="K72" s="338">
        <f>SUM(K73:K74)</f>
        <v>100</v>
      </c>
      <c r="L72" s="338"/>
      <c r="M72" s="338">
        <f>SUM(M73:M74)</f>
        <v>100</v>
      </c>
      <c r="N72" s="338"/>
      <c r="O72" s="338">
        <f>SUM(O73:O74)</f>
        <v>100</v>
      </c>
      <c r="P72" s="332"/>
      <c r="Q72" s="338">
        <f>SUM(Q73:Q74)</f>
        <v>100</v>
      </c>
      <c r="R72" s="338"/>
      <c r="T72" s="712"/>
      <c r="U72" s="698"/>
      <c r="V72" s="699"/>
      <c r="W72" s="699"/>
      <c r="X72" s="699"/>
      <c r="Y72" s="699"/>
      <c r="Z72" s="696"/>
    </row>
    <row r="73" spans="1:26" s="314" customFormat="1" ht="13.2">
      <c r="A73" s="384" t="s">
        <v>176</v>
      </c>
      <c r="B73" s="324">
        <f t="shared" si="21"/>
        <v>14163</v>
      </c>
      <c r="C73" s="590"/>
      <c r="D73" s="533">
        <v>9275</v>
      </c>
      <c r="E73" s="533"/>
      <c r="F73" s="533">
        <v>949</v>
      </c>
      <c r="G73" s="533"/>
      <c r="H73" s="533">
        <v>3939</v>
      </c>
      <c r="I73" s="533"/>
      <c r="J73" s="344"/>
      <c r="K73" s="87">
        <f>B73*100/SUM(B73:B74)</f>
        <v>23.920349946798627</v>
      </c>
      <c r="L73" s="328"/>
      <c r="M73" s="87">
        <f>D73*100/SUM($D$73:$D$74)</f>
        <v>33.719915654766233</v>
      </c>
      <c r="N73" s="327"/>
      <c r="O73" s="87">
        <f>F73*100/SUM($F$73:$F$74)</f>
        <v>5.1375054135989604</v>
      </c>
      <c r="P73" s="327"/>
      <c r="Q73" s="87">
        <f>H73*100/SUM($H$73:$H$74)</f>
        <v>29.770992366412212</v>
      </c>
      <c r="R73" s="327"/>
      <c r="T73" s="712"/>
      <c r="U73" s="698"/>
      <c r="V73" s="699"/>
      <c r="W73" s="699"/>
      <c r="X73" s="699"/>
      <c r="Y73" s="699"/>
      <c r="Z73" s="696"/>
    </row>
    <row r="74" spans="1:26" s="314" customFormat="1" ht="13.2">
      <c r="A74" s="384" t="s">
        <v>7</v>
      </c>
      <c r="B74" s="324">
        <f t="shared" si="21"/>
        <v>45046</v>
      </c>
      <c r="C74" s="590"/>
      <c r="D74" s="533">
        <v>18231</v>
      </c>
      <c r="E74" s="533"/>
      <c r="F74" s="533">
        <v>17523</v>
      </c>
      <c r="G74" s="533"/>
      <c r="H74" s="533">
        <v>9292</v>
      </c>
      <c r="I74" s="533"/>
      <c r="J74" s="326"/>
      <c r="K74" s="87">
        <f>B74*100/SUM(B73:B74)</f>
        <v>76.079650053201377</v>
      </c>
      <c r="L74" s="328"/>
      <c r="M74" s="87">
        <f>D74*100/SUM($D$73:$D$74)</f>
        <v>66.28008434523376</v>
      </c>
      <c r="N74" s="328"/>
      <c r="O74" s="87">
        <f>F74*100/SUM($F$73:$F$74)</f>
        <v>94.862494586401041</v>
      </c>
      <c r="P74" s="323"/>
      <c r="Q74" s="87">
        <f>H74*100/SUM($H$73:$H$74)</f>
        <v>70.229007633587784</v>
      </c>
      <c r="R74" s="327"/>
      <c r="T74" s="712"/>
      <c r="U74" s="712"/>
      <c r="V74" s="699"/>
      <c r="W74" s="699"/>
      <c r="X74" s="699"/>
      <c r="Y74" s="699"/>
      <c r="Z74" s="696"/>
    </row>
    <row r="75" spans="1:26" s="314" customFormat="1">
      <c r="A75" s="384" t="s">
        <v>5</v>
      </c>
      <c r="B75" s="324">
        <f t="shared" si="21"/>
        <v>3760</v>
      </c>
      <c r="C75" s="619"/>
      <c r="D75" s="533">
        <v>1661</v>
      </c>
      <c r="E75" s="533"/>
      <c r="F75" s="533">
        <v>1815</v>
      </c>
      <c r="G75" s="533"/>
      <c r="H75" s="533">
        <v>284</v>
      </c>
      <c r="I75" s="533" t="s">
        <v>211</v>
      </c>
      <c r="J75" s="326"/>
      <c r="K75" s="364" t="s">
        <v>15</v>
      </c>
      <c r="L75" s="328"/>
      <c r="M75" s="364" t="s">
        <v>15</v>
      </c>
      <c r="N75" s="328"/>
      <c r="O75" s="364" t="s">
        <v>15</v>
      </c>
      <c r="P75" s="323"/>
      <c r="Q75" s="364" t="s">
        <v>15</v>
      </c>
      <c r="R75" s="328"/>
      <c r="T75" s="310"/>
      <c r="U75" s="310"/>
      <c r="V75" s="310"/>
      <c r="W75" s="310"/>
      <c r="X75" s="310"/>
      <c r="Y75" s="310"/>
    </row>
    <row r="76" spans="1:26" s="314" customFormat="1" ht="6.6" customHeight="1">
      <c r="A76" s="329"/>
      <c r="B76" s="324"/>
      <c r="C76" s="590"/>
      <c r="D76" s="163"/>
      <c r="E76" s="590"/>
      <c r="F76" s="321"/>
      <c r="G76" s="589"/>
      <c r="H76" s="321"/>
      <c r="I76" s="590"/>
      <c r="J76" s="326"/>
      <c r="K76" s="327"/>
      <c r="L76" s="328"/>
      <c r="M76" s="236"/>
      <c r="N76" s="328"/>
      <c r="O76" s="327"/>
      <c r="P76" s="323"/>
      <c r="Q76" s="323"/>
      <c r="R76" s="323"/>
    </row>
    <row r="77" spans="1:26" s="15" customFormat="1" ht="12" customHeight="1">
      <c r="A77" s="463" t="s">
        <v>84</v>
      </c>
      <c r="B77" s="464">
        <f>B17</f>
        <v>7947</v>
      </c>
      <c r="C77" s="616"/>
      <c r="D77" s="464">
        <f>D17</f>
        <v>3628</v>
      </c>
      <c r="E77" s="616"/>
      <c r="F77" s="464">
        <f>F17</f>
        <v>1997</v>
      </c>
      <c r="G77" s="616"/>
      <c r="H77" s="464">
        <f>H17</f>
        <v>2322</v>
      </c>
      <c r="I77" s="625"/>
      <c r="J77" s="465"/>
      <c r="K77" s="525">
        <f>M77+O77+Q77</f>
        <v>100</v>
      </c>
      <c r="L77" s="466"/>
      <c r="M77" s="466">
        <f>D77*100/B77</f>
        <v>45.652447464451996</v>
      </c>
      <c r="N77" s="467"/>
      <c r="O77" s="466">
        <f>F77*100/B77</f>
        <v>25.128979489115391</v>
      </c>
      <c r="P77" s="468"/>
      <c r="Q77" s="466">
        <f>H77*100/B77</f>
        <v>29.218573046432617</v>
      </c>
      <c r="R77" s="498"/>
      <c r="U77" s="15" t="s">
        <v>207</v>
      </c>
    </row>
    <row r="78" spans="1:26" s="15" customFormat="1" ht="6.6" customHeight="1">
      <c r="A78" s="8"/>
      <c r="B78" s="85"/>
      <c r="C78" s="617"/>
      <c r="D78" s="85"/>
      <c r="E78" s="617"/>
      <c r="F78" s="85"/>
      <c r="G78" s="617"/>
      <c r="H78" s="85"/>
      <c r="I78" s="624"/>
      <c r="K78" s="87"/>
      <c r="L78" s="87"/>
      <c r="M78" s="87"/>
      <c r="N78" s="87"/>
      <c r="O78" s="87"/>
      <c r="P78" s="7"/>
      <c r="Q78" s="87"/>
      <c r="R78" s="87"/>
    </row>
    <row r="79" spans="1:26" ht="12">
      <c r="A79" s="291" t="s">
        <v>17</v>
      </c>
      <c r="B79" s="86">
        <f>SUM(D79,F79,H79)</f>
        <v>7946</v>
      </c>
      <c r="C79" s="86"/>
      <c r="D79" s="86">
        <f>SUM(D80:D84)</f>
        <v>3628</v>
      </c>
      <c r="E79" s="86"/>
      <c r="F79" s="86">
        <f t="shared" ref="F79:H79" si="22">SUM(F80:F84)</f>
        <v>1996</v>
      </c>
      <c r="G79" s="86"/>
      <c r="H79" s="86">
        <f t="shared" si="22"/>
        <v>2322</v>
      </c>
      <c r="I79" s="86"/>
      <c r="J79" s="32"/>
      <c r="K79" s="99">
        <f>SUM(K80:K84)</f>
        <v>100</v>
      </c>
      <c r="L79" s="89"/>
      <c r="M79" s="99">
        <f>SUM(M80:M84)</f>
        <v>100</v>
      </c>
      <c r="N79" s="89"/>
      <c r="O79" s="99">
        <f>SUM(O80:O84)</f>
        <v>100</v>
      </c>
      <c r="P79" s="6"/>
      <c r="Q79" s="99">
        <f>SUM(Q80:Q84)</f>
        <v>100</v>
      </c>
      <c r="R79" s="89"/>
    </row>
    <row r="80" spans="1:26">
      <c r="A80" s="292" t="s">
        <v>1</v>
      </c>
      <c r="B80" s="85">
        <f t="shared" ref="B80:B84" si="23">SUM(D80,F80,H80)</f>
        <v>1125</v>
      </c>
      <c r="C80" s="85"/>
      <c r="D80" s="85">
        <v>594</v>
      </c>
      <c r="E80" s="85"/>
      <c r="F80" s="85">
        <v>132</v>
      </c>
      <c r="G80" s="85" t="s">
        <v>211</v>
      </c>
      <c r="H80" s="85">
        <v>399</v>
      </c>
      <c r="I80" s="85"/>
      <c r="J80" s="34"/>
      <c r="K80" s="87">
        <f>B80*100/SUM($B$80:$B$84)</f>
        <v>14.158066951925496</v>
      </c>
      <c r="L80" s="100"/>
      <c r="M80" s="87">
        <f>D80*100/SUM($D$80:$D$84)</f>
        <v>16.372657111356119</v>
      </c>
      <c r="N80" s="101"/>
      <c r="O80" s="87">
        <f>F80*100/SUM($F$80:$F$84)</f>
        <v>6.6132264529058116</v>
      </c>
      <c r="P80" s="47"/>
      <c r="Q80" s="87">
        <f>H80*100/SUM($H$80:$H$84)</f>
        <v>17.183462532299743</v>
      </c>
      <c r="R80" s="100"/>
    </row>
    <row r="81" spans="1:18">
      <c r="A81" s="292" t="s">
        <v>2</v>
      </c>
      <c r="B81" s="85">
        <f t="shared" si="23"/>
        <v>4643</v>
      </c>
      <c r="C81" s="85"/>
      <c r="D81" s="85">
        <v>1968</v>
      </c>
      <c r="E81" s="85"/>
      <c r="F81" s="85">
        <v>1420</v>
      </c>
      <c r="G81" s="85"/>
      <c r="H81" s="85">
        <v>1255</v>
      </c>
      <c r="I81" s="85"/>
      <c r="J81" s="34"/>
      <c r="K81" s="87">
        <f t="shared" ref="K81:K83" si="24">B81*100/SUM($B$80:$B$84)</f>
        <v>58.431915429146741</v>
      </c>
      <c r="L81" s="100"/>
      <c r="M81" s="87">
        <f t="shared" ref="M81:M83" si="25">D81*100/SUM($D$80:$D$84)</f>
        <v>54.24476295479603</v>
      </c>
      <c r="N81" s="101"/>
      <c r="O81" s="87">
        <f t="shared" ref="O81:O83" si="26">F81*100/SUM($F$80:$F$84)</f>
        <v>71.142284569138283</v>
      </c>
      <c r="P81" s="47"/>
      <c r="Q81" s="87">
        <f t="shared" ref="Q81:Q83" si="27">H81*100/SUM($H$80:$H$84)</f>
        <v>54.048234280792421</v>
      </c>
      <c r="R81" s="100"/>
    </row>
    <row r="82" spans="1:18">
      <c r="A82" s="292" t="s">
        <v>3</v>
      </c>
      <c r="B82" s="85">
        <f t="shared" si="23"/>
        <v>1371</v>
      </c>
      <c r="C82" s="85"/>
      <c r="D82" s="85">
        <v>760</v>
      </c>
      <c r="E82" s="85"/>
      <c r="F82" s="85">
        <v>241</v>
      </c>
      <c r="G82" s="85" t="s">
        <v>211</v>
      </c>
      <c r="H82" s="85">
        <v>370</v>
      </c>
      <c r="I82" s="85"/>
      <c r="J82" s="34"/>
      <c r="K82" s="87">
        <f t="shared" si="24"/>
        <v>17.253964258746539</v>
      </c>
      <c r="L82" s="100"/>
      <c r="M82" s="87">
        <f t="shared" si="25"/>
        <v>20.948180815876515</v>
      </c>
      <c r="N82" s="101"/>
      <c r="O82" s="87">
        <f t="shared" si="26"/>
        <v>12.074148296593187</v>
      </c>
      <c r="P82" s="47"/>
      <c r="Q82" s="87">
        <f t="shared" si="27"/>
        <v>15.934539190353144</v>
      </c>
      <c r="R82" s="100"/>
    </row>
    <row r="83" spans="1:18">
      <c r="A83" s="292" t="s">
        <v>4</v>
      </c>
      <c r="B83" s="85">
        <f t="shared" si="23"/>
        <v>591</v>
      </c>
      <c r="C83" s="85"/>
      <c r="D83" s="85">
        <v>215</v>
      </c>
      <c r="E83" s="85" t="s">
        <v>211</v>
      </c>
      <c r="F83" s="85">
        <v>129</v>
      </c>
      <c r="G83" s="85" t="s">
        <v>211</v>
      </c>
      <c r="H83" s="85">
        <v>247</v>
      </c>
      <c r="I83" s="85"/>
      <c r="J83" s="34"/>
      <c r="K83" s="87">
        <f t="shared" si="24"/>
        <v>7.4377045054115278</v>
      </c>
      <c r="L83" s="100"/>
      <c r="M83" s="87">
        <f t="shared" si="25"/>
        <v>5.9261300992282253</v>
      </c>
      <c r="N83" s="101"/>
      <c r="O83" s="87">
        <f t="shared" si="26"/>
        <v>6.4629258517034067</v>
      </c>
      <c r="P83" s="47"/>
      <c r="Q83" s="87">
        <f t="shared" si="27"/>
        <v>10.637381567614126</v>
      </c>
      <c r="R83" s="100"/>
    </row>
    <row r="84" spans="1:18">
      <c r="A84" s="196" t="s">
        <v>41</v>
      </c>
      <c r="B84" s="85">
        <f t="shared" si="23"/>
        <v>216</v>
      </c>
      <c r="C84" s="85" t="s">
        <v>211</v>
      </c>
      <c r="D84" s="85">
        <v>91</v>
      </c>
      <c r="E84" s="85" t="s">
        <v>211</v>
      </c>
      <c r="F84" s="85">
        <v>74</v>
      </c>
      <c r="G84" s="85" t="s">
        <v>211</v>
      </c>
      <c r="H84" s="85">
        <v>51</v>
      </c>
      <c r="I84" s="85" t="s">
        <v>211</v>
      </c>
      <c r="J84" s="34"/>
      <c r="K84" s="87">
        <f>B84*100/SUM($B$80:$B$84)</f>
        <v>2.7183488547696952</v>
      </c>
      <c r="L84" s="100"/>
      <c r="M84" s="87">
        <f>D84*100/SUM($D$80:$D$84)</f>
        <v>2.5082690187431091</v>
      </c>
      <c r="N84" s="101"/>
      <c r="O84" s="87">
        <f>F84*100/SUM($F$80:$F$84)</f>
        <v>3.7074148296593186</v>
      </c>
      <c r="P84" s="47"/>
      <c r="Q84" s="87">
        <f>H84*100/SUM($H$80:$H$84)</f>
        <v>2.1963824289405687</v>
      </c>
      <c r="R84" s="100"/>
    </row>
    <row r="85" spans="1:18" ht="6.6" customHeight="1">
      <c r="A85" s="8"/>
      <c r="B85" s="85"/>
      <c r="C85" s="618"/>
      <c r="D85" s="85"/>
      <c r="E85" s="632"/>
      <c r="F85" s="85"/>
      <c r="G85" s="632"/>
      <c r="H85" s="85"/>
      <c r="I85" s="620"/>
      <c r="J85" s="15"/>
      <c r="K85" s="87"/>
      <c r="L85" s="87"/>
      <c r="M85" s="102"/>
      <c r="N85" s="87"/>
      <c r="O85" s="102"/>
      <c r="P85" s="7"/>
      <c r="Q85" s="102"/>
      <c r="R85" s="87"/>
    </row>
    <row r="86" spans="1:18" s="25" customFormat="1" ht="12">
      <c r="A86" s="293" t="s">
        <v>18</v>
      </c>
      <c r="B86" s="86">
        <f>SUM(D86,F86,H86)</f>
        <v>7947</v>
      </c>
      <c r="C86" s="633"/>
      <c r="D86" s="94">
        <f>SUM(D87:D89)</f>
        <v>3628</v>
      </c>
      <c r="E86" s="633"/>
      <c r="F86" s="94">
        <f>SUM(F87:F89)</f>
        <v>1997</v>
      </c>
      <c r="G86" s="633"/>
      <c r="H86" s="94">
        <f>SUM(H87:H89)</f>
        <v>2322</v>
      </c>
      <c r="I86" s="621"/>
      <c r="J86" s="32"/>
      <c r="K86" s="99">
        <f>SUM(K87:K88)</f>
        <v>100</v>
      </c>
      <c r="L86" s="89"/>
      <c r="M86" s="99">
        <f>SUM(M87:M88)</f>
        <v>100</v>
      </c>
      <c r="N86" s="89"/>
      <c r="O86" s="99">
        <f>SUM(O87:O88)</f>
        <v>100</v>
      </c>
      <c r="P86" s="6"/>
      <c r="Q86" s="99">
        <f>SUM(Q87:Q88)</f>
        <v>100</v>
      </c>
      <c r="R86" s="89"/>
    </row>
    <row r="87" spans="1:18">
      <c r="A87" s="199" t="s">
        <v>19</v>
      </c>
      <c r="B87" s="85">
        <f t="shared" ref="B87:B89" si="28">SUM(D87,F87,H87)</f>
        <v>7765</v>
      </c>
      <c r="C87" s="85"/>
      <c r="D87" s="85">
        <v>3518</v>
      </c>
      <c r="E87" s="85"/>
      <c r="F87" s="85">
        <v>1997</v>
      </c>
      <c r="G87" s="85"/>
      <c r="H87" s="85">
        <v>2250</v>
      </c>
      <c r="I87" s="85"/>
      <c r="J87" s="34"/>
      <c r="K87" s="87">
        <f>B87*100/SUM(B87:B88)</f>
        <v>97.709827607902355</v>
      </c>
      <c r="L87" s="100"/>
      <c r="M87" s="87">
        <f>D87*100/SUM(D87:D88)</f>
        <v>96.968026460859974</v>
      </c>
      <c r="N87" s="101"/>
      <c r="O87" s="87">
        <f>F87*100/SUM(F87:F88)</f>
        <v>100</v>
      </c>
      <c r="P87" s="47"/>
      <c r="Q87" s="87">
        <f>H87*100/SUM(H87:H88)</f>
        <v>96.899224806201545</v>
      </c>
      <c r="R87" s="100"/>
    </row>
    <row r="88" spans="1:18">
      <c r="A88" s="199" t="s">
        <v>20</v>
      </c>
      <c r="B88" s="85">
        <f t="shared" si="28"/>
        <v>182</v>
      </c>
      <c r="C88" s="85" t="s">
        <v>211</v>
      </c>
      <c r="D88" s="85">
        <v>110</v>
      </c>
      <c r="E88" s="85" t="s">
        <v>211</v>
      </c>
      <c r="F88" s="85">
        <v>0</v>
      </c>
      <c r="G88" s="85"/>
      <c r="H88" s="85">
        <v>72</v>
      </c>
      <c r="I88" s="85" t="s">
        <v>211</v>
      </c>
      <c r="J88" s="34"/>
      <c r="K88" s="87">
        <f>B88*100/SUM(B87:B88)</f>
        <v>2.2901723920976469</v>
      </c>
      <c r="L88" s="100"/>
      <c r="M88" s="87">
        <f>D88*100/SUM(D87:D88)</f>
        <v>3.0319735391400222</v>
      </c>
      <c r="N88" s="101"/>
      <c r="O88" s="87">
        <f>F88*100/SUM(F87:F88)</f>
        <v>0</v>
      </c>
      <c r="P88" s="47"/>
      <c r="Q88" s="87">
        <f>H88*100/SUM(H87:H88)</f>
        <v>3.1007751937984498</v>
      </c>
      <c r="R88" s="100"/>
    </row>
    <row r="89" spans="1:18">
      <c r="A89" s="384" t="s">
        <v>5</v>
      </c>
      <c r="B89" s="85">
        <f t="shared" si="28"/>
        <v>0</v>
      </c>
      <c r="C89" s="85"/>
      <c r="D89" s="85">
        <v>0</v>
      </c>
      <c r="E89" s="85"/>
      <c r="F89" s="85">
        <v>0</v>
      </c>
      <c r="G89" s="85"/>
      <c r="H89" s="85">
        <v>0</v>
      </c>
      <c r="I89" s="85"/>
      <c r="J89" s="34"/>
      <c r="K89" s="90" t="s">
        <v>15</v>
      </c>
      <c r="L89" s="100"/>
      <c r="M89" s="90" t="s">
        <v>15</v>
      </c>
      <c r="N89" s="101"/>
      <c r="O89" s="90">
        <v>0</v>
      </c>
      <c r="P89" s="47"/>
      <c r="Q89" s="90">
        <v>0</v>
      </c>
      <c r="R89" s="100"/>
    </row>
    <row r="90" spans="1:18" ht="6.6" customHeight="1">
      <c r="A90" s="35"/>
      <c r="B90" s="96"/>
      <c r="C90" s="617"/>
      <c r="D90" s="98"/>
      <c r="E90" s="617"/>
      <c r="F90" s="97"/>
      <c r="G90" s="617"/>
      <c r="H90" s="97"/>
      <c r="I90" s="620"/>
      <c r="J90" s="34"/>
      <c r="K90" s="100"/>
      <c r="L90" s="100"/>
      <c r="M90" s="87"/>
      <c r="N90" s="100"/>
      <c r="O90" s="101"/>
      <c r="P90" s="47"/>
      <c r="Q90" s="101"/>
      <c r="R90" s="100"/>
    </row>
    <row r="91" spans="1:18" s="25" customFormat="1" ht="12">
      <c r="A91" s="294" t="s">
        <v>21</v>
      </c>
      <c r="B91" s="86">
        <f t="shared" ref="B91:B97" si="29">SUM(D91,F91,H91)</f>
        <v>7948</v>
      </c>
      <c r="C91" s="633"/>
      <c r="D91" s="94">
        <f>SUM(D92:D97)</f>
        <v>3628</v>
      </c>
      <c r="E91" s="633"/>
      <c r="F91" s="94">
        <f>SUM(F92:F97)</f>
        <v>1997</v>
      </c>
      <c r="G91" s="633"/>
      <c r="H91" s="94">
        <f>SUM(H92:H97)</f>
        <v>2323</v>
      </c>
      <c r="I91" s="621"/>
      <c r="J91" s="32"/>
      <c r="K91" s="99">
        <f>SUM(K92:K97)</f>
        <v>100</v>
      </c>
      <c r="L91" s="89"/>
      <c r="M91" s="99">
        <f>SUM(M92:M97)</f>
        <v>100</v>
      </c>
      <c r="N91" s="89"/>
      <c r="O91" s="99">
        <f>SUM(O92:O97)</f>
        <v>100</v>
      </c>
      <c r="P91" s="6"/>
      <c r="Q91" s="99">
        <f>SUM(Q92:Q97)</f>
        <v>100</v>
      </c>
      <c r="R91" s="89"/>
    </row>
    <row r="92" spans="1:18">
      <c r="A92" s="295" t="s">
        <v>6</v>
      </c>
      <c r="B92" s="85">
        <f t="shared" si="29"/>
        <v>262</v>
      </c>
      <c r="C92" s="85" t="s">
        <v>211</v>
      </c>
      <c r="D92" s="85">
        <v>175</v>
      </c>
      <c r="E92" s="85" t="s">
        <v>211</v>
      </c>
      <c r="F92" s="85">
        <v>0</v>
      </c>
      <c r="G92" s="85"/>
      <c r="H92" s="85">
        <v>87</v>
      </c>
      <c r="I92" s="85" t="s">
        <v>211</v>
      </c>
      <c r="J92" s="85"/>
      <c r="K92" s="87">
        <f>B92*100/SUM($B$92:$B$97)</f>
        <v>3.296426774031203</v>
      </c>
      <c r="L92" s="100"/>
      <c r="M92" s="87">
        <f>D92*100/SUM($D$92:$D$97)</f>
        <v>4.8235942668136715</v>
      </c>
      <c r="N92" s="101"/>
      <c r="O92" s="87">
        <f>F92*100/SUM($F$92:$F$97)</f>
        <v>0</v>
      </c>
      <c r="P92" s="47"/>
      <c r="Q92" s="87">
        <f>H92*100/SUM($H$92:$H$97)</f>
        <v>3.745157124408093</v>
      </c>
      <c r="R92" s="100"/>
    </row>
    <row r="93" spans="1:18">
      <c r="A93" s="295" t="s">
        <v>168</v>
      </c>
      <c r="B93" s="85">
        <f t="shared" si="29"/>
        <v>1196</v>
      </c>
      <c r="C93" s="85"/>
      <c r="D93" s="85">
        <v>833</v>
      </c>
      <c r="E93" s="85"/>
      <c r="F93" s="85">
        <v>135</v>
      </c>
      <c r="G93" s="85" t="s">
        <v>211</v>
      </c>
      <c r="H93" s="85">
        <v>228</v>
      </c>
      <c r="I93" s="85"/>
      <c r="J93" s="85"/>
      <c r="K93" s="87">
        <f t="shared" ref="K93:K96" si="30">B93*100/SUM($B$92:$B$97)</f>
        <v>15.047810770005032</v>
      </c>
      <c r="L93" s="100"/>
      <c r="M93" s="87">
        <f t="shared" ref="M93:M96" si="31">D93*100/SUM($D$92:$D$97)</f>
        <v>22.960308710033075</v>
      </c>
      <c r="N93" s="101"/>
      <c r="O93" s="87">
        <f t="shared" ref="O93:O96" si="32">F93*100/SUM($F$92:$F$97)</f>
        <v>6.7601402103154733</v>
      </c>
      <c r="P93" s="47"/>
      <c r="Q93" s="87">
        <f t="shared" ref="Q93:Q96" si="33">H93*100/SUM($H$92:$H$97)</f>
        <v>9.8148945329315538</v>
      </c>
      <c r="R93" s="100"/>
    </row>
    <row r="94" spans="1:18">
      <c r="A94" s="296" t="s">
        <v>169</v>
      </c>
      <c r="B94" s="85">
        <f t="shared" si="29"/>
        <v>1330</v>
      </c>
      <c r="C94" s="85"/>
      <c r="D94" s="85">
        <v>813</v>
      </c>
      <c r="E94" s="85"/>
      <c r="F94" s="85">
        <v>350</v>
      </c>
      <c r="G94" s="85" t="s">
        <v>211</v>
      </c>
      <c r="H94" s="85">
        <v>167</v>
      </c>
      <c r="I94" s="85" t="s">
        <v>211</v>
      </c>
      <c r="J94" s="85"/>
      <c r="K94" s="87">
        <f t="shared" si="30"/>
        <v>16.733769501761451</v>
      </c>
      <c r="L94" s="100"/>
      <c r="M94" s="87">
        <f t="shared" si="31"/>
        <v>22.409040793825799</v>
      </c>
      <c r="N94" s="101"/>
      <c r="O94" s="87">
        <f t="shared" si="32"/>
        <v>17.526289434151227</v>
      </c>
      <c r="P94" s="47"/>
      <c r="Q94" s="87">
        <f t="shared" si="33"/>
        <v>7.188979767541972</v>
      </c>
      <c r="R94" s="100"/>
    </row>
    <row r="95" spans="1:18">
      <c r="A95" s="296" t="s">
        <v>170</v>
      </c>
      <c r="B95" s="85">
        <f t="shared" si="29"/>
        <v>501</v>
      </c>
      <c r="C95" s="85"/>
      <c r="D95" s="85">
        <v>140</v>
      </c>
      <c r="E95" s="85" t="s">
        <v>211</v>
      </c>
      <c r="F95" s="85">
        <v>137</v>
      </c>
      <c r="G95" s="85" t="s">
        <v>211</v>
      </c>
      <c r="H95" s="85">
        <v>224</v>
      </c>
      <c r="I95" s="85"/>
      <c r="J95" s="85"/>
      <c r="K95" s="87">
        <f t="shared" si="30"/>
        <v>6.3034725717161546</v>
      </c>
      <c r="L95" s="100"/>
      <c r="M95" s="87">
        <f t="shared" si="31"/>
        <v>3.8588754134509373</v>
      </c>
      <c r="N95" s="101"/>
      <c r="O95" s="87">
        <f t="shared" si="32"/>
        <v>6.8602904356534804</v>
      </c>
      <c r="P95" s="47"/>
      <c r="Q95" s="87">
        <f t="shared" si="33"/>
        <v>9.6427034007748595</v>
      </c>
      <c r="R95" s="100"/>
    </row>
    <row r="96" spans="1:18">
      <c r="A96" s="295" t="s">
        <v>171</v>
      </c>
      <c r="B96" s="85">
        <f t="shared" si="29"/>
        <v>1161</v>
      </c>
      <c r="C96" s="85"/>
      <c r="D96" s="85">
        <v>439</v>
      </c>
      <c r="E96" s="85"/>
      <c r="F96" s="85">
        <v>394</v>
      </c>
      <c r="G96" s="85" t="s">
        <v>211</v>
      </c>
      <c r="H96" s="85">
        <v>328</v>
      </c>
      <c r="I96" s="85"/>
      <c r="J96" s="85"/>
      <c r="K96" s="87">
        <f t="shared" si="30"/>
        <v>14.60744841469552</v>
      </c>
      <c r="L96" s="100"/>
      <c r="M96" s="87">
        <f t="shared" si="31"/>
        <v>12.100330760749724</v>
      </c>
      <c r="N96" s="101"/>
      <c r="O96" s="87">
        <f t="shared" si="32"/>
        <v>19.72959439158738</v>
      </c>
      <c r="P96" s="47"/>
      <c r="Q96" s="87">
        <f t="shared" si="33"/>
        <v>14.119672836848903</v>
      </c>
      <c r="R96" s="100"/>
    </row>
    <row r="97" spans="1:18" s="14" customFormat="1">
      <c r="A97" s="19" t="s">
        <v>172</v>
      </c>
      <c r="B97" s="85">
        <f t="shared" si="29"/>
        <v>3498</v>
      </c>
      <c r="C97" s="85"/>
      <c r="D97" s="85">
        <v>1228</v>
      </c>
      <c r="E97" s="85"/>
      <c r="F97" s="85">
        <v>981</v>
      </c>
      <c r="G97" s="85"/>
      <c r="H97" s="85">
        <v>1289</v>
      </c>
      <c r="I97" s="85"/>
      <c r="J97" s="85"/>
      <c r="K97" s="87">
        <f>B97*100/SUM($B$92:$B$97)</f>
        <v>44.011071967790642</v>
      </c>
      <c r="L97" s="100"/>
      <c r="M97" s="87">
        <f>D97*100/SUM($D$92:$D$97)</f>
        <v>33.847850055126791</v>
      </c>
      <c r="N97" s="101"/>
      <c r="O97" s="87">
        <f>F97*100/SUM($F$92:$F$97)</f>
        <v>49.123685528292441</v>
      </c>
      <c r="P97" s="47"/>
      <c r="Q97" s="87">
        <f>H97*100/SUM($H$92:$H$97)</f>
        <v>55.488592337494616</v>
      </c>
      <c r="R97" s="100"/>
    </row>
    <row r="98" spans="1:18" ht="6.6" customHeight="1">
      <c r="A98" s="36"/>
      <c r="B98" s="97"/>
      <c r="C98" s="619"/>
      <c r="D98" s="85"/>
      <c r="E98" s="632"/>
      <c r="F98" s="85"/>
      <c r="G98" s="632"/>
      <c r="H98" s="85"/>
      <c r="I98" s="620"/>
      <c r="J98" s="34"/>
      <c r="K98" s="87"/>
      <c r="L98" s="100"/>
      <c r="M98" s="87"/>
      <c r="N98" s="87"/>
      <c r="O98" s="101"/>
      <c r="P98" s="47"/>
      <c r="Q98" s="101"/>
      <c r="R98" s="100"/>
    </row>
    <row r="99" spans="1:18" s="25" customFormat="1" ht="12">
      <c r="A99" s="294" t="s">
        <v>22</v>
      </c>
      <c r="B99" s="86">
        <f t="shared" ref="B99:B101" si="34">SUM(D99,F99,H99)</f>
        <v>7947</v>
      </c>
      <c r="C99" s="633"/>
      <c r="D99" s="86">
        <f>SUM(D100:D101)</f>
        <v>3628</v>
      </c>
      <c r="E99" s="86"/>
      <c r="F99" s="86">
        <f>SUM(F100:F101)</f>
        <v>1997</v>
      </c>
      <c r="G99" s="86"/>
      <c r="H99" s="86">
        <f>SUM(H100:H101)</f>
        <v>2322</v>
      </c>
      <c r="I99" s="621"/>
      <c r="J99" s="32"/>
      <c r="K99" s="89">
        <f>SUM(K100:K101)</f>
        <v>100</v>
      </c>
      <c r="L99" s="89"/>
      <c r="M99" s="89">
        <f>SUM(M100:M101)</f>
        <v>100</v>
      </c>
      <c r="N99" s="89"/>
      <c r="O99" s="89">
        <f>SUM(O100:O101)</f>
        <v>100</v>
      </c>
      <c r="P99" s="6"/>
      <c r="Q99" s="89">
        <f>SUM(Q100:Q101)</f>
        <v>100</v>
      </c>
      <c r="R99" s="89"/>
    </row>
    <row r="100" spans="1:18" ht="13.2">
      <c r="A100" s="297" t="s">
        <v>173</v>
      </c>
      <c r="B100" s="85">
        <f t="shared" si="34"/>
        <v>1767</v>
      </c>
      <c r="C100" s="617"/>
      <c r="D100" s="85">
        <v>975</v>
      </c>
      <c r="E100" s="85"/>
      <c r="F100" s="85">
        <v>252</v>
      </c>
      <c r="G100" s="85" t="s">
        <v>211</v>
      </c>
      <c r="H100" s="85">
        <v>540</v>
      </c>
      <c r="I100" s="620"/>
      <c r="J100" s="34"/>
      <c r="K100" s="87">
        <f>B100*100/SUM(B100:B101)</f>
        <v>22.234805587013966</v>
      </c>
      <c r="L100" s="100"/>
      <c r="M100" s="87">
        <f>D100*100/SUM(D100:D101)</f>
        <v>26.87431091510474</v>
      </c>
      <c r="N100" s="101"/>
      <c r="O100" s="87">
        <f>F100*100/SUM(F100:F101)</f>
        <v>12.618928392588883</v>
      </c>
      <c r="P100" s="47"/>
      <c r="Q100" s="87">
        <f>H100*100/SUM(H100:H101)</f>
        <v>23.255813953488371</v>
      </c>
      <c r="R100" s="100"/>
    </row>
    <row r="101" spans="1:18" ht="13.2">
      <c r="A101" s="297" t="s">
        <v>174</v>
      </c>
      <c r="B101" s="85">
        <f t="shared" si="34"/>
        <v>6180</v>
      </c>
      <c r="C101" s="617"/>
      <c r="D101" s="85">
        <v>2653</v>
      </c>
      <c r="E101" s="85"/>
      <c r="F101" s="85">
        <v>1745</v>
      </c>
      <c r="G101" s="85"/>
      <c r="H101" s="85">
        <v>1782</v>
      </c>
      <c r="I101" s="620"/>
      <c r="J101" s="34"/>
      <c r="K101" s="87">
        <f>B101*100/SUM(B100:B101)</f>
        <v>77.765194412986034</v>
      </c>
      <c r="L101" s="100"/>
      <c r="M101" s="87">
        <f>D101*100/SUM(D100:D101)</f>
        <v>73.125689084895257</v>
      </c>
      <c r="N101" s="101"/>
      <c r="O101" s="87">
        <f>F101*100/SUM(F100:F101)</f>
        <v>87.381071607411116</v>
      </c>
      <c r="P101" s="47"/>
      <c r="Q101" s="87">
        <f>H101*100/SUM(H100:H101)</f>
        <v>76.744186046511629</v>
      </c>
      <c r="R101" s="100"/>
    </row>
    <row r="102" spans="1:18" ht="6.6" customHeight="1">
      <c r="A102" s="15"/>
      <c r="B102" s="95"/>
      <c r="C102" s="617"/>
      <c r="D102" s="95"/>
      <c r="E102" s="617"/>
      <c r="F102" s="95"/>
      <c r="G102" s="617"/>
      <c r="H102" s="95"/>
      <c r="I102" s="620"/>
      <c r="J102" s="28"/>
      <c r="K102" s="100"/>
      <c r="L102" s="100"/>
      <c r="M102" s="87"/>
      <c r="N102" s="101"/>
      <c r="O102" s="100"/>
      <c r="P102" s="46"/>
      <c r="Q102" s="100"/>
      <c r="R102" s="100"/>
    </row>
    <row r="103" spans="1:18" s="25" customFormat="1" ht="12">
      <c r="A103" s="298" t="s">
        <v>23</v>
      </c>
      <c r="B103" s="94">
        <f t="shared" ref="B103:B107" si="35">SUM(D103,F103,H103)</f>
        <v>7947</v>
      </c>
      <c r="C103" s="633"/>
      <c r="D103" s="94">
        <f>SUM(D104:D107)</f>
        <v>3628</v>
      </c>
      <c r="E103" s="633"/>
      <c r="F103" s="94">
        <f>SUM(F104:F107)</f>
        <v>1997</v>
      </c>
      <c r="G103" s="633"/>
      <c r="H103" s="94">
        <f>SUM(H104:H107)</f>
        <v>2322</v>
      </c>
      <c r="I103" s="621"/>
      <c r="J103" s="48"/>
      <c r="K103" s="89">
        <f>SUM(K104:K107)</f>
        <v>100</v>
      </c>
      <c r="L103" s="89"/>
      <c r="M103" s="89">
        <f>SUM(M104:M107)</f>
        <v>100</v>
      </c>
      <c r="N103" s="89"/>
      <c r="O103" s="89">
        <f>SUM(O104:O107)</f>
        <v>100</v>
      </c>
      <c r="P103" s="6"/>
      <c r="Q103" s="89">
        <f>SUM(Q104:Q107)</f>
        <v>100</v>
      </c>
      <c r="R103" s="89"/>
    </row>
    <row r="104" spans="1:18">
      <c r="A104" s="299" t="s">
        <v>202</v>
      </c>
      <c r="B104" s="85">
        <f t="shared" si="35"/>
        <v>1489</v>
      </c>
      <c r="C104" s="617"/>
      <c r="D104" s="85">
        <v>835</v>
      </c>
      <c r="E104" s="85"/>
      <c r="F104" s="85">
        <v>222</v>
      </c>
      <c r="G104" s="85" t="s">
        <v>211</v>
      </c>
      <c r="H104" s="85">
        <v>432</v>
      </c>
      <c r="I104" s="85"/>
      <c r="J104" s="34"/>
      <c r="K104" s="87">
        <f>B104*100/SUM($B$104:$B$107)</f>
        <v>18.736630174908772</v>
      </c>
      <c r="L104" s="100"/>
      <c r="M104" s="87">
        <f>D104*100/SUM($D$104:$D$107)</f>
        <v>23.015435501653805</v>
      </c>
      <c r="N104" s="101"/>
      <c r="O104" s="87">
        <f>F104*100/SUM($F$104:$F$107)</f>
        <v>11.116675012518778</v>
      </c>
      <c r="P104" s="15"/>
      <c r="Q104" s="87">
        <f>H104*100/SUM($H$104:$H$107)</f>
        <v>18.604651162790699</v>
      </c>
      <c r="R104" s="100"/>
    </row>
    <row r="105" spans="1:18">
      <c r="A105" s="299" t="s">
        <v>203</v>
      </c>
      <c r="B105" s="85">
        <f t="shared" si="35"/>
        <v>1266</v>
      </c>
      <c r="C105" s="617"/>
      <c r="D105" s="85">
        <v>660</v>
      </c>
      <c r="E105" s="85"/>
      <c r="F105" s="85">
        <v>240</v>
      </c>
      <c r="G105" s="85" t="s">
        <v>211</v>
      </c>
      <c r="H105" s="85">
        <v>366</v>
      </c>
      <c r="I105" s="85"/>
      <c r="J105" s="34"/>
      <c r="K105" s="87">
        <f t="shared" ref="K105:K107" si="36">B105*100/SUM($B$104:$B$107)</f>
        <v>15.930539826349566</v>
      </c>
      <c r="L105" s="100"/>
      <c r="M105" s="87">
        <f t="shared" ref="M105:M107" si="37">D105*100/SUM($D$104:$D$107)</f>
        <v>18.191841234840133</v>
      </c>
      <c r="N105" s="101"/>
      <c r="O105" s="87">
        <f t="shared" ref="O105:O107" si="38">F105*100/SUM($F$104:$F$107)</f>
        <v>12.018027040560842</v>
      </c>
      <c r="P105" s="15"/>
      <c r="Q105" s="87">
        <f t="shared" ref="Q105:Q107" si="39">H105*100/SUM($H$104:$H$107)</f>
        <v>15.762273901808786</v>
      </c>
      <c r="R105" s="100"/>
    </row>
    <row r="106" spans="1:18">
      <c r="A106" s="299" t="s">
        <v>204</v>
      </c>
      <c r="B106" s="85">
        <f t="shared" si="35"/>
        <v>4701</v>
      </c>
      <c r="C106" s="617"/>
      <c r="D106" s="85">
        <v>1995</v>
      </c>
      <c r="E106" s="85"/>
      <c r="F106" s="85">
        <v>1373</v>
      </c>
      <c r="G106" s="85"/>
      <c r="H106" s="85">
        <v>1333</v>
      </c>
      <c r="I106" s="85"/>
      <c r="J106" s="34"/>
      <c r="K106" s="87">
        <f t="shared" si="36"/>
        <v>59.154397885994712</v>
      </c>
      <c r="L106" s="100"/>
      <c r="M106" s="87">
        <f t="shared" si="37"/>
        <v>54.988974641675853</v>
      </c>
      <c r="N106" s="101"/>
      <c r="O106" s="87">
        <f t="shared" si="38"/>
        <v>68.753129694541812</v>
      </c>
      <c r="P106" s="15"/>
      <c r="Q106" s="87">
        <f t="shared" si="39"/>
        <v>57.407407407407405</v>
      </c>
      <c r="R106" s="100"/>
    </row>
    <row r="107" spans="1:18" ht="13.2">
      <c r="A107" s="300" t="s">
        <v>175</v>
      </c>
      <c r="B107" s="85">
        <f t="shared" si="35"/>
        <v>491</v>
      </c>
      <c r="C107" s="619"/>
      <c r="D107" s="85">
        <v>138</v>
      </c>
      <c r="E107" s="85" t="s">
        <v>211</v>
      </c>
      <c r="F107" s="85">
        <v>162</v>
      </c>
      <c r="G107" s="85" t="s">
        <v>211</v>
      </c>
      <c r="H107" s="85">
        <v>191</v>
      </c>
      <c r="I107" s="85" t="s">
        <v>211</v>
      </c>
      <c r="J107" s="15"/>
      <c r="K107" s="87">
        <f t="shared" si="36"/>
        <v>6.1784321127469486</v>
      </c>
      <c r="L107" s="100"/>
      <c r="M107" s="87">
        <f t="shared" si="37"/>
        <v>3.8037486218302097</v>
      </c>
      <c r="N107" s="101"/>
      <c r="O107" s="87">
        <f t="shared" si="38"/>
        <v>8.1121682523785683</v>
      </c>
      <c r="P107" s="15"/>
      <c r="Q107" s="87">
        <f t="shared" si="39"/>
        <v>8.2256675279931102</v>
      </c>
      <c r="R107" s="100"/>
    </row>
    <row r="108" spans="1:18" ht="6.6" customHeight="1">
      <c r="A108" s="45"/>
      <c r="B108" s="85"/>
      <c r="C108" s="619"/>
      <c r="D108" s="85"/>
      <c r="E108" s="619"/>
      <c r="F108" s="85"/>
      <c r="G108" s="619"/>
      <c r="H108" s="85"/>
      <c r="I108" s="620"/>
      <c r="J108" s="15"/>
      <c r="K108" s="90"/>
      <c r="L108" s="87"/>
      <c r="M108" s="90"/>
      <c r="N108" s="87"/>
      <c r="O108" s="90"/>
      <c r="P108" s="15"/>
      <c r="Q108" s="87"/>
      <c r="R108" s="87"/>
    </row>
    <row r="109" spans="1:18" s="333" customFormat="1" ht="12">
      <c r="A109" s="281" t="s">
        <v>89</v>
      </c>
      <c r="B109" s="153">
        <f>SUM(D109,F109,H109)</f>
        <v>7947</v>
      </c>
      <c r="C109" s="588"/>
      <c r="D109" s="153">
        <f>SUM(D110:D111)</f>
        <v>3628</v>
      </c>
      <c r="E109" s="588"/>
      <c r="F109" s="153">
        <f>SUM(F110:F111)</f>
        <v>1997</v>
      </c>
      <c r="G109" s="595"/>
      <c r="H109" s="153">
        <f>SUM(H110:H111)</f>
        <v>2322</v>
      </c>
      <c r="I109" s="595"/>
      <c r="J109" s="329"/>
      <c r="K109" s="332">
        <f>SUM(K110:K111)</f>
        <v>100</v>
      </c>
      <c r="L109" s="155"/>
      <c r="M109" s="332">
        <f>SUM(M110:M111)</f>
        <v>100</v>
      </c>
      <c r="N109" s="155"/>
      <c r="O109" s="332">
        <f>SUM(O110:O111)</f>
        <v>100</v>
      </c>
      <c r="P109" s="155"/>
      <c r="Q109" s="332">
        <f>SUM(Q110:Q111)</f>
        <v>100</v>
      </c>
      <c r="R109" s="332"/>
    </row>
    <row r="110" spans="1:18" s="318" customFormat="1" ht="13.2">
      <c r="A110" s="334" t="s">
        <v>151</v>
      </c>
      <c r="B110" s="694">
        <f t="shared" ref="B110:B111" si="40">SUM(D110,F110,H110)</f>
        <v>7377</v>
      </c>
      <c r="C110" s="588"/>
      <c r="D110" s="694">
        <v>3294</v>
      </c>
      <c r="E110" s="694"/>
      <c r="F110" s="694">
        <v>1948</v>
      </c>
      <c r="G110" s="694"/>
      <c r="H110" s="694">
        <v>2135</v>
      </c>
      <c r="I110" s="591"/>
      <c r="J110" s="159"/>
      <c r="K110" s="327">
        <f>B110*100/SUM(B110:B111)</f>
        <v>92.827482068705166</v>
      </c>
      <c r="L110" s="327"/>
      <c r="M110" s="327">
        <f>D110*100/SUM(D110:D111)</f>
        <v>90.793825799338478</v>
      </c>
      <c r="N110" s="327"/>
      <c r="O110" s="327">
        <f>F110*100/SUM(F110:F111)</f>
        <v>97.546319479218823</v>
      </c>
      <c r="P110" s="327"/>
      <c r="Q110" s="327">
        <f>H110*100/SUM(H110:H111)</f>
        <v>91.946597760551242</v>
      </c>
      <c r="R110" s="327"/>
    </row>
    <row r="111" spans="1:18" s="318" customFormat="1">
      <c r="A111" s="334" t="s">
        <v>150</v>
      </c>
      <c r="B111" s="694">
        <f t="shared" si="40"/>
        <v>570</v>
      </c>
      <c r="C111" s="588"/>
      <c r="D111" s="694">
        <v>334</v>
      </c>
      <c r="E111" s="694" t="s">
        <v>211</v>
      </c>
      <c r="F111" s="694">
        <v>49</v>
      </c>
      <c r="G111" s="694" t="s">
        <v>211</v>
      </c>
      <c r="H111" s="694">
        <v>187</v>
      </c>
      <c r="I111" s="591"/>
      <c r="J111" s="159"/>
      <c r="K111" s="327">
        <f>B111*100/SUM(B110:B111)</f>
        <v>7.172517931294828</v>
      </c>
      <c r="L111" s="327"/>
      <c r="M111" s="327">
        <f>D111*100/SUM(D110:D111)</f>
        <v>9.2061742006615219</v>
      </c>
      <c r="N111" s="327"/>
      <c r="O111" s="327">
        <f>F111*100/SUM(F110:F111)</f>
        <v>2.4536805207811718</v>
      </c>
      <c r="P111" s="327"/>
      <c r="Q111" s="327">
        <f>H111*100/SUM(H110:H111)</f>
        <v>8.0534022394487508</v>
      </c>
      <c r="R111" s="327"/>
    </row>
    <row r="112" spans="1:18" ht="6.6" customHeight="1">
      <c r="A112" s="203"/>
      <c r="B112" s="85"/>
      <c r="C112" s="619"/>
      <c r="D112" s="85"/>
      <c r="E112" s="619"/>
      <c r="F112" s="85"/>
      <c r="G112" s="619"/>
      <c r="H112" s="85"/>
      <c r="I112" s="619"/>
      <c r="J112" s="15"/>
      <c r="K112" s="87"/>
      <c r="L112" s="100"/>
      <c r="M112" s="87"/>
      <c r="N112" s="101"/>
      <c r="O112" s="87"/>
      <c r="P112" s="15"/>
      <c r="Q112" s="87"/>
      <c r="R112" s="100"/>
    </row>
    <row r="113" spans="1:18" s="112" customFormat="1" ht="25.8">
      <c r="A113" s="425" t="s">
        <v>152</v>
      </c>
      <c r="B113" s="94">
        <f>SUM(D113,F113,H113)</f>
        <v>7377</v>
      </c>
      <c r="C113" s="617"/>
      <c r="D113" s="94">
        <f>SUM(D114:D115)</f>
        <v>3294</v>
      </c>
      <c r="E113" s="623"/>
      <c r="F113" s="94">
        <f>SUM(F114:F115)</f>
        <v>1949</v>
      </c>
      <c r="G113" s="623"/>
      <c r="H113" s="94">
        <f>SUM(H114:H115)</f>
        <v>2134</v>
      </c>
      <c r="I113" s="626"/>
      <c r="J113" s="29"/>
      <c r="K113" s="89">
        <f>SUM(K114:K115)</f>
        <v>100</v>
      </c>
      <c r="L113" s="89"/>
      <c r="M113" s="89">
        <f>SUM(M114:M115)</f>
        <v>100</v>
      </c>
      <c r="N113" s="89"/>
      <c r="O113" s="89">
        <f>SUM(O114:O115)</f>
        <v>100</v>
      </c>
      <c r="P113" s="89"/>
      <c r="Q113" s="89">
        <f>SUM(Q114:Q115)</f>
        <v>100</v>
      </c>
      <c r="R113" s="89"/>
    </row>
    <row r="114" spans="1:18" s="15" customFormat="1" ht="12">
      <c r="A114" s="306" t="s">
        <v>8</v>
      </c>
      <c r="B114" s="94">
        <f>SUM(D114,F114,H114)</f>
        <v>2824</v>
      </c>
      <c r="C114" s="617"/>
      <c r="D114" s="694">
        <v>1128</v>
      </c>
      <c r="E114" s="694"/>
      <c r="F114" s="694">
        <v>1073</v>
      </c>
      <c r="G114" s="694"/>
      <c r="H114" s="694">
        <v>623</v>
      </c>
      <c r="I114" s="694"/>
      <c r="J114" s="694"/>
      <c r="K114" s="87">
        <f>B114*100/B113</f>
        <v>38.281144096516201</v>
      </c>
      <c r="L114" s="87"/>
      <c r="M114" s="87">
        <f>D114*100/D113</f>
        <v>34.244080145719487</v>
      </c>
      <c r="N114" s="87"/>
      <c r="O114" s="87">
        <f>F114*100/F113</f>
        <v>55.053873781426375</v>
      </c>
      <c r="P114" s="87"/>
      <c r="Q114" s="87">
        <f>H114*100/H113</f>
        <v>29.194001874414244</v>
      </c>
      <c r="R114" s="87"/>
    </row>
    <row r="115" spans="1:18" s="16" customFormat="1">
      <c r="A115" s="285" t="s">
        <v>143</v>
      </c>
      <c r="B115" s="83">
        <f>SUM(D115,F115,H115)</f>
        <v>4553</v>
      </c>
      <c r="C115" s="634"/>
      <c r="D115" s="694">
        <f>SUM(D116:D117)</f>
        <v>2166</v>
      </c>
      <c r="E115" s="694"/>
      <c r="F115" s="694">
        <f>SUM(F116:F117)</f>
        <v>876</v>
      </c>
      <c r="G115" s="694"/>
      <c r="H115" s="694">
        <f>SUM(H116:H117)</f>
        <v>1511</v>
      </c>
      <c r="I115" s="694"/>
      <c r="J115" s="694"/>
      <c r="K115" s="87">
        <f>B115*100/B113</f>
        <v>61.718855903483799</v>
      </c>
      <c r="L115" s="87"/>
      <c r="M115" s="87">
        <f>D115*100/D113</f>
        <v>65.755919854280506</v>
      </c>
      <c r="N115" s="87"/>
      <c r="O115" s="87">
        <f>F115*100/F113</f>
        <v>44.946126218573625</v>
      </c>
      <c r="P115" s="87"/>
      <c r="Q115" s="87">
        <f>H115*100/H113</f>
        <v>70.805998125585759</v>
      </c>
      <c r="R115" s="87"/>
    </row>
    <row r="116" spans="1:18" s="16" customFormat="1" ht="13.2">
      <c r="A116" s="276" t="s">
        <v>153</v>
      </c>
      <c r="B116" s="83">
        <f>SUM(D116,F116,H116)</f>
        <v>1038</v>
      </c>
      <c r="C116" s="634"/>
      <c r="D116" s="694">
        <v>686</v>
      </c>
      <c r="E116" s="694"/>
      <c r="F116" s="694">
        <v>219</v>
      </c>
      <c r="G116" s="694" t="s">
        <v>211</v>
      </c>
      <c r="H116" s="694">
        <v>133</v>
      </c>
      <c r="I116" s="694" t="s">
        <v>211</v>
      </c>
      <c r="J116" s="694"/>
      <c r="K116" s="87">
        <f>B116*100/B113</f>
        <v>14.070760471736477</v>
      </c>
      <c r="L116" s="87"/>
      <c r="M116" s="87">
        <f>D116*100/D113</f>
        <v>20.825743776563449</v>
      </c>
      <c r="N116" s="87"/>
      <c r="O116" s="87">
        <f>F116*100/F113</f>
        <v>11.236531554643406</v>
      </c>
      <c r="P116" s="87"/>
      <c r="Q116" s="87">
        <f>H116*100/H113</f>
        <v>6.2324273664479852</v>
      </c>
      <c r="R116" s="87"/>
    </row>
    <row r="117" spans="1:18" s="16" customFormat="1" ht="13.2">
      <c r="A117" s="276" t="s">
        <v>154</v>
      </c>
      <c r="B117" s="83">
        <f>SUM(D117,F117,H117)</f>
        <v>3515</v>
      </c>
      <c r="C117" s="619"/>
      <c r="D117" s="694">
        <v>1480</v>
      </c>
      <c r="E117" s="694"/>
      <c r="F117" s="694">
        <v>657</v>
      </c>
      <c r="G117" s="694"/>
      <c r="H117" s="694">
        <v>1378</v>
      </c>
      <c r="I117" s="694"/>
      <c r="J117" s="694"/>
      <c r="K117" s="87">
        <f>B117*100/B113</f>
        <v>47.648095431747322</v>
      </c>
      <c r="L117" s="87"/>
      <c r="M117" s="87">
        <f>D117*100/D113</f>
        <v>44.930176077717064</v>
      </c>
      <c r="N117" s="87"/>
      <c r="O117" s="87">
        <f>F117*100/F113</f>
        <v>33.709594663930218</v>
      </c>
      <c r="P117" s="87"/>
      <c r="Q117" s="87">
        <f>H117*100/H113</f>
        <v>64.573570759137766</v>
      </c>
      <c r="R117" s="87"/>
    </row>
    <row r="118" spans="1:18" s="15" customFormat="1" ht="6.6" customHeight="1">
      <c r="A118" s="8"/>
      <c r="B118" s="85"/>
      <c r="C118" s="617"/>
      <c r="D118" s="85"/>
      <c r="E118" s="617"/>
      <c r="F118" s="85"/>
      <c r="G118" s="617"/>
      <c r="H118" s="85"/>
      <c r="I118" s="624"/>
      <c r="K118" s="87"/>
      <c r="L118" s="87"/>
      <c r="M118" s="87"/>
      <c r="N118" s="87"/>
      <c r="O118" s="87"/>
      <c r="P118" s="7"/>
      <c r="Q118" s="87"/>
      <c r="R118" s="87"/>
    </row>
    <row r="119" spans="1:18" s="319" customFormat="1" ht="24">
      <c r="A119" s="394" t="s">
        <v>149</v>
      </c>
      <c r="B119" s="341">
        <f t="shared" ref="B119:B122" si="41">SUM(D119,F119,H119)</f>
        <v>7947</v>
      </c>
      <c r="C119" s="590"/>
      <c r="D119" s="341">
        <f>SUM(D120:D122)</f>
        <v>3628</v>
      </c>
      <c r="E119" s="590"/>
      <c r="F119" s="341">
        <f>SUM(F120:F122)</f>
        <v>1997</v>
      </c>
      <c r="G119" s="589"/>
      <c r="H119" s="341">
        <f>SUM(H120:H122)</f>
        <v>2322</v>
      </c>
      <c r="I119" s="590"/>
      <c r="J119" s="326"/>
      <c r="K119" s="338">
        <f>SUM(K120:K121)</f>
        <v>100</v>
      </c>
      <c r="L119" s="338"/>
      <c r="M119" s="338">
        <f>SUM(M120:M121)</f>
        <v>100</v>
      </c>
      <c r="N119" s="338"/>
      <c r="O119" s="338">
        <f>SUM(O120:O121)</f>
        <v>100</v>
      </c>
      <c r="P119" s="367"/>
      <c r="Q119" s="338">
        <f>SUM(Q120:Q121)</f>
        <v>100</v>
      </c>
      <c r="R119" s="338"/>
    </row>
    <row r="120" spans="1:18" s="314" customFormat="1">
      <c r="A120" s="384" t="s">
        <v>177</v>
      </c>
      <c r="B120" s="324">
        <f t="shared" si="41"/>
        <v>5555</v>
      </c>
      <c r="C120" s="533"/>
      <c r="D120" s="533">
        <v>2440</v>
      </c>
      <c r="E120" s="533"/>
      <c r="F120" s="533">
        <v>1190</v>
      </c>
      <c r="G120" s="533"/>
      <c r="H120" s="533">
        <v>1925</v>
      </c>
      <c r="I120" s="533"/>
      <c r="J120" s="326"/>
      <c r="K120" s="327">
        <f>B120*100/SUM(B120:B121)</f>
        <v>72.948128693368346</v>
      </c>
      <c r="L120" s="328"/>
      <c r="M120" s="327">
        <f>D120*100/SUM(D120:D121)</f>
        <v>71.449487554904834</v>
      </c>
      <c r="N120" s="328"/>
      <c r="O120" s="327">
        <f>F120*100/SUM(F120:F121)</f>
        <v>63.264221158958001</v>
      </c>
      <c r="P120" s="323"/>
      <c r="Q120" s="327">
        <f>H120*100/SUM(H120:H121)</f>
        <v>83.009918068132819</v>
      </c>
      <c r="R120" s="327"/>
    </row>
    <row r="121" spans="1:18" s="314" customFormat="1">
      <c r="A121" s="384" t="s">
        <v>147</v>
      </c>
      <c r="B121" s="324">
        <f t="shared" si="41"/>
        <v>2060</v>
      </c>
      <c r="C121" s="533"/>
      <c r="D121" s="533">
        <v>975</v>
      </c>
      <c r="E121" s="533"/>
      <c r="F121" s="533">
        <v>691</v>
      </c>
      <c r="G121" s="533"/>
      <c r="H121" s="533">
        <v>394</v>
      </c>
      <c r="I121" s="533"/>
      <c r="J121" s="326"/>
      <c r="K121" s="327">
        <f>B121*100/SUM(B120:B121)</f>
        <v>27.051871306631647</v>
      </c>
      <c r="L121" s="328"/>
      <c r="M121" s="327">
        <f>D121*100/SUM(D120:D121)</f>
        <v>28.550512445095169</v>
      </c>
      <c r="N121" s="328"/>
      <c r="O121" s="327">
        <f>F121*100/SUM(F120:F121)</f>
        <v>36.735778841041999</v>
      </c>
      <c r="P121" s="323"/>
      <c r="Q121" s="327">
        <f>H121*100/SUM(H120:H121)</f>
        <v>16.990081931867184</v>
      </c>
      <c r="R121" s="327"/>
    </row>
    <row r="122" spans="1:18" s="310" customFormat="1">
      <c r="A122" s="334" t="s">
        <v>5</v>
      </c>
      <c r="B122" s="324">
        <f t="shared" si="41"/>
        <v>332</v>
      </c>
      <c r="C122" s="533" t="s">
        <v>211</v>
      </c>
      <c r="D122" s="533">
        <v>213</v>
      </c>
      <c r="E122" s="533" t="s">
        <v>211</v>
      </c>
      <c r="F122" s="533">
        <v>116</v>
      </c>
      <c r="G122" s="533" t="s">
        <v>211</v>
      </c>
      <c r="H122" s="533">
        <v>3</v>
      </c>
      <c r="I122" s="533" t="s">
        <v>211</v>
      </c>
      <c r="J122" s="345"/>
      <c r="K122" s="365" t="s">
        <v>15</v>
      </c>
      <c r="L122" s="346"/>
      <c r="M122" s="365" t="s">
        <v>15</v>
      </c>
      <c r="N122" s="346"/>
      <c r="O122" s="365" t="s">
        <v>15</v>
      </c>
      <c r="P122" s="346"/>
      <c r="Q122" s="365" t="s">
        <v>15</v>
      </c>
      <c r="R122" s="327"/>
    </row>
    <row r="123" spans="1:18" s="314" customFormat="1" ht="6.6" customHeight="1">
      <c r="A123" s="343"/>
      <c r="B123" s="324"/>
      <c r="C123" s="589"/>
      <c r="D123" s="321"/>
      <c r="E123" s="589"/>
      <c r="F123" s="321"/>
      <c r="G123" s="589"/>
      <c r="H123" s="321"/>
      <c r="I123" s="590"/>
      <c r="J123" s="326"/>
      <c r="K123" s="328"/>
      <c r="L123" s="328"/>
      <c r="M123" s="328"/>
      <c r="N123" s="328"/>
      <c r="O123" s="328"/>
      <c r="P123" s="323"/>
      <c r="Q123" s="323"/>
      <c r="R123" s="323"/>
    </row>
    <row r="124" spans="1:18" s="319" customFormat="1" ht="12" customHeight="1">
      <c r="A124" s="385" t="s">
        <v>62</v>
      </c>
      <c r="B124" s="532">
        <f>SUM(D124,F124,H124)</f>
        <v>7947</v>
      </c>
      <c r="C124" s="533"/>
      <c r="D124" s="532">
        <f>SUM(D125:D127)</f>
        <v>3628</v>
      </c>
      <c r="E124" s="532"/>
      <c r="F124" s="532">
        <f>SUM(F125:F127)</f>
        <v>1997</v>
      </c>
      <c r="G124" s="532"/>
      <c r="H124" s="532">
        <f>SUM(H125:H127)</f>
        <v>2322</v>
      </c>
      <c r="I124" s="533"/>
      <c r="J124" s="344"/>
      <c r="K124" s="338">
        <f>SUM(K125:K126)</f>
        <v>100</v>
      </c>
      <c r="L124" s="338"/>
      <c r="M124" s="338">
        <f>SUM(M125:M126)</f>
        <v>100</v>
      </c>
      <c r="N124" s="338"/>
      <c r="O124" s="338">
        <f>SUM(O125:O126)</f>
        <v>100</v>
      </c>
      <c r="P124" s="332"/>
      <c r="Q124" s="338">
        <f>SUM(Q125:Q126)</f>
        <v>100</v>
      </c>
      <c r="R124" s="338"/>
    </row>
    <row r="125" spans="1:18" s="314" customFormat="1">
      <c r="A125" s="384" t="s">
        <v>176</v>
      </c>
      <c r="B125" s="324">
        <f t="shared" ref="B125:B127" si="42">SUM(D125,F125,H125)</f>
        <v>482</v>
      </c>
      <c r="C125" s="533"/>
      <c r="D125" s="533">
        <v>234</v>
      </c>
      <c r="E125" s="533" t="s">
        <v>211</v>
      </c>
      <c r="F125" s="533">
        <v>83</v>
      </c>
      <c r="G125" s="533" t="s">
        <v>211</v>
      </c>
      <c r="H125" s="533">
        <v>165</v>
      </c>
      <c r="I125" s="533" t="s">
        <v>211</v>
      </c>
      <c r="J125" s="344"/>
      <c r="K125" s="327">
        <f>B125*100/SUM(B125:B126)</f>
        <v>6.3271199789971124</v>
      </c>
      <c r="L125" s="328"/>
      <c r="M125" s="327">
        <f>D125*100/SUM(D125:D126)</f>
        <v>6.9415603678433699</v>
      </c>
      <c r="N125" s="327"/>
      <c r="O125" s="327">
        <f>F125*100/SUM(F125:F126)</f>
        <v>4.3116883116883118</v>
      </c>
      <c r="P125" s="327"/>
      <c r="Q125" s="327">
        <f>H125*100/SUM(H125:H126)</f>
        <v>7.1059431524547803</v>
      </c>
      <c r="R125" s="327"/>
    </row>
    <row r="126" spans="1:18" s="314" customFormat="1">
      <c r="A126" s="384" t="s">
        <v>7</v>
      </c>
      <c r="B126" s="324">
        <f t="shared" si="42"/>
        <v>7136</v>
      </c>
      <c r="C126" s="533"/>
      <c r="D126" s="533">
        <v>3137</v>
      </c>
      <c r="E126" s="533"/>
      <c r="F126" s="533">
        <v>1842</v>
      </c>
      <c r="G126" s="533"/>
      <c r="H126" s="533">
        <v>2157</v>
      </c>
      <c r="I126" s="533"/>
      <c r="J126" s="326"/>
      <c r="K126" s="327">
        <f>B126*100/SUM(B125:B126)</f>
        <v>93.672880021002882</v>
      </c>
      <c r="L126" s="328"/>
      <c r="M126" s="327">
        <f>D126*100/SUM(D125:D126)</f>
        <v>93.058439632156635</v>
      </c>
      <c r="N126" s="328"/>
      <c r="O126" s="327">
        <f>F126*100/SUM(F125:F126)</f>
        <v>95.688311688311686</v>
      </c>
      <c r="P126" s="323"/>
      <c r="Q126" s="327">
        <f>H126*100/SUM(H125:H126)</f>
        <v>92.894056847545215</v>
      </c>
      <c r="R126" s="327"/>
    </row>
    <row r="127" spans="1:18" s="314" customFormat="1">
      <c r="A127" s="384" t="s">
        <v>5</v>
      </c>
      <c r="B127" s="324">
        <f t="shared" si="42"/>
        <v>329</v>
      </c>
      <c r="C127" s="533" t="s">
        <v>211</v>
      </c>
      <c r="D127" s="533">
        <v>257</v>
      </c>
      <c r="E127" s="533" t="s">
        <v>211</v>
      </c>
      <c r="F127" s="533">
        <v>72</v>
      </c>
      <c r="G127" s="533" t="s">
        <v>211</v>
      </c>
      <c r="H127" s="533">
        <v>0</v>
      </c>
      <c r="I127" s="533"/>
      <c r="J127" s="326"/>
      <c r="K127" s="364" t="s">
        <v>15</v>
      </c>
      <c r="L127" s="328"/>
      <c r="M127" s="364" t="s">
        <v>15</v>
      </c>
      <c r="N127" s="328"/>
      <c r="O127" s="364" t="s">
        <v>15</v>
      </c>
      <c r="P127" s="323"/>
      <c r="Q127" s="364" t="s">
        <v>15</v>
      </c>
      <c r="R127" s="328"/>
    </row>
    <row r="128" spans="1:18" ht="6.6" customHeight="1" thickBot="1">
      <c r="A128" s="49"/>
      <c r="B128" s="50"/>
      <c r="C128" s="636"/>
      <c r="D128" s="52"/>
      <c r="E128" s="627"/>
      <c r="F128" s="53"/>
      <c r="G128" s="627"/>
      <c r="H128" s="81"/>
      <c r="I128" s="627"/>
      <c r="J128" s="53"/>
      <c r="K128" s="51"/>
      <c r="L128" s="51"/>
      <c r="M128" s="54"/>
      <c r="N128" s="54"/>
      <c r="O128" s="53"/>
      <c r="P128" s="53"/>
      <c r="Q128" s="51"/>
      <c r="R128" s="51"/>
    </row>
    <row r="129" spans="1:18" s="9" customFormat="1" ht="6.6" customHeight="1">
      <c r="A129" s="55"/>
      <c r="B129" s="56"/>
      <c r="C129" s="566"/>
      <c r="D129" s="57"/>
      <c r="E129" s="628"/>
      <c r="F129" s="58"/>
      <c r="G129" s="628"/>
      <c r="H129" s="82"/>
      <c r="I129" s="628"/>
      <c r="J129" s="58"/>
      <c r="K129" s="59"/>
      <c r="L129" s="59"/>
      <c r="M129" s="60"/>
      <c r="N129" s="60"/>
      <c r="O129" s="58"/>
      <c r="P129" s="58"/>
      <c r="Q129" s="58"/>
      <c r="R129" s="58"/>
    </row>
    <row r="130" spans="1:18" s="9" customFormat="1">
      <c r="A130" s="301" t="s">
        <v>80</v>
      </c>
      <c r="B130" s="13"/>
      <c r="C130" s="560"/>
      <c r="D130" s="13"/>
      <c r="E130" s="560"/>
      <c r="F130" s="13"/>
      <c r="G130" s="560"/>
      <c r="H130" s="75"/>
      <c r="I130" s="560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s="9" customFormat="1">
      <c r="A131" s="301" t="s">
        <v>81</v>
      </c>
      <c r="B131" s="13"/>
      <c r="C131" s="560"/>
      <c r="D131" s="13"/>
      <c r="E131" s="560"/>
      <c r="F131" s="13"/>
      <c r="G131" s="560"/>
      <c r="H131" s="75"/>
      <c r="I131" s="560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s="9" customFormat="1">
      <c r="A132" s="302" t="s">
        <v>82</v>
      </c>
      <c r="B132" s="13"/>
      <c r="C132" s="560"/>
      <c r="D132" s="13"/>
      <c r="E132" s="560"/>
      <c r="F132" s="13"/>
      <c r="G132" s="560"/>
      <c r="H132" s="75"/>
      <c r="I132" s="560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s="9" customFormat="1">
      <c r="A133" s="4" t="s">
        <v>156</v>
      </c>
      <c r="B133" s="13"/>
      <c r="C133" s="560"/>
      <c r="D133" s="13"/>
      <c r="E133" s="560"/>
      <c r="F133" s="13"/>
      <c r="G133" s="560"/>
      <c r="H133" s="75"/>
      <c r="I133" s="560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s="4" customFormat="1">
      <c r="A134" s="9" t="s">
        <v>155</v>
      </c>
      <c r="B134" s="277"/>
      <c r="C134" s="629"/>
      <c r="D134" s="277"/>
      <c r="E134" s="629"/>
      <c r="F134" s="277"/>
      <c r="G134" s="629"/>
      <c r="H134" s="278"/>
      <c r="I134" s="629"/>
      <c r="J134" s="277"/>
      <c r="K134" s="277"/>
      <c r="L134" s="277"/>
      <c r="M134" s="277"/>
      <c r="N134" s="277"/>
      <c r="O134" s="277"/>
      <c r="P134" s="277"/>
      <c r="Q134" s="277"/>
      <c r="R134" s="277"/>
    </row>
    <row r="135" spans="1:18" s="9" customFormat="1">
      <c r="A135" s="4" t="s">
        <v>157</v>
      </c>
      <c r="B135" s="13"/>
      <c r="C135" s="560"/>
      <c r="D135" s="13"/>
      <c r="E135" s="560"/>
      <c r="F135" s="13"/>
      <c r="G135" s="560"/>
      <c r="H135" s="75"/>
      <c r="I135" s="560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s="9" customFormat="1" ht="22.5" customHeight="1">
      <c r="A136" s="719" t="s">
        <v>167</v>
      </c>
      <c r="B136" s="719"/>
      <c r="C136" s="719"/>
      <c r="D136" s="719"/>
      <c r="E136" s="719"/>
      <c r="F136" s="719"/>
      <c r="G136" s="719"/>
      <c r="H136" s="719"/>
      <c r="I136" s="719"/>
      <c r="J136" s="719"/>
      <c r="K136" s="719"/>
      <c r="L136" s="719"/>
      <c r="M136" s="719"/>
      <c r="N136" s="719"/>
      <c r="O136" s="719"/>
      <c r="P136" s="719"/>
      <c r="Q136" s="719"/>
      <c r="R136" s="719"/>
    </row>
    <row r="137" spans="1:18" s="9" customFormat="1" ht="10.199999999999999">
      <c r="A137" s="287" t="s">
        <v>14</v>
      </c>
      <c r="C137" s="560"/>
      <c r="E137" s="560"/>
      <c r="G137" s="560"/>
      <c r="H137" s="75"/>
      <c r="I137" s="560"/>
    </row>
    <row r="138" spans="1:18" s="9" customFormat="1" ht="10.199999999999999">
      <c r="A138" s="288" t="s">
        <v>70</v>
      </c>
      <c r="B138" s="22"/>
      <c r="C138" s="630"/>
      <c r="D138" s="22"/>
      <c r="E138" s="630"/>
      <c r="F138" s="22"/>
      <c r="G138" s="630"/>
      <c r="H138" s="79"/>
      <c r="I138" s="630"/>
      <c r="J138" s="22"/>
      <c r="K138" s="22"/>
      <c r="L138" s="22"/>
      <c r="M138" s="22"/>
      <c r="N138" s="22"/>
      <c r="O138" s="22"/>
      <c r="P138" s="23"/>
      <c r="Q138" s="23"/>
      <c r="R138" s="23"/>
    </row>
    <row r="139" spans="1:18" s="353" customFormat="1" ht="10.199999999999999">
      <c r="A139" s="9" t="s">
        <v>223</v>
      </c>
      <c r="C139" s="592"/>
      <c r="E139" s="592"/>
      <c r="G139" s="592"/>
      <c r="I139" s="592"/>
    </row>
    <row r="141" spans="1:18">
      <c r="B141" s="20"/>
      <c r="C141" s="620"/>
      <c r="D141" s="20"/>
      <c r="E141" s="620"/>
      <c r="F141" s="20"/>
      <c r="G141" s="620"/>
      <c r="H141" s="20"/>
      <c r="I141" s="6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1:18" ht="12.75" customHeight="1">
      <c r="B142" s="20"/>
      <c r="C142" s="620"/>
      <c r="D142" s="20"/>
      <c r="E142" s="620"/>
      <c r="F142" s="20"/>
      <c r="G142" s="620"/>
      <c r="H142" s="20"/>
      <c r="I142" s="620"/>
      <c r="J142" s="20"/>
      <c r="K142" s="20"/>
      <c r="L142" s="20"/>
      <c r="M142" s="20"/>
      <c r="N142" s="20"/>
      <c r="O142" s="20"/>
      <c r="P142" s="20"/>
      <c r="Q142" s="20"/>
      <c r="R142" s="20"/>
    </row>
  </sheetData>
  <mergeCells count="16">
    <mergeCell ref="T27:U27"/>
    <mergeCell ref="A136:R136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5" orientation="portrait" r:id="rId1"/>
  <headerFooter alignWithMargins="0">
    <oddFooter>&amp;R&amp;P de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J33" sqref="J33"/>
    </sheetView>
  </sheetViews>
  <sheetFormatPr defaultColWidth="11.44140625" defaultRowHeight="11.4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20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44140625" style="20"/>
  </cols>
  <sheetData>
    <row r="1" spans="1:18" s="1" customFormat="1" ht="25.5" customHeight="1">
      <c r="A1" s="725" t="s">
        <v>240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</row>
    <row r="2" spans="1:18" ht="6" customHeight="1" thickBot="1">
      <c r="A2" s="63"/>
      <c r="B2" s="63"/>
      <c r="C2" s="645"/>
      <c r="D2" s="63"/>
      <c r="E2" s="645"/>
      <c r="F2" s="63"/>
      <c r="G2" s="645"/>
      <c r="H2" s="63"/>
      <c r="I2" s="637"/>
      <c r="J2" s="14"/>
    </row>
    <row r="3" spans="1:18" ht="6" customHeight="1">
      <c r="A3" s="485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28" t="s">
        <v>158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ht="6.6" customHeight="1">
      <c r="A5" s="728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28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28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ht="6.6" customHeight="1">
      <c r="A8" s="728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ht="6.6" customHeight="1">
      <c r="A9" s="728"/>
      <c r="B9" s="717"/>
      <c r="C9" s="717"/>
      <c r="D9" s="500"/>
      <c r="E9" s="549"/>
      <c r="F9" s="500"/>
      <c r="G9" s="549"/>
      <c r="H9" s="500"/>
      <c r="I9" s="549"/>
      <c r="J9" s="429"/>
      <c r="K9" s="717"/>
      <c r="L9" s="717"/>
      <c r="M9" s="500"/>
      <c r="N9" s="500"/>
      <c r="O9" s="500"/>
      <c r="P9" s="500"/>
      <c r="Q9" s="500"/>
      <c r="R9" s="500"/>
    </row>
    <row r="10" spans="1:18">
      <c r="A10" s="728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ht="6.6" customHeight="1">
      <c r="A11" s="486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ht="6.6" customHeight="1">
      <c r="A12" s="14"/>
      <c r="B12" s="14"/>
      <c r="C12" s="637"/>
      <c r="D12" s="14"/>
      <c r="E12" s="637"/>
      <c r="F12" s="14"/>
      <c r="G12" s="637"/>
      <c r="H12" s="14"/>
      <c r="I12" s="637"/>
      <c r="J12" s="14"/>
      <c r="K12" s="14"/>
      <c r="L12" s="14"/>
      <c r="M12" s="14"/>
      <c r="N12" s="14"/>
      <c r="O12" s="14"/>
      <c r="P12" s="14"/>
      <c r="Q12" s="14"/>
      <c r="R12" s="14"/>
    </row>
    <row r="13" spans="1:18" s="25" customFormat="1" ht="12">
      <c r="A13" s="447" t="s">
        <v>161</v>
      </c>
      <c r="B13" s="477">
        <f>SUM(D13,F13,H13)</f>
        <v>70916</v>
      </c>
      <c r="C13" s="638"/>
      <c r="D13" s="477">
        <f>D15</f>
        <v>32795</v>
      </c>
      <c r="E13" s="638"/>
      <c r="F13" s="477">
        <f>F15</f>
        <v>22284</v>
      </c>
      <c r="G13" s="638"/>
      <c r="H13" s="477">
        <f>H15</f>
        <v>15837</v>
      </c>
      <c r="I13" s="638"/>
      <c r="J13" s="478"/>
      <c r="K13" s="466">
        <f>SUM(M13,O13,Q13)</f>
        <v>100</v>
      </c>
      <c r="L13" s="479"/>
      <c r="M13" s="466">
        <f>D13*100/B13</f>
        <v>46.24485306559874</v>
      </c>
      <c r="N13" s="479"/>
      <c r="O13" s="466">
        <f>F13*100/B13</f>
        <v>31.423092108973997</v>
      </c>
      <c r="P13" s="466"/>
      <c r="Q13" s="466">
        <f>H13*100/B13</f>
        <v>22.332054825427267</v>
      </c>
      <c r="R13" s="480"/>
    </row>
    <row r="14" spans="1:18" s="112" customFormat="1" ht="6" customHeight="1">
      <c r="A14" s="26"/>
      <c r="B14" s="86"/>
      <c r="C14" s="534"/>
      <c r="D14" s="86"/>
      <c r="E14" s="534"/>
      <c r="F14" s="86"/>
      <c r="G14" s="534"/>
      <c r="H14" s="86"/>
      <c r="I14" s="534"/>
      <c r="J14" s="11"/>
      <c r="K14" s="89"/>
      <c r="L14" s="89"/>
      <c r="M14" s="103"/>
      <c r="N14" s="89"/>
      <c r="O14" s="103"/>
      <c r="P14" s="103"/>
      <c r="Q14" s="103"/>
      <c r="R14" s="6"/>
    </row>
    <row r="15" spans="1:18" s="319" customFormat="1" ht="24">
      <c r="A15" s="481" t="s">
        <v>149</v>
      </c>
      <c r="B15" s="458">
        <f>D15+F15+H15</f>
        <v>70916</v>
      </c>
      <c r="C15" s="639"/>
      <c r="D15" s="458">
        <f>SUM(D16:D18)</f>
        <v>32795</v>
      </c>
      <c r="E15" s="458"/>
      <c r="F15" s="458">
        <f>SUM(F16:F18)</f>
        <v>22284</v>
      </c>
      <c r="G15" s="458"/>
      <c r="H15" s="458">
        <f>SUM(H16:H18)</f>
        <v>15837</v>
      </c>
      <c r="I15" s="458"/>
      <c r="J15" s="460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71"/>
      <c r="Q15" s="471">
        <f>SUM(Q16:Q17)</f>
        <v>100</v>
      </c>
      <c r="R15" s="471"/>
    </row>
    <row r="16" spans="1:18" s="314" customFormat="1">
      <c r="A16" s="482" t="s">
        <v>177</v>
      </c>
      <c r="B16" s="473">
        <f>D16+F16+H16</f>
        <v>51230</v>
      </c>
      <c r="C16" s="639"/>
      <c r="D16" s="473">
        <v>23206</v>
      </c>
      <c r="E16" s="473"/>
      <c r="F16" s="473">
        <v>15689</v>
      </c>
      <c r="G16" s="473"/>
      <c r="H16" s="473">
        <v>12335</v>
      </c>
      <c r="I16" s="473"/>
      <c r="J16" s="460"/>
      <c r="K16" s="476">
        <f>B16*100/SUM($B$16:$B$17)</f>
        <v>75.020501405810691</v>
      </c>
      <c r="L16" s="475"/>
      <c r="M16" s="476">
        <f>D16*100/SUM($D$16:$D$17)</f>
        <v>74.050673303975998</v>
      </c>
      <c r="N16" s="475"/>
      <c r="O16" s="476">
        <f>F16*100/SUM($F$16:$F$17)</f>
        <v>73.726503759398497</v>
      </c>
      <c r="P16" s="475"/>
      <c r="Q16" s="476">
        <f>H16*100/SUM($H$16:$H$17)</f>
        <v>78.71729419272495</v>
      </c>
      <c r="R16" s="476"/>
    </row>
    <row r="17" spans="1:18" s="314" customFormat="1">
      <c r="A17" s="482" t="s">
        <v>147</v>
      </c>
      <c r="B17" s="473">
        <f>D17+F17+H17</f>
        <v>17058</v>
      </c>
      <c r="C17" s="639"/>
      <c r="D17" s="473">
        <v>8132</v>
      </c>
      <c r="E17" s="473"/>
      <c r="F17" s="473">
        <v>5591</v>
      </c>
      <c r="G17" s="473"/>
      <c r="H17" s="473">
        <v>3335</v>
      </c>
      <c r="I17" s="473"/>
      <c r="J17" s="460"/>
      <c r="K17" s="476">
        <f>B17*100/SUM($B$16:$B$17)</f>
        <v>24.979498594189316</v>
      </c>
      <c r="L17" s="475"/>
      <c r="M17" s="476">
        <f>D17*100/SUM($D$16:$D$17)</f>
        <v>25.949326696023995</v>
      </c>
      <c r="N17" s="475"/>
      <c r="O17" s="476">
        <f>F17*100/SUM($F$16:$F$17)</f>
        <v>26.273496240601503</v>
      </c>
      <c r="P17" s="475"/>
      <c r="Q17" s="476">
        <f>H17*100/SUM($H$16:$H$17)</f>
        <v>21.282705807275047</v>
      </c>
      <c r="R17" s="476"/>
    </row>
    <row r="18" spans="1:18" s="310" customFormat="1">
      <c r="A18" s="483" t="s">
        <v>5</v>
      </c>
      <c r="B18" s="473">
        <f>D18+F18+H18</f>
        <v>2628</v>
      </c>
      <c r="C18" s="639"/>
      <c r="D18" s="473">
        <v>1457</v>
      </c>
      <c r="E18" s="473"/>
      <c r="F18" s="473">
        <v>1004</v>
      </c>
      <c r="G18" s="473"/>
      <c r="H18" s="473">
        <v>167</v>
      </c>
      <c r="I18" s="473" t="s">
        <v>211</v>
      </c>
      <c r="J18" s="456"/>
      <c r="K18" s="484" t="s">
        <v>15</v>
      </c>
      <c r="L18" s="476"/>
      <c r="M18" s="484" t="s">
        <v>15</v>
      </c>
      <c r="N18" s="476"/>
      <c r="O18" s="484" t="s">
        <v>15</v>
      </c>
      <c r="P18" s="476"/>
      <c r="Q18" s="484" t="s">
        <v>15</v>
      </c>
      <c r="R18" s="476"/>
    </row>
    <row r="19" spans="1:18" s="112" customFormat="1" ht="6" customHeight="1">
      <c r="A19" s="26"/>
      <c r="B19" s="86"/>
      <c r="C19" s="534"/>
      <c r="D19" s="86"/>
      <c r="E19" s="534"/>
      <c r="F19" s="86"/>
      <c r="G19" s="534"/>
      <c r="H19" s="86"/>
      <c r="I19" s="534"/>
      <c r="J19" s="11"/>
      <c r="K19" s="89"/>
      <c r="L19" s="89"/>
      <c r="M19" s="103"/>
      <c r="N19" s="89"/>
      <c r="O19" s="103"/>
      <c r="P19" s="103"/>
      <c r="Q19" s="103"/>
      <c r="R19" s="6"/>
    </row>
    <row r="20" spans="1:18" s="112" customFormat="1" ht="12">
      <c r="A20" s="463" t="s">
        <v>178</v>
      </c>
      <c r="B20" s="464">
        <f>SUM(D20,F20,H20)</f>
        <v>51230</v>
      </c>
      <c r="C20" s="638"/>
      <c r="D20" s="464">
        <f>D16</f>
        <v>23206</v>
      </c>
      <c r="E20" s="638"/>
      <c r="F20" s="464">
        <f>F16</f>
        <v>15689</v>
      </c>
      <c r="G20" s="638"/>
      <c r="H20" s="464">
        <f>H16</f>
        <v>12335</v>
      </c>
      <c r="I20" s="638"/>
      <c r="J20" s="465"/>
      <c r="K20" s="466">
        <f>SUM(M20,O20,Q20)</f>
        <v>100</v>
      </c>
      <c r="L20" s="466"/>
      <c r="M20" s="466">
        <f>D20*100/B20</f>
        <v>45.297677142299435</v>
      </c>
      <c r="N20" s="467"/>
      <c r="O20" s="466">
        <f>F20*100/B20</f>
        <v>30.624634003513567</v>
      </c>
      <c r="P20" s="523"/>
      <c r="Q20" s="466">
        <f>H20*100/B20</f>
        <v>24.077688854186999</v>
      </c>
      <c r="R20" s="466"/>
    </row>
    <row r="21" spans="1:18" ht="6.6" customHeight="1">
      <c r="A21" s="14"/>
      <c r="B21" s="14"/>
      <c r="C21" s="637"/>
      <c r="D21" s="14"/>
      <c r="E21" s="637"/>
      <c r="F21" s="14"/>
      <c r="G21" s="637"/>
      <c r="H21" s="14"/>
      <c r="I21" s="637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2" customHeight="1">
      <c r="A22" s="289" t="s">
        <v>16</v>
      </c>
      <c r="B22" s="341">
        <f>SUM(D22,F22,H22)</f>
        <v>51229</v>
      </c>
      <c r="C22" s="581"/>
      <c r="D22" s="341">
        <f>SUM(D23:D24)</f>
        <v>23206</v>
      </c>
      <c r="E22" s="581"/>
      <c r="F22" s="341">
        <f>SUM(F23:F24)</f>
        <v>15689</v>
      </c>
      <c r="G22" s="577"/>
      <c r="H22" s="341">
        <f>SUM(H23:H24)</f>
        <v>12334</v>
      </c>
      <c r="I22" s="577"/>
      <c r="J22" s="358"/>
      <c r="K22" s="338">
        <f>SUM(K23:K24)</f>
        <v>100</v>
      </c>
      <c r="L22" s="338"/>
      <c r="M22" s="338">
        <f>SUM(M23:M24)</f>
        <v>100</v>
      </c>
      <c r="N22" s="338"/>
      <c r="O22" s="338">
        <f>SUM(O23:O24)</f>
        <v>100</v>
      </c>
      <c r="P22" s="332"/>
      <c r="Q22" s="338">
        <f>SUM(Q23:Q24)</f>
        <v>100</v>
      </c>
      <c r="R22" s="338"/>
    </row>
    <row r="23" spans="1:18" ht="12" customHeight="1">
      <c r="A23" s="290" t="s">
        <v>94</v>
      </c>
      <c r="B23" s="324">
        <f t="shared" ref="B23:B24" si="0">SUM(D23,F23,H23)</f>
        <v>45674</v>
      </c>
      <c r="C23" s="581"/>
      <c r="D23" s="533">
        <v>20766</v>
      </c>
      <c r="E23" s="533"/>
      <c r="F23" s="533">
        <v>14499</v>
      </c>
      <c r="G23" s="533"/>
      <c r="H23" s="533">
        <v>10409</v>
      </c>
      <c r="I23" s="577"/>
      <c r="J23" s="344"/>
      <c r="K23" s="328">
        <f>B23*100/SUM(B23:B24)</f>
        <v>89.15653243280174</v>
      </c>
      <c r="L23" s="328"/>
      <c r="M23" s="328">
        <f>D23*100/SUM(D23:D24)</f>
        <v>89.485477893648195</v>
      </c>
      <c r="N23" s="328"/>
      <c r="O23" s="328">
        <f>F23*100/SUM(F23:F24)</f>
        <v>92.415067881955508</v>
      </c>
      <c r="P23" s="327"/>
      <c r="Q23" s="328">
        <f>H23*100/SUM(H23:H24)</f>
        <v>84.392735527809307</v>
      </c>
      <c r="R23" s="328"/>
    </row>
    <row r="24" spans="1:18" ht="12" customHeight="1">
      <c r="A24" s="290" t="s">
        <v>95</v>
      </c>
      <c r="B24" s="324">
        <f t="shared" si="0"/>
        <v>5555</v>
      </c>
      <c r="C24" s="581"/>
      <c r="D24" s="533">
        <v>2440</v>
      </c>
      <c r="E24" s="533"/>
      <c r="F24" s="533">
        <v>1190</v>
      </c>
      <c r="G24" s="533"/>
      <c r="H24" s="533">
        <v>1925</v>
      </c>
      <c r="I24" s="577"/>
      <c r="J24" s="344"/>
      <c r="K24" s="328">
        <f>B24*100/SUM(B23:B24)</f>
        <v>10.843467567198267</v>
      </c>
      <c r="L24" s="328"/>
      <c r="M24" s="328">
        <f>D24*100/SUM(D23:D24)</f>
        <v>10.514522106351805</v>
      </c>
      <c r="N24" s="328"/>
      <c r="O24" s="328">
        <f>F24*100/SUM(F23:F24)</f>
        <v>7.58493211804449</v>
      </c>
      <c r="P24" s="327"/>
      <c r="Q24" s="328">
        <f>H24*100/SUM(H23:H24)</f>
        <v>15.607264472190693</v>
      </c>
      <c r="R24" s="328"/>
    </row>
    <row r="25" spans="1:18" ht="6.6" customHeight="1">
      <c r="A25" s="14"/>
      <c r="B25" s="14"/>
      <c r="C25" s="534"/>
      <c r="D25" s="14"/>
      <c r="E25" s="534"/>
      <c r="F25" s="14"/>
      <c r="G25" s="637"/>
      <c r="H25" s="14"/>
      <c r="I25" s="534"/>
      <c r="J25" s="14"/>
      <c r="K25" s="14"/>
      <c r="L25" s="14"/>
      <c r="M25" s="14"/>
      <c r="N25" s="14"/>
      <c r="O25" s="14"/>
      <c r="P25" s="14"/>
      <c r="Q25" s="14"/>
      <c r="R25" s="14"/>
    </row>
    <row r="26" spans="1:18" s="25" customFormat="1" ht="24">
      <c r="A26" s="385" t="s">
        <v>110</v>
      </c>
      <c r="B26" s="86">
        <f t="shared" ref="B26:B39" si="1">SUM(D26,F26,H26)</f>
        <v>51231</v>
      </c>
      <c r="C26" s="534"/>
      <c r="D26" s="86">
        <f>SUM(D27:D39)</f>
        <v>23205</v>
      </c>
      <c r="E26" s="534"/>
      <c r="F26" s="86">
        <f>SUM(F27:F39)</f>
        <v>15691</v>
      </c>
      <c r="G26" s="534"/>
      <c r="H26" s="86">
        <f>SUM(H27:H39)</f>
        <v>12335</v>
      </c>
      <c r="I26" s="534"/>
      <c r="J26" s="11"/>
      <c r="K26" s="89">
        <f>SUM(K27:K38)</f>
        <v>100</v>
      </c>
      <c r="L26" s="89"/>
      <c r="M26" s="89">
        <f>SUM(M27:M38)</f>
        <v>99.999999999999986</v>
      </c>
      <c r="N26" s="89"/>
      <c r="O26" s="89">
        <f>SUM(O27:O38)</f>
        <v>100</v>
      </c>
      <c r="P26" s="89"/>
      <c r="Q26" s="89">
        <f>SUM(Q27:Q38)</f>
        <v>100</v>
      </c>
      <c r="R26" s="6"/>
    </row>
    <row r="27" spans="1:18">
      <c r="A27" s="334" t="s">
        <v>46</v>
      </c>
      <c r="B27" s="85">
        <f t="shared" si="1"/>
        <v>1251</v>
      </c>
      <c r="C27" s="85"/>
      <c r="D27" s="85">
        <v>795</v>
      </c>
      <c r="E27" s="85"/>
      <c r="F27" s="85">
        <v>62</v>
      </c>
      <c r="G27" s="85"/>
      <c r="H27" s="85">
        <v>394</v>
      </c>
      <c r="I27" s="85"/>
      <c r="J27" s="10"/>
      <c r="K27" s="87">
        <f>B27*100/SUM($B$27:$B$38)</f>
        <v>2.5240602869075723</v>
      </c>
      <c r="L27" s="87"/>
      <c r="M27" s="87">
        <f>D27*100/SUM($D$27:$D$38)</f>
        <v>3.6136363636363638</v>
      </c>
      <c r="N27" s="87"/>
      <c r="O27" s="87">
        <f>F27*100/SUM($F$27:$F$38)</f>
        <v>0.39713041250320269</v>
      </c>
      <c r="P27" s="87"/>
      <c r="Q27" s="87">
        <f>H27*100/SUM($H$27:$H$38)</f>
        <v>3.2967952472596433</v>
      </c>
      <c r="R27" s="7"/>
    </row>
    <row r="28" spans="1:18">
      <c r="A28" s="384" t="s">
        <v>48</v>
      </c>
      <c r="B28" s="85">
        <f t="shared" si="1"/>
        <v>394</v>
      </c>
      <c r="C28" s="85" t="s">
        <v>211</v>
      </c>
      <c r="D28" s="85">
        <v>233</v>
      </c>
      <c r="E28" s="85" t="s">
        <v>211</v>
      </c>
      <c r="F28" s="85">
        <v>60</v>
      </c>
      <c r="G28" s="85" t="s">
        <v>211</v>
      </c>
      <c r="H28" s="85">
        <v>101</v>
      </c>
      <c r="I28" s="85" t="s">
        <v>211</v>
      </c>
      <c r="J28" s="10"/>
      <c r="K28" s="87">
        <f t="shared" ref="K28:K37" si="2">B28*100/SUM($B$27:$B$38)</f>
        <v>0.7949478441579404</v>
      </c>
      <c r="L28" s="87"/>
      <c r="M28" s="87">
        <f t="shared" ref="M28:M37" si="3">D28*100/SUM($D$27:$D$38)</f>
        <v>1.0590909090909091</v>
      </c>
      <c r="N28" s="87"/>
      <c r="O28" s="87">
        <f t="shared" ref="O28:O37" si="4">F28*100/SUM($F$27:$F$38)</f>
        <v>0.3843197540353574</v>
      </c>
      <c r="P28" s="87"/>
      <c r="Q28" s="87">
        <f t="shared" ref="Q28:Q37" si="5">H28*100/SUM($H$27:$H$38)</f>
        <v>0.84511756338381727</v>
      </c>
      <c r="R28" s="7"/>
    </row>
    <row r="29" spans="1:18">
      <c r="A29" s="384" t="s">
        <v>243</v>
      </c>
      <c r="B29" s="85">
        <f t="shared" si="1"/>
        <v>5871</v>
      </c>
      <c r="C29" s="85" t="s">
        <v>211</v>
      </c>
      <c r="D29" s="85">
        <v>5289</v>
      </c>
      <c r="E29" s="85" t="s">
        <v>211</v>
      </c>
      <c r="F29" s="85">
        <v>411</v>
      </c>
      <c r="G29" s="85" t="s">
        <v>211</v>
      </c>
      <c r="H29" s="85">
        <v>171</v>
      </c>
      <c r="I29" s="85" t="s">
        <v>211</v>
      </c>
      <c r="J29" s="10"/>
      <c r="K29" s="87">
        <f t="shared" si="2"/>
        <v>11.845529931602202</v>
      </c>
      <c r="L29" s="87"/>
      <c r="M29" s="87">
        <f t="shared" si="3"/>
        <v>24.040909090909089</v>
      </c>
      <c r="N29" s="87"/>
      <c r="O29" s="87">
        <f t="shared" si="4"/>
        <v>2.6325903151421981</v>
      </c>
      <c r="P29" s="87"/>
      <c r="Q29" s="87">
        <f t="shared" si="5"/>
        <v>1.4308426073131955</v>
      </c>
      <c r="R29" s="7"/>
    </row>
    <row r="30" spans="1:18">
      <c r="A30" s="334" t="s">
        <v>47</v>
      </c>
      <c r="B30" s="85">
        <f t="shared" si="1"/>
        <v>563</v>
      </c>
      <c r="C30" s="85"/>
      <c r="D30" s="85">
        <v>482</v>
      </c>
      <c r="E30" s="85" t="s">
        <v>211</v>
      </c>
      <c r="F30" s="85">
        <v>0</v>
      </c>
      <c r="G30" s="85"/>
      <c r="H30" s="85">
        <v>81</v>
      </c>
      <c r="I30" s="85" t="s">
        <v>211</v>
      </c>
      <c r="J30" s="10"/>
      <c r="K30" s="87">
        <f t="shared" si="2"/>
        <v>1.1359280108145189</v>
      </c>
      <c r="L30" s="87"/>
      <c r="M30" s="87">
        <f t="shared" si="3"/>
        <v>2.1909090909090909</v>
      </c>
      <c r="N30" s="87"/>
      <c r="O30" s="87">
        <f t="shared" si="4"/>
        <v>0</v>
      </c>
      <c r="P30" s="87"/>
      <c r="Q30" s="87">
        <f t="shared" si="5"/>
        <v>0.67776755083256635</v>
      </c>
      <c r="R30" s="7"/>
    </row>
    <row r="31" spans="1:18">
      <c r="A31" s="384" t="s">
        <v>134</v>
      </c>
      <c r="B31" s="85">
        <f t="shared" si="1"/>
        <v>128</v>
      </c>
      <c r="C31" s="85" t="s">
        <v>211</v>
      </c>
      <c r="D31" s="85">
        <v>128</v>
      </c>
      <c r="E31" s="85" t="s">
        <v>211</v>
      </c>
      <c r="F31" s="85">
        <v>0</v>
      </c>
      <c r="G31" s="85"/>
      <c r="H31" s="85">
        <v>0</v>
      </c>
      <c r="I31" s="85"/>
      <c r="J31" s="10"/>
      <c r="K31" s="87">
        <f t="shared" si="2"/>
        <v>0.25825716764521922</v>
      </c>
      <c r="L31" s="87"/>
      <c r="M31" s="87">
        <f t="shared" si="3"/>
        <v>0.58181818181818179</v>
      </c>
      <c r="N31" s="87"/>
      <c r="O31" s="87">
        <f t="shared" si="4"/>
        <v>0</v>
      </c>
      <c r="P31" s="87"/>
      <c r="Q31" s="87">
        <f t="shared" si="5"/>
        <v>0</v>
      </c>
      <c r="R31" s="7"/>
    </row>
    <row r="32" spans="1:18">
      <c r="A32" s="334" t="s">
        <v>49</v>
      </c>
      <c r="B32" s="85">
        <f t="shared" si="1"/>
        <v>420</v>
      </c>
      <c r="C32" s="85" t="s">
        <v>211</v>
      </c>
      <c r="D32" s="85">
        <v>291</v>
      </c>
      <c r="E32" s="85" t="s">
        <v>211</v>
      </c>
      <c r="F32" s="85">
        <v>32</v>
      </c>
      <c r="G32" s="85" t="s">
        <v>211</v>
      </c>
      <c r="H32" s="85">
        <v>97</v>
      </c>
      <c r="I32" s="85" t="s">
        <v>211</v>
      </c>
      <c r="J32" s="10"/>
      <c r="K32" s="87">
        <f t="shared" si="2"/>
        <v>0.84740633133587551</v>
      </c>
      <c r="L32" s="87"/>
      <c r="M32" s="87">
        <f t="shared" si="3"/>
        <v>1.3227272727272728</v>
      </c>
      <c r="N32" s="87"/>
      <c r="O32" s="87">
        <f t="shared" si="4"/>
        <v>0.20497053548552396</v>
      </c>
      <c r="P32" s="87"/>
      <c r="Q32" s="87">
        <f t="shared" si="5"/>
        <v>0.81164756087356704</v>
      </c>
      <c r="R32" s="7"/>
    </row>
    <row r="33" spans="1:22">
      <c r="A33" s="334" t="s">
        <v>50</v>
      </c>
      <c r="B33" s="85">
        <f t="shared" si="1"/>
        <v>1795</v>
      </c>
      <c r="C33" s="85"/>
      <c r="D33" s="85">
        <v>997</v>
      </c>
      <c r="E33" s="85"/>
      <c r="F33" s="85">
        <v>208</v>
      </c>
      <c r="G33" s="85" t="s">
        <v>211</v>
      </c>
      <c r="H33" s="85">
        <v>590</v>
      </c>
      <c r="I33" s="85"/>
      <c r="J33" s="10"/>
      <c r="K33" s="87">
        <f t="shared" si="2"/>
        <v>3.621653249399754</v>
      </c>
      <c r="L33" s="87"/>
      <c r="M33" s="87">
        <f t="shared" si="3"/>
        <v>4.5318181818181822</v>
      </c>
      <c r="N33" s="87"/>
      <c r="O33" s="87">
        <f t="shared" si="4"/>
        <v>1.3323084806559058</v>
      </c>
      <c r="P33" s="87"/>
      <c r="Q33" s="87">
        <f t="shared" si="5"/>
        <v>4.9368253702619027</v>
      </c>
      <c r="R33" s="7"/>
    </row>
    <row r="34" spans="1:22">
      <c r="A34" s="384" t="s">
        <v>133</v>
      </c>
      <c r="B34" s="85">
        <f t="shared" si="1"/>
        <v>2023</v>
      </c>
      <c r="C34" s="85"/>
      <c r="D34" s="85">
        <v>804</v>
      </c>
      <c r="E34" s="85"/>
      <c r="F34" s="85">
        <v>689</v>
      </c>
      <c r="G34" s="85" t="s">
        <v>211</v>
      </c>
      <c r="H34" s="85">
        <v>530</v>
      </c>
      <c r="I34" s="85"/>
      <c r="J34" s="10"/>
      <c r="K34" s="87">
        <f t="shared" si="2"/>
        <v>4.0816738292678005</v>
      </c>
      <c r="L34" s="87"/>
      <c r="M34" s="87">
        <f t="shared" si="3"/>
        <v>3.6545454545454548</v>
      </c>
      <c r="N34" s="87"/>
      <c r="O34" s="87">
        <f t="shared" si="4"/>
        <v>4.413271842172688</v>
      </c>
      <c r="P34" s="87"/>
      <c r="Q34" s="87">
        <f>H34*100/SUM($H$27:$H$38)</f>
        <v>4.43477533260815</v>
      </c>
      <c r="R34" s="7"/>
    </row>
    <row r="35" spans="1:22">
      <c r="A35" s="384" t="s">
        <v>51</v>
      </c>
      <c r="B35" s="85">
        <f t="shared" si="1"/>
        <v>3593</v>
      </c>
      <c r="C35" s="85"/>
      <c r="D35" s="85">
        <v>1573</v>
      </c>
      <c r="E35" s="85"/>
      <c r="F35" s="85">
        <v>1404</v>
      </c>
      <c r="G35" s="85"/>
      <c r="H35" s="85">
        <v>616</v>
      </c>
      <c r="I35" s="85"/>
      <c r="J35" s="10"/>
      <c r="K35" s="87">
        <f t="shared" si="2"/>
        <v>7.2493594011661928</v>
      </c>
      <c r="L35" s="87"/>
      <c r="M35" s="87">
        <f t="shared" si="3"/>
        <v>7.15</v>
      </c>
      <c r="N35" s="87"/>
      <c r="O35" s="87">
        <f t="shared" si="4"/>
        <v>8.993082244427363</v>
      </c>
      <c r="P35" s="87"/>
      <c r="Q35" s="87">
        <f t="shared" si="5"/>
        <v>5.1543803865785289</v>
      </c>
      <c r="R35" s="7"/>
    </row>
    <row r="36" spans="1:22">
      <c r="A36" s="384" t="s">
        <v>52</v>
      </c>
      <c r="B36" s="85">
        <f t="shared" si="1"/>
        <v>27769</v>
      </c>
      <c r="C36" s="85"/>
      <c r="D36" s="85">
        <v>8759</v>
      </c>
      <c r="E36" s="85"/>
      <c r="F36" s="85">
        <v>10919</v>
      </c>
      <c r="G36" s="85"/>
      <c r="H36" s="85">
        <v>8091</v>
      </c>
      <c r="I36" s="85"/>
      <c r="J36" s="10"/>
      <c r="K36" s="87">
        <f t="shared" si="2"/>
        <v>56.027681940156974</v>
      </c>
      <c r="L36" s="87"/>
      <c r="M36" s="87">
        <f t="shared" si="3"/>
        <v>39.813636363636363</v>
      </c>
      <c r="N36" s="87"/>
      <c r="O36" s="87">
        <f t="shared" si="4"/>
        <v>69.939789905201124</v>
      </c>
      <c r="P36" s="87"/>
      <c r="Q36" s="87">
        <f>H36*100/SUM($H$27:$H$38)</f>
        <v>67.701447577608562</v>
      </c>
      <c r="R36" s="7"/>
    </row>
    <row r="37" spans="1:22">
      <c r="A37" s="334" t="s">
        <v>53</v>
      </c>
      <c r="B37" s="85">
        <f t="shared" si="1"/>
        <v>2405</v>
      </c>
      <c r="C37" s="85"/>
      <c r="D37" s="85">
        <v>699</v>
      </c>
      <c r="E37" s="85"/>
      <c r="F37" s="85">
        <v>1260</v>
      </c>
      <c r="G37" s="85"/>
      <c r="H37" s="85">
        <v>446</v>
      </c>
      <c r="I37" s="85"/>
      <c r="J37" s="10"/>
      <c r="K37" s="87">
        <f t="shared" si="2"/>
        <v>4.8524100639590015</v>
      </c>
      <c r="L37" s="87"/>
      <c r="M37" s="87">
        <f t="shared" si="3"/>
        <v>3.1772727272727272</v>
      </c>
      <c r="N37" s="87"/>
      <c r="O37" s="87">
        <f t="shared" si="4"/>
        <v>8.0707148347425051</v>
      </c>
      <c r="P37" s="87"/>
      <c r="Q37" s="87">
        <f t="shared" si="5"/>
        <v>3.7319052798928958</v>
      </c>
      <c r="R37" s="7"/>
    </row>
    <row r="38" spans="1:22">
      <c r="A38" s="334" t="s">
        <v>111</v>
      </c>
      <c r="B38" s="85">
        <f t="shared" si="1"/>
        <v>3351</v>
      </c>
      <c r="C38" s="85"/>
      <c r="D38" s="85">
        <v>1950</v>
      </c>
      <c r="E38" s="85"/>
      <c r="F38" s="85">
        <v>567</v>
      </c>
      <c r="G38" s="85"/>
      <c r="H38" s="85">
        <v>834</v>
      </c>
      <c r="I38" s="85"/>
      <c r="J38" s="10"/>
      <c r="K38" s="87">
        <f>B38*100/SUM($B$27:$B$38)</f>
        <v>6.7610919435869503</v>
      </c>
      <c r="L38" s="87"/>
      <c r="M38" s="87">
        <f>D38*100/SUM($D$27:$D$38)</f>
        <v>8.8636363636363633</v>
      </c>
      <c r="N38" s="87"/>
      <c r="O38" s="87">
        <f>F38*100/SUM($F$27:$F$38)</f>
        <v>3.6318216756341277</v>
      </c>
      <c r="P38" s="87"/>
      <c r="Q38" s="87">
        <f>H38*100/SUM($H$27:$H$38)</f>
        <v>6.9784955233871644</v>
      </c>
      <c r="R38" s="7"/>
    </row>
    <row r="39" spans="1:22">
      <c r="A39" s="334" t="s">
        <v>71</v>
      </c>
      <c r="B39" s="85">
        <f t="shared" si="1"/>
        <v>1668</v>
      </c>
      <c r="C39" s="85"/>
      <c r="D39" s="85">
        <v>1205</v>
      </c>
      <c r="E39" s="85"/>
      <c r="F39" s="85">
        <v>79</v>
      </c>
      <c r="G39" s="85" t="s">
        <v>211</v>
      </c>
      <c r="H39" s="85">
        <v>384</v>
      </c>
      <c r="I39" s="85"/>
      <c r="J39" s="10"/>
      <c r="K39" s="90" t="s">
        <v>15</v>
      </c>
      <c r="L39" s="90"/>
      <c r="M39" s="90" t="s">
        <v>15</v>
      </c>
      <c r="N39" s="91"/>
      <c r="O39" s="90" t="s">
        <v>15</v>
      </c>
      <c r="P39" s="90"/>
      <c r="Q39" s="90" t="s">
        <v>15</v>
      </c>
      <c r="R39" s="30"/>
    </row>
    <row r="40" spans="1:22" ht="6.6" customHeight="1">
      <c r="A40" s="14"/>
      <c r="B40" s="14"/>
      <c r="C40" s="640"/>
      <c r="D40" s="14"/>
      <c r="E40" s="640"/>
      <c r="F40" s="14"/>
      <c r="G40" s="640"/>
      <c r="H40" s="18"/>
      <c r="I40" s="640"/>
      <c r="J40" s="8"/>
      <c r="K40" s="14"/>
      <c r="L40" s="14"/>
      <c r="M40" s="14"/>
      <c r="N40" s="14"/>
      <c r="O40" s="14"/>
      <c r="P40" s="14"/>
      <c r="Q40" s="14"/>
      <c r="R40" s="14"/>
    </row>
    <row r="41" spans="1:22" s="25" customFormat="1" ht="24">
      <c r="A41" s="227" t="s">
        <v>37</v>
      </c>
      <c r="B41" s="86">
        <f t="shared" ref="B41:B51" si="6">SUM(D41,F41,H41)</f>
        <v>51229</v>
      </c>
      <c r="C41" s="534"/>
      <c r="D41" s="86">
        <f>SUM(D42:D51)</f>
        <v>23205</v>
      </c>
      <c r="E41" s="534"/>
      <c r="F41" s="86">
        <f>SUM(F42:F51)</f>
        <v>15690</v>
      </c>
      <c r="G41" s="534"/>
      <c r="H41" s="86">
        <f>SUM(H42:H51)</f>
        <v>12334</v>
      </c>
      <c r="I41" s="534"/>
      <c r="J41" s="104"/>
      <c r="K41" s="89">
        <f>SUM(K42:K50)</f>
        <v>100</v>
      </c>
      <c r="L41" s="89"/>
      <c r="M41" s="89">
        <f>SUM(M42:M50)</f>
        <v>100</v>
      </c>
      <c r="N41" s="89"/>
      <c r="O41" s="89">
        <f>SUM(O42:O50)</f>
        <v>100</v>
      </c>
      <c r="P41" s="89"/>
      <c r="Q41" s="89">
        <f>SUM(Q42:Q50)</f>
        <v>100</v>
      </c>
      <c r="R41" s="89"/>
      <c r="T41" s="110"/>
      <c r="V41" s="110"/>
    </row>
    <row r="42" spans="1:22">
      <c r="A42" s="384" t="s">
        <v>32</v>
      </c>
      <c r="B42" s="85">
        <f t="shared" si="6"/>
        <v>33577</v>
      </c>
      <c r="C42" s="85"/>
      <c r="D42" s="85">
        <v>11148</v>
      </c>
      <c r="E42" s="85"/>
      <c r="F42" s="85">
        <v>13639</v>
      </c>
      <c r="G42" s="85"/>
      <c r="H42" s="85">
        <v>8790</v>
      </c>
      <c r="I42" s="85"/>
      <c r="J42" s="17"/>
      <c r="K42" s="87">
        <f>B42*100/SUM($B$42:$B$50)</f>
        <v>67.354717056829358</v>
      </c>
      <c r="L42" s="87"/>
      <c r="M42" s="87">
        <f>D42*100/SUM($D$42:$D$50)</f>
        <v>50.223003108528182</v>
      </c>
      <c r="N42" s="87"/>
      <c r="O42" s="87">
        <f>F42*100/SUM($F$42:$F$50)</f>
        <v>88.778233417952222</v>
      </c>
      <c r="P42" s="87"/>
      <c r="Q42" s="87">
        <f>H42*100/SUM($H$42:$H$50)</f>
        <v>71.515743226751283</v>
      </c>
      <c r="R42" s="87"/>
      <c r="T42" s="110"/>
      <c r="V42" s="110"/>
    </row>
    <row r="43" spans="1:22" s="5" customFormat="1">
      <c r="A43" s="384" t="s">
        <v>34</v>
      </c>
      <c r="B43" s="85">
        <f t="shared" si="6"/>
        <v>5553</v>
      </c>
      <c r="C43" s="85"/>
      <c r="D43" s="85">
        <v>4597</v>
      </c>
      <c r="E43" s="85"/>
      <c r="F43" s="85">
        <v>597</v>
      </c>
      <c r="G43" s="85" t="s">
        <v>211</v>
      </c>
      <c r="H43" s="85">
        <v>359</v>
      </c>
      <c r="I43" s="85"/>
      <c r="J43" s="117"/>
      <c r="K43" s="87">
        <f t="shared" ref="K43:K50" si="7">B43*100/SUM($B$42:$B$50)</f>
        <v>11.139194800505507</v>
      </c>
      <c r="L43" s="87"/>
      <c r="M43" s="87">
        <f t="shared" ref="M43:M49" si="8">D43*100/SUM($D$42:$D$50)</f>
        <v>20.710005856647296</v>
      </c>
      <c r="N43" s="87"/>
      <c r="O43" s="87">
        <f t="shared" ref="O43:O49" si="9">F43*100/SUM($F$42:$F$50)</f>
        <v>3.8859597734817419</v>
      </c>
      <c r="P43" s="87"/>
      <c r="Q43" s="87">
        <f t="shared" ref="Q43:Q49" si="10">H43*100/SUM($H$42:$H$50)</f>
        <v>2.9208363843462695</v>
      </c>
      <c r="R43" s="87"/>
      <c r="T43" s="110"/>
      <c r="V43" s="110"/>
    </row>
    <row r="44" spans="1:22" s="5" customFormat="1">
      <c r="A44" s="384" t="s">
        <v>33</v>
      </c>
      <c r="B44" s="85">
        <f t="shared" si="6"/>
        <v>1664</v>
      </c>
      <c r="C44" s="85"/>
      <c r="D44" s="85">
        <v>993</v>
      </c>
      <c r="E44" s="85"/>
      <c r="F44" s="85">
        <v>145</v>
      </c>
      <c r="G44" s="85" t="s">
        <v>211</v>
      </c>
      <c r="H44" s="85">
        <v>526</v>
      </c>
      <c r="I44" s="85"/>
      <c r="J44" s="117"/>
      <c r="K44" s="87">
        <f t="shared" si="7"/>
        <v>3.3379470823052695</v>
      </c>
      <c r="L44" s="87"/>
      <c r="M44" s="87">
        <f t="shared" si="8"/>
        <v>4.4735775104743887</v>
      </c>
      <c r="N44" s="87"/>
      <c r="O44" s="87">
        <f t="shared" si="9"/>
        <v>0.94382607563626897</v>
      </c>
      <c r="P44" s="87"/>
      <c r="Q44" s="87">
        <f t="shared" si="10"/>
        <v>4.279554145309576</v>
      </c>
      <c r="R44" s="87"/>
      <c r="T44" s="110"/>
      <c r="V44" s="110"/>
    </row>
    <row r="45" spans="1:22">
      <c r="A45" s="384" t="s">
        <v>36</v>
      </c>
      <c r="B45" s="85">
        <f t="shared" si="6"/>
        <v>571</v>
      </c>
      <c r="C45" s="85"/>
      <c r="D45" s="85">
        <v>251</v>
      </c>
      <c r="E45" s="85" t="s">
        <v>211</v>
      </c>
      <c r="F45" s="85">
        <v>112</v>
      </c>
      <c r="G45" s="85" t="s">
        <v>211</v>
      </c>
      <c r="H45" s="85">
        <v>208</v>
      </c>
      <c r="I45" s="85" t="s">
        <v>211</v>
      </c>
      <c r="J45" s="17"/>
      <c r="K45" s="87">
        <f t="shared" si="7"/>
        <v>1.1454133317285511</v>
      </c>
      <c r="L45" s="87"/>
      <c r="M45" s="87">
        <f t="shared" si="8"/>
        <v>1.1307834392034959</v>
      </c>
      <c r="N45" s="87"/>
      <c r="O45" s="87">
        <f t="shared" si="9"/>
        <v>0.72902427911215262</v>
      </c>
      <c r="P45" s="87"/>
      <c r="Q45" s="87">
        <f t="shared" si="10"/>
        <v>1.6922951753315434</v>
      </c>
      <c r="R45" s="87"/>
      <c r="T45" s="110"/>
      <c r="V45" s="110"/>
    </row>
    <row r="46" spans="1:22">
      <c r="A46" s="384" t="s">
        <v>135</v>
      </c>
      <c r="B46" s="85">
        <f t="shared" si="6"/>
        <v>677</v>
      </c>
      <c r="C46" s="85"/>
      <c r="D46" s="85">
        <v>265</v>
      </c>
      <c r="E46" s="85" t="s">
        <v>211</v>
      </c>
      <c r="F46" s="85">
        <v>20</v>
      </c>
      <c r="G46" s="85" t="s">
        <v>211</v>
      </c>
      <c r="H46" s="85">
        <v>392</v>
      </c>
      <c r="I46" s="85"/>
      <c r="J46" s="17"/>
      <c r="K46" s="87">
        <f t="shared" si="7"/>
        <v>1.3580469800004011</v>
      </c>
      <c r="L46" s="87"/>
      <c r="M46" s="87">
        <f t="shared" si="8"/>
        <v>1.1938550254538902</v>
      </c>
      <c r="N46" s="87"/>
      <c r="O46" s="87">
        <f t="shared" si="9"/>
        <v>0.13018290698431295</v>
      </c>
      <c r="P46" s="87"/>
      <c r="Q46" s="87">
        <f t="shared" si="10"/>
        <v>3.1893255227402166</v>
      </c>
      <c r="R46" s="87"/>
      <c r="T46" s="110"/>
      <c r="V46" s="110"/>
    </row>
    <row r="47" spans="1:22">
      <c r="A47" s="384" t="s">
        <v>35</v>
      </c>
      <c r="B47" s="85">
        <f t="shared" si="6"/>
        <v>899</v>
      </c>
      <c r="C47" s="85"/>
      <c r="D47" s="85">
        <v>534</v>
      </c>
      <c r="E47" s="85" t="s">
        <v>211</v>
      </c>
      <c r="F47" s="85">
        <v>120</v>
      </c>
      <c r="G47" s="85" t="s">
        <v>211</v>
      </c>
      <c r="H47" s="85">
        <v>245</v>
      </c>
      <c r="I47" s="85" t="s">
        <v>211</v>
      </c>
      <c r="J47" s="17"/>
      <c r="K47" s="87">
        <f t="shared" si="7"/>
        <v>1.8033740546829553</v>
      </c>
      <c r="L47" s="87"/>
      <c r="M47" s="87">
        <f t="shared" si="8"/>
        <v>2.4057305041221788</v>
      </c>
      <c r="N47" s="87"/>
      <c r="O47" s="87">
        <f t="shared" si="9"/>
        <v>0.78109744190587771</v>
      </c>
      <c r="P47" s="87"/>
      <c r="Q47" s="87">
        <f t="shared" si="10"/>
        <v>1.9933284517126353</v>
      </c>
      <c r="R47" s="87"/>
      <c r="T47" s="110"/>
      <c r="V47" s="110"/>
    </row>
    <row r="48" spans="1:22">
      <c r="A48" s="384" t="s">
        <v>136</v>
      </c>
      <c r="B48" s="85">
        <f t="shared" si="6"/>
        <v>461</v>
      </c>
      <c r="C48" s="85"/>
      <c r="D48" s="85">
        <v>235</v>
      </c>
      <c r="E48" s="85" t="s">
        <v>211</v>
      </c>
      <c r="F48" s="85">
        <v>63</v>
      </c>
      <c r="G48" s="85" t="s">
        <v>211</v>
      </c>
      <c r="H48" s="85">
        <v>163</v>
      </c>
      <c r="I48" s="85" t="s">
        <v>211</v>
      </c>
      <c r="J48" s="17"/>
      <c r="K48" s="87">
        <f t="shared" si="7"/>
        <v>0.92475577220115945</v>
      </c>
      <c r="L48" s="87"/>
      <c r="M48" s="87">
        <f t="shared" si="8"/>
        <v>1.0587016263459026</v>
      </c>
      <c r="N48" s="87"/>
      <c r="O48" s="87">
        <f t="shared" si="9"/>
        <v>0.41007615700058581</v>
      </c>
      <c r="P48" s="87"/>
      <c r="Q48" s="87">
        <f t="shared" si="10"/>
        <v>1.3261736229761614</v>
      </c>
      <c r="R48" s="87"/>
      <c r="T48" s="110"/>
      <c r="V48" s="110"/>
    </row>
    <row r="49" spans="1:22">
      <c r="A49" s="384" t="s">
        <v>205</v>
      </c>
      <c r="B49" s="85">
        <f t="shared" si="6"/>
        <v>300</v>
      </c>
      <c r="C49" s="85" t="s">
        <v>211</v>
      </c>
      <c r="D49" s="85">
        <v>148</v>
      </c>
      <c r="E49" s="85" t="s">
        <v>211</v>
      </c>
      <c r="F49" s="85">
        <v>27</v>
      </c>
      <c r="G49" s="85" t="s">
        <v>211</v>
      </c>
      <c r="H49" s="85">
        <v>125</v>
      </c>
      <c r="I49" s="85" t="s">
        <v>211</v>
      </c>
      <c r="J49" s="17"/>
      <c r="K49" s="87">
        <f t="shared" si="7"/>
        <v>0.60179334416561348</v>
      </c>
      <c r="L49" s="87"/>
      <c r="M49" s="87">
        <f t="shared" si="8"/>
        <v>0.66675676893273861</v>
      </c>
      <c r="N49" s="87"/>
      <c r="O49" s="87">
        <f t="shared" si="9"/>
        <v>0.1757469244288225</v>
      </c>
      <c r="P49" s="87"/>
      <c r="Q49" s="87">
        <f t="shared" si="10"/>
        <v>1.0170043120982832</v>
      </c>
      <c r="R49" s="87"/>
      <c r="T49" s="110"/>
      <c r="V49" s="110"/>
    </row>
    <row r="50" spans="1:22">
      <c r="A50" s="384" t="s">
        <v>129</v>
      </c>
      <c r="B50" s="85">
        <f t="shared" si="6"/>
        <v>6149</v>
      </c>
      <c r="C50" s="85"/>
      <c r="D50" s="85">
        <v>4026</v>
      </c>
      <c r="E50" s="85"/>
      <c r="F50" s="85">
        <v>640</v>
      </c>
      <c r="G50" s="85"/>
      <c r="H50" s="85">
        <v>1483</v>
      </c>
      <c r="I50" s="85"/>
      <c r="J50" s="17"/>
      <c r="K50" s="87">
        <f t="shared" si="7"/>
        <v>12.334757577581192</v>
      </c>
      <c r="L50" s="87"/>
      <c r="M50" s="87">
        <f>D50*100/SUM($D$42:$D$50)</f>
        <v>18.137586160291931</v>
      </c>
      <c r="N50" s="87"/>
      <c r="O50" s="87">
        <f>F50*100/SUM($F$42:$F$50)</f>
        <v>4.1658530234980145</v>
      </c>
      <c r="P50" s="87"/>
      <c r="Q50" s="87">
        <f>H50*100/SUM($H$42:$H$50)</f>
        <v>12.065739158734033</v>
      </c>
      <c r="R50" s="87"/>
    </row>
    <row r="51" spans="1:22">
      <c r="A51" s="384" t="s">
        <v>5</v>
      </c>
      <c r="B51" s="85">
        <f t="shared" si="6"/>
        <v>1378</v>
      </c>
      <c r="C51" s="85"/>
      <c r="D51" s="85">
        <v>1008</v>
      </c>
      <c r="E51" s="85"/>
      <c r="F51" s="85">
        <v>327</v>
      </c>
      <c r="G51" s="85"/>
      <c r="H51" s="85">
        <v>43</v>
      </c>
      <c r="I51" s="85" t="s">
        <v>211</v>
      </c>
      <c r="J51" s="17"/>
      <c r="K51" s="90" t="s">
        <v>15</v>
      </c>
      <c r="L51" s="90"/>
      <c r="M51" s="90" t="s">
        <v>15</v>
      </c>
      <c r="N51" s="91"/>
      <c r="O51" s="90" t="s">
        <v>15</v>
      </c>
      <c r="P51" s="90"/>
      <c r="Q51" s="90" t="s">
        <v>15</v>
      </c>
      <c r="R51" s="90"/>
    </row>
    <row r="52" spans="1:22" ht="6.6" customHeight="1">
      <c r="A52" s="27"/>
      <c r="B52" s="14"/>
      <c r="C52" s="640"/>
      <c r="D52" s="14"/>
      <c r="E52" s="640"/>
      <c r="F52" s="14"/>
      <c r="G52" s="640"/>
      <c r="H52" s="18"/>
      <c r="I52" s="640"/>
      <c r="J52" s="8"/>
      <c r="K52" s="14"/>
      <c r="L52" s="14"/>
      <c r="M52" s="14"/>
      <c r="N52" s="14"/>
      <c r="O52" s="14"/>
      <c r="P52" s="14"/>
      <c r="Q52" s="14"/>
      <c r="R52" s="14"/>
    </row>
    <row r="53" spans="1:22" ht="36">
      <c r="A53" s="227" t="s">
        <v>72</v>
      </c>
      <c r="B53" s="86">
        <f t="shared" ref="B53:B60" si="11">SUM(D53,F53,H53)</f>
        <v>51228</v>
      </c>
      <c r="C53" s="534"/>
      <c r="D53" s="86">
        <f>SUM(D54:D60)</f>
        <v>23205</v>
      </c>
      <c r="E53" s="534"/>
      <c r="F53" s="86">
        <f>SUM(F54:F60)</f>
        <v>15689</v>
      </c>
      <c r="G53" s="534"/>
      <c r="H53" s="86">
        <f>SUM(H54:H60)</f>
        <v>12334</v>
      </c>
      <c r="I53" s="641"/>
      <c r="J53" s="104"/>
      <c r="K53" s="89">
        <f>SUM(K54:K59)</f>
        <v>100.00000000000001</v>
      </c>
      <c r="L53" s="89"/>
      <c r="M53" s="89">
        <f>SUM(M54:M59)</f>
        <v>100</v>
      </c>
      <c r="N53" s="89"/>
      <c r="O53" s="89">
        <f>SUM(O54:O59)</f>
        <v>100</v>
      </c>
      <c r="P53" s="89"/>
      <c r="Q53" s="89">
        <f>SUM(Q54:Q59)</f>
        <v>100.00000000000003</v>
      </c>
      <c r="R53" s="89"/>
    </row>
    <row r="54" spans="1:22">
      <c r="A54" s="145" t="s">
        <v>39</v>
      </c>
      <c r="B54" s="85">
        <f t="shared" si="11"/>
        <v>28145</v>
      </c>
      <c r="C54" s="85"/>
      <c r="D54" s="85">
        <v>8697</v>
      </c>
      <c r="E54" s="85"/>
      <c r="F54" s="85">
        <v>11414</v>
      </c>
      <c r="G54" s="85"/>
      <c r="H54" s="85">
        <v>8034</v>
      </c>
      <c r="I54" s="85"/>
      <c r="J54" s="117"/>
      <c r="K54" s="87">
        <f>B54*100/SUM(B54:B59)</f>
        <v>55.492024685029278</v>
      </c>
      <c r="L54" s="87"/>
      <c r="M54" s="87">
        <f t="shared" ref="M54:M59" si="12">D54*100/SUM($D$54:$D$59)</f>
        <v>37.993097723996328</v>
      </c>
      <c r="N54" s="87"/>
      <c r="O54" s="87">
        <f t="shared" ref="O54:O59" si="13">F54*100/SUM($F$54:$F$59)</f>
        <v>73.558033124959721</v>
      </c>
      <c r="P54" s="87"/>
      <c r="Q54" s="87">
        <f>H54*100/SUM($H$54:$H$59)</f>
        <v>65.258711721224927</v>
      </c>
      <c r="R54" s="87"/>
    </row>
    <row r="55" spans="1:22">
      <c r="A55" s="145" t="s">
        <v>38</v>
      </c>
      <c r="B55" s="85">
        <f t="shared" si="11"/>
        <v>7560</v>
      </c>
      <c r="C55" s="85"/>
      <c r="D55" s="85">
        <v>2631</v>
      </c>
      <c r="E55" s="85"/>
      <c r="F55" s="85">
        <v>2457</v>
      </c>
      <c r="G55" s="85"/>
      <c r="H55" s="85">
        <v>2472</v>
      </c>
      <c r="I55" s="85"/>
      <c r="J55" s="117"/>
      <c r="K55" s="87">
        <f>B55*100/SUM(B54:B59)</f>
        <v>14.90565665726848</v>
      </c>
      <c r="L55" s="87"/>
      <c r="M55" s="87">
        <f t="shared" si="12"/>
        <v>11.493600104844699</v>
      </c>
      <c r="N55" s="87"/>
      <c r="O55" s="87">
        <f t="shared" si="13"/>
        <v>15.834246310498163</v>
      </c>
      <c r="P55" s="87"/>
      <c r="Q55" s="87">
        <f t="shared" ref="Q55:Q58" si="14">H55*100/SUM($H$54:$H$59)</f>
        <v>20.079603606530746</v>
      </c>
      <c r="R55" s="87"/>
    </row>
    <row r="56" spans="1:22">
      <c r="A56" s="145" t="s">
        <v>210</v>
      </c>
      <c r="B56" s="85">
        <f t="shared" si="11"/>
        <v>10769</v>
      </c>
      <c r="C56" s="85"/>
      <c r="D56" s="85">
        <v>8783</v>
      </c>
      <c r="E56" s="85"/>
      <c r="F56" s="85">
        <v>1333</v>
      </c>
      <c r="G56" s="85"/>
      <c r="H56" s="85">
        <v>653</v>
      </c>
      <c r="I56" s="85"/>
      <c r="J56" s="17"/>
      <c r="K56" s="87">
        <f>B56*100/SUM(B54:B59)</f>
        <v>21.23267414578363</v>
      </c>
      <c r="L56" s="87"/>
      <c r="M56" s="87">
        <f t="shared" si="12"/>
        <v>38.368791227993533</v>
      </c>
      <c r="N56" s="87"/>
      <c r="O56" s="87">
        <f t="shared" si="13"/>
        <v>8.5905780756589554</v>
      </c>
      <c r="P56" s="87"/>
      <c r="Q56" s="87">
        <f t="shared" si="14"/>
        <v>5.3041994963853467</v>
      </c>
      <c r="R56" s="87"/>
    </row>
    <row r="57" spans="1:22">
      <c r="A57" s="145" t="s">
        <v>68</v>
      </c>
      <c r="B57" s="85">
        <f>SUM(D57,F57,H57)</f>
        <v>2338</v>
      </c>
      <c r="C57" s="85"/>
      <c r="D57" s="85">
        <v>1365</v>
      </c>
      <c r="E57" s="85"/>
      <c r="F57" s="85">
        <v>218</v>
      </c>
      <c r="G57" s="85" t="s">
        <v>211</v>
      </c>
      <c r="H57" s="85">
        <v>755</v>
      </c>
      <c r="I57" s="85"/>
      <c r="J57" s="17"/>
      <c r="K57" s="87">
        <f>B57*100/SUM(B54:B59)</f>
        <v>4.6097123365996966</v>
      </c>
      <c r="L57" s="87"/>
      <c r="M57" s="87">
        <f t="shared" si="12"/>
        <v>5.9630422436765542</v>
      </c>
      <c r="N57" s="87"/>
      <c r="O57" s="87">
        <f t="shared" si="13"/>
        <v>1.4049107430560031</v>
      </c>
      <c r="P57" s="87"/>
      <c r="Q57" s="87">
        <f t="shared" si="14"/>
        <v>6.1327268296645281</v>
      </c>
      <c r="R57" s="87"/>
    </row>
    <row r="58" spans="1:22">
      <c r="A58" s="145" t="s">
        <v>127</v>
      </c>
      <c r="B58" s="85">
        <f>SUM(D58,F58,H58)</f>
        <v>1238</v>
      </c>
      <c r="C58" s="85"/>
      <c r="D58" s="85">
        <v>898</v>
      </c>
      <c r="E58" s="85"/>
      <c r="F58" s="85">
        <v>95</v>
      </c>
      <c r="G58" s="85" t="s">
        <v>211</v>
      </c>
      <c r="H58" s="85">
        <v>245</v>
      </c>
      <c r="I58" s="85" t="s">
        <v>211</v>
      </c>
      <c r="J58" s="17"/>
      <c r="K58" s="87">
        <f>B58*100/SUM(B54:B59)</f>
        <v>2.4408998600130127</v>
      </c>
      <c r="L58" s="87"/>
      <c r="M58" s="87">
        <f t="shared" si="12"/>
        <v>3.9229391463894108</v>
      </c>
      <c r="N58" s="87"/>
      <c r="O58" s="87">
        <f t="shared" si="13"/>
        <v>0.61223174582715734</v>
      </c>
      <c r="P58" s="87"/>
      <c r="Q58" s="87">
        <f t="shared" si="14"/>
        <v>1.9900901632686216</v>
      </c>
      <c r="R58" s="87"/>
    </row>
    <row r="59" spans="1:22">
      <c r="A59" s="145" t="s">
        <v>69</v>
      </c>
      <c r="B59" s="85">
        <f t="shared" si="11"/>
        <v>669</v>
      </c>
      <c r="C59" s="85"/>
      <c r="D59" s="85">
        <v>517</v>
      </c>
      <c r="E59" s="85" t="s">
        <v>211</v>
      </c>
      <c r="F59" s="85">
        <v>0</v>
      </c>
      <c r="G59" s="85"/>
      <c r="H59" s="85">
        <v>152</v>
      </c>
      <c r="I59" s="85" t="s">
        <v>211</v>
      </c>
      <c r="J59" s="17"/>
      <c r="K59" s="87">
        <f>B59*100/SUM(B54:B59)</f>
        <v>1.3190323153059011</v>
      </c>
      <c r="L59" s="87"/>
      <c r="M59" s="87">
        <f t="shared" si="12"/>
        <v>2.2585295530994713</v>
      </c>
      <c r="N59" s="87"/>
      <c r="O59" s="87">
        <f t="shared" si="13"/>
        <v>0</v>
      </c>
      <c r="P59" s="87"/>
      <c r="Q59" s="87">
        <f>H59*100/SUM($H$54:$H$59)</f>
        <v>1.2346681829258386</v>
      </c>
      <c r="R59" s="87"/>
    </row>
    <row r="60" spans="1:22">
      <c r="A60" s="145" t="s">
        <v>5</v>
      </c>
      <c r="B60" s="85">
        <f t="shared" si="11"/>
        <v>509</v>
      </c>
      <c r="C60" s="85" t="s">
        <v>211</v>
      </c>
      <c r="D60" s="85">
        <v>314</v>
      </c>
      <c r="E60" s="85" t="s">
        <v>211</v>
      </c>
      <c r="F60" s="85">
        <v>172</v>
      </c>
      <c r="G60" s="85" t="s">
        <v>211</v>
      </c>
      <c r="H60" s="85">
        <v>23</v>
      </c>
      <c r="I60" s="85" t="s">
        <v>211</v>
      </c>
      <c r="J60" s="17"/>
      <c r="K60" s="90" t="s">
        <v>15</v>
      </c>
      <c r="L60" s="90"/>
      <c r="M60" s="90" t="s">
        <v>15</v>
      </c>
      <c r="N60" s="90"/>
      <c r="O60" s="90" t="s">
        <v>15</v>
      </c>
      <c r="P60" s="90"/>
      <c r="Q60" s="90" t="s">
        <v>15</v>
      </c>
      <c r="R60" s="87"/>
    </row>
    <row r="61" spans="1:22" s="16" customFormat="1" ht="4.5" customHeight="1">
      <c r="A61" s="107"/>
      <c r="B61" s="119"/>
      <c r="C61" s="119"/>
      <c r="D61" s="62"/>
      <c r="E61" s="62"/>
      <c r="F61" s="62"/>
      <c r="G61" s="640"/>
      <c r="H61" s="15"/>
      <c r="I61" s="640"/>
      <c r="J61" s="15"/>
      <c r="K61" s="108"/>
      <c r="L61" s="108"/>
      <c r="M61" s="62"/>
      <c r="N61" s="62"/>
      <c r="O61" s="62"/>
      <c r="P61" s="62"/>
      <c r="Q61" s="62"/>
      <c r="R61" s="62"/>
    </row>
    <row r="62" spans="1:22" s="25" customFormat="1" ht="12" customHeight="1">
      <c r="A62" s="227" t="s">
        <v>128</v>
      </c>
      <c r="B62" s="86">
        <f t="shared" ref="B62:B67" si="15">SUM(D62,F62,H62)</f>
        <v>51231</v>
      </c>
      <c r="C62" s="534"/>
      <c r="D62" s="86">
        <f>D63+D66+D67</f>
        <v>23207</v>
      </c>
      <c r="E62" s="534"/>
      <c r="F62" s="86">
        <f>F63+F66+F67</f>
        <v>15690</v>
      </c>
      <c r="G62" s="534"/>
      <c r="H62" s="86">
        <f>H63+H66+H67</f>
        <v>12334</v>
      </c>
      <c r="I62" s="641"/>
      <c r="J62" s="11"/>
      <c r="K62" s="89">
        <f>SUM(K66,K63)</f>
        <v>100</v>
      </c>
      <c r="L62" s="89"/>
      <c r="M62" s="89">
        <f>SUM(M66,M63)</f>
        <v>100</v>
      </c>
      <c r="N62" s="89"/>
      <c r="O62" s="89">
        <f>SUM(O66,O63)</f>
        <v>100</v>
      </c>
      <c r="P62" s="89"/>
      <c r="Q62" s="89">
        <f>SUM(Q66,Q63)</f>
        <v>100</v>
      </c>
      <c r="R62" s="89"/>
    </row>
    <row r="63" spans="1:22">
      <c r="A63" s="397" t="s">
        <v>76</v>
      </c>
      <c r="B63" s="85">
        <f t="shared" si="15"/>
        <v>24165</v>
      </c>
      <c r="C63" s="534"/>
      <c r="D63" s="85">
        <f>SUM(D64:D65)</f>
        <v>6330</v>
      </c>
      <c r="E63" s="534"/>
      <c r="F63" s="85">
        <f>SUM(F64:F65)</f>
        <v>10727</v>
      </c>
      <c r="G63" s="534"/>
      <c r="H63" s="85">
        <f>SUM(H64:H65)</f>
        <v>7108</v>
      </c>
      <c r="I63" s="534"/>
      <c r="J63" s="10"/>
      <c r="K63" s="87">
        <f>B63*100/SUM(B63,B66)</f>
        <v>56.332610672074971</v>
      </c>
      <c r="L63" s="87"/>
      <c r="M63" s="87">
        <f>D63*100/SUM(D63,D66)</f>
        <v>39.199900916522168</v>
      </c>
      <c r="N63" s="87"/>
      <c r="O63" s="87">
        <f>F63*100/SUM(F63,F66)</f>
        <v>73.918136714443222</v>
      </c>
      <c r="P63" s="87"/>
      <c r="Q63" s="87">
        <f>H63*100/SUM(H63,H66)</f>
        <v>58.086132221949825</v>
      </c>
      <c r="R63" s="87"/>
    </row>
    <row r="64" spans="1:22">
      <c r="A64" s="393" t="s">
        <v>40</v>
      </c>
      <c r="B64" s="85">
        <f t="shared" si="15"/>
        <v>5668</v>
      </c>
      <c r="C64" s="646"/>
      <c r="D64" s="85">
        <v>1600</v>
      </c>
      <c r="E64" s="85"/>
      <c r="F64" s="85">
        <v>2736</v>
      </c>
      <c r="G64" s="85"/>
      <c r="H64" s="85">
        <v>1332</v>
      </c>
      <c r="I64" s="85"/>
      <c r="J64" s="118"/>
      <c r="K64" s="87">
        <f>B64*100/(B63+B66)</f>
        <v>13.213045201296127</v>
      </c>
      <c r="L64" s="87"/>
      <c r="M64" s="87">
        <f>D64*100/(D63+D66)</f>
        <v>9.9083477830071836</v>
      </c>
      <c r="N64" s="87"/>
      <c r="O64" s="87">
        <f>F64*100/(F63+F66)</f>
        <v>18.853362734288865</v>
      </c>
      <c r="P64" s="87"/>
      <c r="Q64" s="87">
        <f>H64*100/(H63+H66)</f>
        <v>10.885020838440795</v>
      </c>
      <c r="R64" s="87"/>
    </row>
    <row r="65" spans="1:18">
      <c r="A65" s="393" t="s">
        <v>63</v>
      </c>
      <c r="B65" s="85">
        <f t="shared" si="15"/>
        <v>18497</v>
      </c>
      <c r="C65" s="646"/>
      <c r="D65" s="85">
        <v>4730</v>
      </c>
      <c r="E65" s="85"/>
      <c r="F65" s="85">
        <v>7991</v>
      </c>
      <c r="G65" s="85"/>
      <c r="H65" s="85">
        <v>5776</v>
      </c>
      <c r="I65" s="85"/>
      <c r="J65" s="118"/>
      <c r="K65" s="87">
        <f>B65*100/SUM(B63,B66)</f>
        <v>43.119565470778845</v>
      </c>
      <c r="L65" s="87"/>
      <c r="M65" s="87">
        <f>D65*100/SUM(D63,D66)</f>
        <v>29.291553133514988</v>
      </c>
      <c r="N65" s="87"/>
      <c r="O65" s="87">
        <f>F65*100/SUM(F63,F66)</f>
        <v>55.064773980154357</v>
      </c>
      <c r="P65" s="87"/>
      <c r="Q65" s="87">
        <f>H65*100/SUM(H63,H66)</f>
        <v>47.20111138350903</v>
      </c>
      <c r="R65" s="87"/>
    </row>
    <row r="66" spans="1:18">
      <c r="A66" s="334" t="s">
        <v>77</v>
      </c>
      <c r="B66" s="85">
        <f t="shared" si="15"/>
        <v>18732</v>
      </c>
      <c r="C66" s="534"/>
      <c r="D66" s="85">
        <v>9818</v>
      </c>
      <c r="E66" s="85"/>
      <c r="F66" s="85">
        <v>3785</v>
      </c>
      <c r="G66" s="85"/>
      <c r="H66" s="85">
        <v>5129</v>
      </c>
      <c r="I66" s="85"/>
      <c r="J66" s="10"/>
      <c r="K66" s="87">
        <f>B66*100/SUM(B63,B66)</f>
        <v>43.667389327925029</v>
      </c>
      <c r="L66" s="87"/>
      <c r="M66" s="87">
        <f>D66*100/SUM(D63,D66)</f>
        <v>60.800099083477832</v>
      </c>
      <c r="N66" s="87"/>
      <c r="O66" s="87">
        <f>F66*100/SUM(F63,F66)</f>
        <v>26.081863285556782</v>
      </c>
      <c r="P66" s="87"/>
      <c r="Q66" s="87">
        <f>H66*100/SUM(H63,H66)</f>
        <v>41.913867778050175</v>
      </c>
      <c r="R66" s="87"/>
    </row>
    <row r="67" spans="1:18">
      <c r="A67" s="334" t="s">
        <v>71</v>
      </c>
      <c r="B67" s="85">
        <f t="shared" si="15"/>
        <v>8334</v>
      </c>
      <c r="C67" s="646"/>
      <c r="D67" s="85">
        <v>7059</v>
      </c>
      <c r="E67" s="85"/>
      <c r="F67" s="85">
        <v>1178</v>
      </c>
      <c r="G67" s="85"/>
      <c r="H67" s="85">
        <v>97</v>
      </c>
      <c r="I67" s="85" t="s">
        <v>211</v>
      </c>
      <c r="J67" s="10"/>
      <c r="K67" s="90" t="s">
        <v>15</v>
      </c>
      <c r="L67" s="87"/>
      <c r="M67" s="90" t="s">
        <v>15</v>
      </c>
      <c r="N67" s="87"/>
      <c r="O67" s="90" t="s">
        <v>15</v>
      </c>
      <c r="P67" s="90"/>
      <c r="Q67" s="90" t="s">
        <v>15</v>
      </c>
      <c r="R67" s="87"/>
    </row>
    <row r="68" spans="1:18" ht="6" customHeight="1">
      <c r="A68" s="19"/>
      <c r="B68" s="85"/>
      <c r="C68" s="534"/>
      <c r="D68" s="85"/>
      <c r="E68" s="534"/>
      <c r="F68" s="85"/>
      <c r="G68" s="534"/>
      <c r="H68" s="85"/>
      <c r="I68" s="534"/>
      <c r="J68" s="10"/>
      <c r="K68" s="90"/>
      <c r="L68" s="90"/>
      <c r="M68" s="90"/>
      <c r="N68" s="91"/>
      <c r="O68" s="90"/>
      <c r="P68" s="90"/>
      <c r="Q68" s="90"/>
      <c r="R68" s="30"/>
    </row>
    <row r="69" spans="1:18" ht="12">
      <c r="A69" s="463" t="s">
        <v>179</v>
      </c>
      <c r="B69" s="464">
        <f>SUM(D69,F69,H69)</f>
        <v>17058</v>
      </c>
      <c r="C69" s="638"/>
      <c r="D69" s="464">
        <f>D17</f>
        <v>8132</v>
      </c>
      <c r="E69" s="638"/>
      <c r="F69" s="464">
        <f>F17</f>
        <v>5591</v>
      </c>
      <c r="G69" s="638"/>
      <c r="H69" s="464">
        <f>H17</f>
        <v>3335</v>
      </c>
      <c r="I69" s="638"/>
      <c r="J69" s="465"/>
      <c r="K69" s="466">
        <f>SUM(M69,O69,Q69)</f>
        <v>100</v>
      </c>
      <c r="L69" s="466"/>
      <c r="M69" s="466">
        <f>D69*100/B69</f>
        <v>47.672646265681792</v>
      </c>
      <c r="N69" s="467"/>
      <c r="O69" s="466">
        <f>F69*100/B69</f>
        <v>32.776409895650133</v>
      </c>
      <c r="P69" s="523"/>
      <c r="Q69" s="466">
        <f>H69*100/B69</f>
        <v>19.550943838668072</v>
      </c>
      <c r="R69" s="498"/>
    </row>
    <row r="70" spans="1:18" ht="6.6" customHeight="1">
      <c r="A70" s="14"/>
      <c r="B70" s="14"/>
      <c r="C70" s="637"/>
      <c r="D70" s="14"/>
      <c r="E70" s="637"/>
      <c r="F70" s="14"/>
      <c r="G70" s="637"/>
      <c r="H70" s="14"/>
      <c r="I70" s="637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2" customHeight="1">
      <c r="A71" s="289" t="s">
        <v>16</v>
      </c>
      <c r="B71" s="341">
        <f t="shared" ref="B71:B73" si="16">SUM(D71,F71,H71)</f>
        <v>17058</v>
      </c>
      <c r="C71" s="581"/>
      <c r="D71" s="532">
        <f>SUM(D72:D73)</f>
        <v>8131</v>
      </c>
      <c r="E71" s="532"/>
      <c r="F71" s="532">
        <f>SUM(F72:F73)</f>
        <v>5591</v>
      </c>
      <c r="G71" s="532"/>
      <c r="H71" s="532">
        <f>SUM(H72:H73)</f>
        <v>3336</v>
      </c>
      <c r="I71" s="577"/>
      <c r="J71" s="358"/>
      <c r="K71" s="338">
        <f>SUM(K72:K73)</f>
        <v>100</v>
      </c>
      <c r="L71" s="338"/>
      <c r="M71" s="338">
        <f>SUM(M72:M73)</f>
        <v>100</v>
      </c>
      <c r="N71" s="338"/>
      <c r="O71" s="338">
        <f>SUM(O72:O73)</f>
        <v>100</v>
      </c>
      <c r="P71" s="332"/>
      <c r="Q71" s="338">
        <f>SUM(Q72:Q73)</f>
        <v>100</v>
      </c>
      <c r="R71" s="338"/>
    </row>
    <row r="72" spans="1:18" ht="12" customHeight="1">
      <c r="A72" s="290" t="s">
        <v>94</v>
      </c>
      <c r="B72" s="324">
        <f t="shared" si="16"/>
        <v>14998</v>
      </c>
      <c r="C72" s="581"/>
      <c r="D72" s="533">
        <v>7156</v>
      </c>
      <c r="E72" s="533"/>
      <c r="F72" s="533">
        <v>4900</v>
      </c>
      <c r="G72" s="533"/>
      <c r="H72" s="533">
        <v>2942</v>
      </c>
      <c r="I72" s="577"/>
      <c r="J72" s="344"/>
      <c r="K72" s="328">
        <f>B72*100/SUM(B72:B73)</f>
        <v>87.923554930238012</v>
      </c>
      <c r="L72" s="328"/>
      <c r="M72" s="328">
        <f>D72*100/SUM(D72:D73)</f>
        <v>88.008854999385065</v>
      </c>
      <c r="N72" s="328"/>
      <c r="O72" s="328">
        <f>F72*100/SUM(F72:F73)</f>
        <v>87.640851368270432</v>
      </c>
      <c r="P72" s="327"/>
      <c r="Q72" s="328">
        <f>H72*100/SUM(H72:H73)</f>
        <v>88.189448441247009</v>
      </c>
      <c r="R72" s="328"/>
    </row>
    <row r="73" spans="1:18" ht="12" customHeight="1">
      <c r="A73" s="290" t="s">
        <v>95</v>
      </c>
      <c r="B73" s="324">
        <f t="shared" si="16"/>
        <v>2060</v>
      </c>
      <c r="C73" s="581"/>
      <c r="D73" s="533">
        <v>975</v>
      </c>
      <c r="E73" s="533"/>
      <c r="F73" s="533">
        <v>691</v>
      </c>
      <c r="G73" s="533"/>
      <c r="H73" s="533">
        <v>394</v>
      </c>
      <c r="I73" s="534"/>
      <c r="J73" s="344"/>
      <c r="K73" s="328">
        <f>B73*100/SUM(B72:B73)</f>
        <v>12.076445069761988</v>
      </c>
      <c r="L73" s="328"/>
      <c r="M73" s="328">
        <f>D73*100/SUM(D72:D73)</f>
        <v>11.99114500061493</v>
      </c>
      <c r="N73" s="328"/>
      <c r="O73" s="328">
        <f>F73*100/SUM(F72:F73)</f>
        <v>12.359148631729566</v>
      </c>
      <c r="P73" s="327"/>
      <c r="Q73" s="328">
        <f>H73*100/SUM(H72:H73)</f>
        <v>11.810551558752998</v>
      </c>
      <c r="R73" s="328"/>
    </row>
    <row r="74" spans="1:18" ht="6.6" customHeight="1">
      <c r="A74" s="14"/>
      <c r="B74" s="14"/>
      <c r="C74" s="534"/>
      <c r="D74" s="14"/>
      <c r="E74" s="534"/>
      <c r="F74" s="14"/>
      <c r="G74" s="534"/>
      <c r="H74" s="14"/>
      <c r="I74" s="637"/>
      <c r="J74" s="14"/>
      <c r="K74" s="14"/>
      <c r="L74" s="14"/>
      <c r="M74" s="14"/>
      <c r="N74" s="14"/>
      <c r="O74" s="14"/>
      <c r="P74" s="14"/>
      <c r="Q74" s="14"/>
      <c r="R74" s="14"/>
    </row>
    <row r="75" spans="1:18" s="25" customFormat="1" ht="24">
      <c r="A75" s="385" t="s">
        <v>110</v>
      </c>
      <c r="B75" s="86">
        <f t="shared" ref="B75:B88" si="17">SUM(D75,F75,H75)</f>
        <v>17060</v>
      </c>
      <c r="C75" s="534"/>
      <c r="D75" s="86">
        <f>SUM(D76:D88)</f>
        <v>8131</v>
      </c>
      <c r="E75" s="534"/>
      <c r="F75" s="86">
        <f>SUM(F76:F88)</f>
        <v>5592</v>
      </c>
      <c r="G75" s="534"/>
      <c r="H75" s="86">
        <f>SUM(H76:H88)</f>
        <v>3337</v>
      </c>
      <c r="I75" s="534"/>
      <c r="J75" s="11"/>
      <c r="K75" s="89">
        <f>SUM(K76:K87)</f>
        <v>100</v>
      </c>
      <c r="L75" s="89"/>
      <c r="M75" s="89">
        <f>SUM(M76:M87)</f>
        <v>100</v>
      </c>
      <c r="N75" s="89"/>
      <c r="O75" s="89">
        <f>SUM(O76:O87)</f>
        <v>100</v>
      </c>
      <c r="P75" s="89"/>
      <c r="Q75" s="89">
        <f>SUM(Q76:Q87)</f>
        <v>100</v>
      </c>
      <c r="R75" s="6"/>
    </row>
    <row r="76" spans="1:18">
      <c r="A76" s="531" t="s">
        <v>46</v>
      </c>
      <c r="B76" s="85">
        <f t="shared" si="17"/>
        <v>892</v>
      </c>
      <c r="C76" s="534"/>
      <c r="D76" s="85">
        <v>506</v>
      </c>
      <c r="E76" s="85" t="s">
        <v>211</v>
      </c>
      <c r="F76" s="85">
        <v>72</v>
      </c>
      <c r="G76" s="85" t="s">
        <v>211</v>
      </c>
      <c r="H76" s="85">
        <v>314</v>
      </c>
      <c r="I76" s="85"/>
      <c r="J76" s="10"/>
      <c r="K76" s="87">
        <f>B76*100/SUM($B$76:$B$87)</f>
        <v>5.3939650480740156</v>
      </c>
      <c r="L76" s="87"/>
      <c r="M76" s="87">
        <f>D76*100/SUM($D$76:$D$87)</f>
        <v>6.4714157820693181</v>
      </c>
      <c r="N76" s="87"/>
      <c r="O76" s="87">
        <f>F76*100/SUM($F$76:$F$87)</f>
        <v>1.3249907986750091</v>
      </c>
      <c r="P76" s="87"/>
      <c r="Q76" s="87">
        <f>H76*100/SUM($H$76:$H$87)</f>
        <v>9.5615103532277708</v>
      </c>
      <c r="R76" s="7"/>
    </row>
    <row r="77" spans="1:18">
      <c r="A77" s="384" t="s">
        <v>48</v>
      </c>
      <c r="B77" s="85">
        <f t="shared" si="17"/>
        <v>551</v>
      </c>
      <c r="C77" s="534"/>
      <c r="D77" s="85">
        <v>261</v>
      </c>
      <c r="E77" s="85" t="s">
        <v>211</v>
      </c>
      <c r="F77" s="85">
        <v>253</v>
      </c>
      <c r="G77" s="85" t="s">
        <v>211</v>
      </c>
      <c r="H77" s="85">
        <v>37</v>
      </c>
      <c r="I77" s="85" t="s">
        <v>211</v>
      </c>
      <c r="J77" s="10"/>
      <c r="K77" s="87">
        <f>B77*100/SUM($B$76:$B$87)</f>
        <v>3.3319223559291284</v>
      </c>
      <c r="L77" s="87"/>
      <c r="M77" s="87">
        <f t="shared" ref="M77:M86" si="18">D77*100/SUM($D$76:$D$87)</f>
        <v>3.3380227650594705</v>
      </c>
      <c r="N77" s="87"/>
      <c r="O77" s="87">
        <f t="shared" ref="O77:O86" si="19">F77*100/SUM($F$76:$F$87)</f>
        <v>4.6558704453441297</v>
      </c>
      <c r="P77" s="87"/>
      <c r="Q77" s="87">
        <f t="shared" ref="Q77:Q85" si="20">H77*100/SUM($H$76:$H$87)</f>
        <v>1.1266747868453106</v>
      </c>
      <c r="R77" s="7"/>
    </row>
    <row r="78" spans="1:18">
      <c r="A78" s="384" t="s">
        <v>64</v>
      </c>
      <c r="B78" s="85">
        <f t="shared" si="17"/>
        <v>67</v>
      </c>
      <c r="C78" s="534" t="s">
        <v>211</v>
      </c>
      <c r="D78" s="85">
        <v>58</v>
      </c>
      <c r="E78" s="85" t="s">
        <v>211</v>
      </c>
      <c r="F78" s="85">
        <v>0</v>
      </c>
      <c r="G78" s="85"/>
      <c r="H78" s="85">
        <v>9</v>
      </c>
      <c r="I78" s="85" t="s">
        <v>211</v>
      </c>
      <c r="J78" s="10"/>
      <c r="K78" s="87">
        <f t="shared" ref="K78:K86" si="21">B78*100/SUM($B$76:$B$87)</f>
        <v>0.40515208320735319</v>
      </c>
      <c r="L78" s="87"/>
      <c r="M78" s="87">
        <f t="shared" si="18"/>
        <v>0.74178283667988232</v>
      </c>
      <c r="N78" s="87"/>
      <c r="O78" s="87">
        <f t="shared" si="19"/>
        <v>0</v>
      </c>
      <c r="P78" s="87"/>
      <c r="Q78" s="87">
        <f t="shared" si="20"/>
        <v>0.27405602923264311</v>
      </c>
      <c r="R78" s="7"/>
    </row>
    <row r="79" spans="1:18">
      <c r="A79" s="531" t="s">
        <v>47</v>
      </c>
      <c r="B79" s="85">
        <f t="shared" si="17"/>
        <v>321</v>
      </c>
      <c r="C79" s="534" t="s">
        <v>211</v>
      </c>
      <c r="D79" s="85">
        <v>262</v>
      </c>
      <c r="E79" s="85" t="s">
        <v>211</v>
      </c>
      <c r="F79" s="85">
        <v>44</v>
      </c>
      <c r="G79" s="85" t="s">
        <v>211</v>
      </c>
      <c r="H79" s="85">
        <v>15</v>
      </c>
      <c r="I79" s="85" t="s">
        <v>211</v>
      </c>
      <c r="J79" s="10"/>
      <c r="K79" s="87">
        <f t="shared" si="21"/>
        <v>1.9411017717844832</v>
      </c>
      <c r="L79" s="87"/>
      <c r="M79" s="87">
        <f t="shared" si="18"/>
        <v>3.3508121243125721</v>
      </c>
      <c r="N79" s="87"/>
      <c r="O79" s="87">
        <f t="shared" si="19"/>
        <v>0.80971659919028338</v>
      </c>
      <c r="P79" s="87"/>
      <c r="Q79" s="87">
        <f t="shared" si="20"/>
        <v>0.45676004872107184</v>
      </c>
      <c r="R79" s="7"/>
    </row>
    <row r="80" spans="1:18">
      <c r="A80" s="384" t="s">
        <v>134</v>
      </c>
      <c r="B80" s="85">
        <f t="shared" si="17"/>
        <v>49</v>
      </c>
      <c r="C80" s="534" t="s">
        <v>211</v>
      </c>
      <c r="D80" s="85">
        <v>18</v>
      </c>
      <c r="E80" s="85" t="s">
        <v>211</v>
      </c>
      <c r="F80" s="85">
        <v>31</v>
      </c>
      <c r="G80" s="85" t="s">
        <v>211</v>
      </c>
      <c r="H80" s="85">
        <v>0</v>
      </c>
      <c r="I80" s="85"/>
      <c r="J80" s="10"/>
      <c r="K80" s="87">
        <f t="shared" si="21"/>
        <v>0.29630525488298964</v>
      </c>
      <c r="L80" s="87"/>
      <c r="M80" s="87">
        <f t="shared" si="18"/>
        <v>0.23020846655582555</v>
      </c>
      <c r="N80" s="87"/>
      <c r="O80" s="87">
        <f t="shared" si="19"/>
        <v>0.5704821494295178</v>
      </c>
      <c r="P80" s="87"/>
      <c r="Q80" s="87">
        <f t="shared" si="20"/>
        <v>0</v>
      </c>
      <c r="R80" s="7"/>
    </row>
    <row r="81" spans="1:22">
      <c r="A81" s="531" t="s">
        <v>49</v>
      </c>
      <c r="B81" s="85">
        <f t="shared" si="17"/>
        <v>249</v>
      </c>
      <c r="C81" s="534" t="s">
        <v>211</v>
      </c>
      <c r="D81" s="85">
        <v>168</v>
      </c>
      <c r="E81" s="85" t="s">
        <v>211</v>
      </c>
      <c r="F81" s="85">
        <v>26</v>
      </c>
      <c r="G81" s="85" t="s">
        <v>211</v>
      </c>
      <c r="H81" s="85">
        <v>55</v>
      </c>
      <c r="I81" s="85" t="s">
        <v>211</v>
      </c>
      <c r="J81" s="10"/>
      <c r="K81" s="87">
        <f t="shared" si="21"/>
        <v>1.505714458487029</v>
      </c>
      <c r="L81" s="87"/>
      <c r="M81" s="87">
        <f t="shared" si="18"/>
        <v>2.1486123545210387</v>
      </c>
      <c r="N81" s="87"/>
      <c r="O81" s="87">
        <f t="shared" si="19"/>
        <v>0.4784688995215311</v>
      </c>
      <c r="P81" s="87"/>
      <c r="Q81" s="87">
        <f t="shared" si="20"/>
        <v>1.6747868453105967</v>
      </c>
      <c r="R81" s="7"/>
    </row>
    <row r="82" spans="1:22">
      <c r="A82" s="531" t="s">
        <v>50</v>
      </c>
      <c r="B82" s="85">
        <f t="shared" si="17"/>
        <v>795</v>
      </c>
      <c r="C82" s="534"/>
      <c r="D82" s="85">
        <v>398</v>
      </c>
      <c r="E82" s="85" t="s">
        <v>211</v>
      </c>
      <c r="F82" s="85">
        <v>205</v>
      </c>
      <c r="G82" s="85" t="s">
        <v>211</v>
      </c>
      <c r="H82" s="85">
        <v>192</v>
      </c>
      <c r="I82" s="85" t="s">
        <v>211</v>
      </c>
      <c r="J82" s="10"/>
      <c r="K82" s="87">
        <f t="shared" si="21"/>
        <v>4.8074015843260565</v>
      </c>
      <c r="L82" s="87"/>
      <c r="M82" s="87">
        <f t="shared" si="18"/>
        <v>5.0901649827343647</v>
      </c>
      <c r="N82" s="87"/>
      <c r="O82" s="87">
        <f>F82*100/SUM($F$76:$F$87)</f>
        <v>3.7725432462274568</v>
      </c>
      <c r="P82" s="87"/>
      <c r="Q82" s="87">
        <f>H82*100/SUM($H$76:$H$87)</f>
        <v>5.8465286236297196</v>
      </c>
      <c r="R82" s="7"/>
    </row>
    <row r="83" spans="1:22">
      <c r="A83" s="384" t="s">
        <v>133</v>
      </c>
      <c r="B83" s="85">
        <f t="shared" si="17"/>
        <v>809</v>
      </c>
      <c r="C83" s="534"/>
      <c r="D83" s="85">
        <v>233</v>
      </c>
      <c r="E83" s="85" t="s">
        <v>211</v>
      </c>
      <c r="F83" s="85">
        <v>412</v>
      </c>
      <c r="G83" s="85" t="s">
        <v>211</v>
      </c>
      <c r="H83" s="85">
        <v>164</v>
      </c>
      <c r="I83" s="85" t="s">
        <v>211</v>
      </c>
      <c r="J83" s="10"/>
      <c r="K83" s="87">
        <f t="shared" si="21"/>
        <v>4.8920602285783392</v>
      </c>
      <c r="L83" s="87"/>
      <c r="M83" s="87">
        <f t="shared" si="18"/>
        <v>2.9799207059726309</v>
      </c>
      <c r="N83" s="87"/>
      <c r="O83" s="87">
        <f>F83*100/SUM($F$76:$F$87)</f>
        <v>7.5818917924181086</v>
      </c>
      <c r="P83" s="87"/>
      <c r="Q83" s="87">
        <f t="shared" si="20"/>
        <v>4.9939098660170522</v>
      </c>
      <c r="R83" s="7"/>
    </row>
    <row r="84" spans="1:22">
      <c r="A84" s="384" t="s">
        <v>51</v>
      </c>
      <c r="B84" s="85">
        <f t="shared" si="17"/>
        <v>1220</v>
      </c>
      <c r="C84" s="534"/>
      <c r="D84" s="85">
        <v>586</v>
      </c>
      <c r="E84" s="85"/>
      <c r="F84" s="85">
        <v>309</v>
      </c>
      <c r="G84" s="85" t="s">
        <v>211</v>
      </c>
      <c r="H84" s="85">
        <v>325</v>
      </c>
      <c r="I84" s="85"/>
      <c r="J84" s="10"/>
      <c r="K84" s="87">
        <f t="shared" si="21"/>
        <v>7.3773961419846401</v>
      </c>
      <c r="L84" s="87"/>
      <c r="M84" s="87">
        <f t="shared" si="18"/>
        <v>7.4945645223174315</v>
      </c>
      <c r="N84" s="87"/>
      <c r="O84" s="87">
        <f t="shared" si="19"/>
        <v>5.6864188443135815</v>
      </c>
      <c r="P84" s="87"/>
      <c r="Q84" s="87">
        <f>H84*100/SUM($H$76:$H$87)</f>
        <v>9.8964677222898896</v>
      </c>
      <c r="R84" s="7"/>
    </row>
    <row r="85" spans="1:22">
      <c r="A85" s="384" t="s">
        <v>52</v>
      </c>
      <c r="B85" s="85">
        <f t="shared" si="17"/>
        <v>7113</v>
      </c>
      <c r="C85" s="534"/>
      <c r="D85" s="85">
        <v>2614</v>
      </c>
      <c r="E85" s="85"/>
      <c r="F85" s="85">
        <v>2802</v>
      </c>
      <c r="G85" s="85"/>
      <c r="H85" s="85">
        <v>1697</v>
      </c>
      <c r="I85" s="85"/>
      <c r="J85" s="10"/>
      <c r="K85" s="87">
        <f t="shared" si="21"/>
        <v>43.012638326177665</v>
      </c>
      <c r="L85" s="87"/>
      <c r="M85" s="87">
        <f t="shared" si="18"/>
        <v>33.431385087607111</v>
      </c>
      <c r="N85" s="87"/>
      <c r="O85" s="87">
        <f t="shared" si="19"/>
        <v>51.564225248435775</v>
      </c>
      <c r="P85" s="87"/>
      <c r="Q85" s="87">
        <f t="shared" si="20"/>
        <v>51.674786845310599</v>
      </c>
      <c r="R85" s="7"/>
    </row>
    <row r="86" spans="1:22">
      <c r="A86" s="531" t="s">
        <v>53</v>
      </c>
      <c r="B86" s="85">
        <f t="shared" si="17"/>
        <v>781</v>
      </c>
      <c r="C86" s="534"/>
      <c r="D86" s="85">
        <v>261</v>
      </c>
      <c r="E86" s="85" t="s">
        <v>211</v>
      </c>
      <c r="F86" s="85">
        <v>404</v>
      </c>
      <c r="G86" s="85" t="s">
        <v>211</v>
      </c>
      <c r="H86" s="85">
        <v>116</v>
      </c>
      <c r="I86" s="85" t="s">
        <v>211</v>
      </c>
      <c r="J86" s="10"/>
      <c r="K86" s="87">
        <f t="shared" si="21"/>
        <v>4.7227429400737737</v>
      </c>
      <c r="L86" s="87"/>
      <c r="M86" s="87">
        <f t="shared" si="18"/>
        <v>3.3380227650594705</v>
      </c>
      <c r="N86" s="87"/>
      <c r="O86" s="87">
        <f t="shared" si="19"/>
        <v>7.4346705925653298</v>
      </c>
      <c r="P86" s="87"/>
      <c r="Q86" s="87">
        <f>H86*100/SUM($H$76:$H$87)</f>
        <v>3.5322777101096223</v>
      </c>
      <c r="R86" s="7"/>
    </row>
    <row r="87" spans="1:22">
      <c r="A87" s="531" t="s">
        <v>111</v>
      </c>
      <c r="B87" s="85">
        <f t="shared" si="17"/>
        <v>3690</v>
      </c>
      <c r="C87" s="534"/>
      <c r="D87" s="85">
        <v>2454</v>
      </c>
      <c r="E87" s="85"/>
      <c r="F87" s="85">
        <v>876</v>
      </c>
      <c r="G87" s="85" t="s">
        <v>211</v>
      </c>
      <c r="H87" s="85">
        <v>360</v>
      </c>
      <c r="I87" s="85"/>
      <c r="J87" s="10"/>
      <c r="K87" s="90">
        <f>B87*100/SUM(B76:B87)</f>
        <v>22.313599806494526</v>
      </c>
      <c r="L87" s="90"/>
      <c r="M87" s="87">
        <f>D87*100/SUM($D$76:$D$87)</f>
        <v>31.385087607110883</v>
      </c>
      <c r="N87" s="91"/>
      <c r="O87" s="87">
        <f>F87*100/SUM($F$76:$F$87)</f>
        <v>16.120721383879278</v>
      </c>
      <c r="P87" s="90"/>
      <c r="Q87" s="87">
        <f>H87*100/SUM($H$76:$H$87)</f>
        <v>10.962241169305726</v>
      </c>
      <c r="R87" s="30"/>
    </row>
    <row r="88" spans="1:22">
      <c r="A88" s="531" t="s">
        <v>71</v>
      </c>
      <c r="B88" s="85">
        <f t="shared" si="17"/>
        <v>523</v>
      </c>
      <c r="C88" s="534" t="s">
        <v>211</v>
      </c>
      <c r="D88" s="85">
        <v>312</v>
      </c>
      <c r="E88" s="85" t="s">
        <v>211</v>
      </c>
      <c r="F88" s="85">
        <v>158</v>
      </c>
      <c r="G88" s="85" t="s">
        <v>211</v>
      </c>
      <c r="H88" s="85">
        <v>53</v>
      </c>
      <c r="I88" s="85" t="s">
        <v>211</v>
      </c>
      <c r="J88" s="10"/>
      <c r="K88" s="90" t="s">
        <v>15</v>
      </c>
      <c r="L88" s="90"/>
      <c r="M88" s="90" t="s">
        <v>15</v>
      </c>
      <c r="N88" s="91"/>
      <c r="O88" s="90" t="s">
        <v>15</v>
      </c>
      <c r="P88" s="90"/>
      <c r="Q88" s="90" t="s">
        <v>15</v>
      </c>
      <c r="R88" s="30"/>
    </row>
    <row r="89" spans="1:22" ht="6.6" customHeight="1">
      <c r="A89" s="14"/>
      <c r="B89" s="14"/>
      <c r="C89" s="640"/>
      <c r="D89" s="14"/>
      <c r="E89" s="640"/>
      <c r="F89" s="14"/>
      <c r="G89" s="640"/>
      <c r="H89" s="18"/>
      <c r="I89" s="640"/>
      <c r="J89" s="8"/>
      <c r="K89" s="14"/>
      <c r="L89" s="14"/>
      <c r="M89" s="14"/>
      <c r="N89" s="14"/>
      <c r="O89" s="14"/>
      <c r="P89" s="14"/>
      <c r="Q89" s="14"/>
      <c r="R89" s="14"/>
    </row>
    <row r="90" spans="1:22" s="25" customFormat="1" ht="24">
      <c r="A90" s="227" t="s">
        <v>37</v>
      </c>
      <c r="B90" s="86">
        <f t="shared" ref="B90:B100" si="22">SUM(D90,F90,H90)</f>
        <v>17056</v>
      </c>
      <c r="C90" s="534"/>
      <c r="D90" s="86">
        <f>SUM(D91:D100)</f>
        <v>8131</v>
      </c>
      <c r="E90" s="534"/>
      <c r="F90" s="86">
        <f>SUM(F91:F100)</f>
        <v>5590</v>
      </c>
      <c r="G90" s="534"/>
      <c r="H90" s="86">
        <f>SUM(H91:H100)</f>
        <v>3335</v>
      </c>
      <c r="I90" s="641"/>
      <c r="J90" s="104"/>
      <c r="K90" s="89">
        <f>SUM(K91:K99)</f>
        <v>99.999999999999986</v>
      </c>
      <c r="L90" s="89"/>
      <c r="M90" s="89">
        <f>SUM(M91:M99)</f>
        <v>100</v>
      </c>
      <c r="N90" s="89"/>
      <c r="O90" s="89">
        <f>SUM(O91:O99)</f>
        <v>100</v>
      </c>
      <c r="P90" s="89"/>
      <c r="Q90" s="89">
        <f>SUM(Q91:Q99)</f>
        <v>100</v>
      </c>
      <c r="R90" s="89"/>
      <c r="T90" s="110"/>
      <c r="V90" s="110"/>
    </row>
    <row r="91" spans="1:22">
      <c r="A91" s="384" t="s">
        <v>32</v>
      </c>
      <c r="B91" s="85">
        <f t="shared" si="22"/>
        <v>10179</v>
      </c>
      <c r="C91" s="85"/>
      <c r="D91" s="85">
        <v>3775</v>
      </c>
      <c r="E91" s="85"/>
      <c r="F91" s="85">
        <v>3984</v>
      </c>
      <c r="G91" s="85"/>
      <c r="H91" s="85">
        <v>2420</v>
      </c>
      <c r="I91" s="85"/>
      <c r="J91" s="17"/>
      <c r="K91" s="87">
        <f>B91*100/SUM(B91:B99)</f>
        <v>60.636206588431527</v>
      </c>
      <c r="L91" s="87"/>
      <c r="M91" s="87">
        <f>D91*100/SUM($D$91:$D$99)</f>
        <v>47.105066134265037</v>
      </c>
      <c r="N91" s="87"/>
      <c r="O91" s="87">
        <f>F91*100/SUM($F$91:$F$99)</f>
        <v>73.033913840513293</v>
      </c>
      <c r="P91" s="87"/>
      <c r="Q91" s="87">
        <f>H91*100/SUM($H$91:$H$99)</f>
        <v>72.935503315250145</v>
      </c>
      <c r="R91" s="87"/>
      <c r="T91" s="110"/>
      <c r="V91" s="110"/>
    </row>
    <row r="92" spans="1:22" s="5" customFormat="1">
      <c r="A92" s="384" t="s">
        <v>34</v>
      </c>
      <c r="B92" s="85">
        <f t="shared" si="22"/>
        <v>2299</v>
      </c>
      <c r="C92" s="85"/>
      <c r="D92" s="85">
        <v>1300</v>
      </c>
      <c r="E92" s="85"/>
      <c r="F92" s="85">
        <v>788</v>
      </c>
      <c r="G92" s="85" t="s">
        <v>211</v>
      </c>
      <c r="H92" s="85">
        <v>211</v>
      </c>
      <c r="I92" s="85" t="s">
        <v>211</v>
      </c>
      <c r="J92" s="117"/>
      <c r="K92" s="87">
        <f>B92*100/SUM(B91:B99)</f>
        <v>13.695121224757253</v>
      </c>
      <c r="L92" s="87"/>
      <c r="M92" s="87">
        <f t="shared" ref="M92:M98" si="23">D92*100/SUM($D$91:$D$99)</f>
        <v>16.221612178687298</v>
      </c>
      <c r="N92" s="87"/>
      <c r="O92" s="87">
        <f t="shared" ref="O92:O98" si="24">F92*100/SUM($F$91:$F$99)</f>
        <v>14.445462878093492</v>
      </c>
      <c r="P92" s="87"/>
      <c r="Q92" s="87">
        <f t="shared" ref="Q92:Q98" si="25">H92*100/SUM($H$91:$H$99)</f>
        <v>6.3592525617842073</v>
      </c>
      <c r="R92" s="87"/>
      <c r="T92" s="110"/>
      <c r="V92" s="110"/>
    </row>
    <row r="93" spans="1:22" s="5" customFormat="1">
      <c r="A93" s="384" t="s">
        <v>33</v>
      </c>
      <c r="B93" s="85">
        <f t="shared" si="22"/>
        <v>1394</v>
      </c>
      <c r="C93" s="85"/>
      <c r="D93" s="85">
        <v>794</v>
      </c>
      <c r="E93" s="85"/>
      <c r="F93" s="85">
        <v>256</v>
      </c>
      <c r="G93" s="85" t="s">
        <v>211</v>
      </c>
      <c r="H93" s="85">
        <v>344</v>
      </c>
      <c r="I93" s="85"/>
      <c r="J93" s="117"/>
      <c r="K93" s="87">
        <f>B93*100/SUM(B91:B99)</f>
        <v>8.3040447965687729</v>
      </c>
      <c r="L93" s="87"/>
      <c r="M93" s="87">
        <f t="shared" si="23"/>
        <v>9.9076615922136266</v>
      </c>
      <c r="N93" s="87"/>
      <c r="O93" s="87">
        <f t="shared" si="24"/>
        <v>4.6929422548120989</v>
      </c>
      <c r="P93" s="87"/>
      <c r="Q93" s="87">
        <f t="shared" si="25"/>
        <v>10.367691380349608</v>
      </c>
      <c r="R93" s="87"/>
      <c r="T93" s="110"/>
      <c r="V93" s="110"/>
    </row>
    <row r="94" spans="1:22">
      <c r="A94" s="384" t="s">
        <v>36</v>
      </c>
      <c r="B94" s="85">
        <f t="shared" si="22"/>
        <v>298</v>
      </c>
      <c r="C94" s="85" t="s">
        <v>211</v>
      </c>
      <c r="D94" s="85">
        <v>167</v>
      </c>
      <c r="E94" s="85" t="s">
        <v>211</v>
      </c>
      <c r="F94" s="85">
        <v>76</v>
      </c>
      <c r="G94" s="85" t="s">
        <v>211</v>
      </c>
      <c r="H94" s="85">
        <v>55</v>
      </c>
      <c r="I94" s="85" t="s">
        <v>211</v>
      </c>
      <c r="J94" s="17"/>
      <c r="K94" s="87">
        <f>B94*100/SUM(B91:B99)</f>
        <v>1.7751831774587479</v>
      </c>
      <c r="L94" s="87"/>
      <c r="M94" s="87">
        <f t="shared" si="23"/>
        <v>2.083853256800599</v>
      </c>
      <c r="N94" s="87"/>
      <c r="O94" s="87">
        <f t="shared" si="24"/>
        <v>1.3932172318973419</v>
      </c>
      <c r="P94" s="87"/>
      <c r="Q94" s="87">
        <f t="shared" si="25"/>
        <v>1.6576250753465944</v>
      </c>
      <c r="R94" s="87"/>
      <c r="T94" s="110"/>
      <c r="V94" s="110"/>
    </row>
    <row r="95" spans="1:22">
      <c r="A95" s="384" t="s">
        <v>135</v>
      </c>
      <c r="B95" s="85">
        <f t="shared" si="22"/>
        <v>95</v>
      </c>
      <c r="C95" s="85" t="s">
        <v>211</v>
      </c>
      <c r="D95" s="85">
        <v>57</v>
      </c>
      <c r="E95" s="85" t="s">
        <v>211</v>
      </c>
      <c r="F95" s="85">
        <v>0</v>
      </c>
      <c r="G95" s="85"/>
      <c r="H95" s="85">
        <v>38</v>
      </c>
      <c r="I95" s="85" t="s">
        <v>211</v>
      </c>
      <c r="J95" s="17"/>
      <c r="K95" s="87">
        <f>B95*100/SUM(B91:B99)</f>
        <v>0.56591410019658073</v>
      </c>
      <c r="L95" s="87"/>
      <c r="M95" s="87">
        <f t="shared" si="23"/>
        <v>0.71125530321936614</v>
      </c>
      <c r="N95" s="87"/>
      <c r="O95" s="87">
        <f t="shared" si="24"/>
        <v>0</v>
      </c>
      <c r="P95" s="87"/>
      <c r="Q95" s="87">
        <f t="shared" si="25"/>
        <v>1.1452682338758289</v>
      </c>
      <c r="R95" s="87"/>
      <c r="T95" s="110"/>
      <c r="V95" s="110"/>
    </row>
    <row r="96" spans="1:22">
      <c r="A96" s="384" t="s">
        <v>35</v>
      </c>
      <c r="B96" s="85">
        <f t="shared" si="22"/>
        <v>266</v>
      </c>
      <c r="C96" s="85" t="s">
        <v>211</v>
      </c>
      <c r="D96" s="85">
        <v>200</v>
      </c>
      <c r="E96" s="85" t="s">
        <v>211</v>
      </c>
      <c r="F96" s="85">
        <v>45</v>
      </c>
      <c r="G96" s="85" t="s">
        <v>211</v>
      </c>
      <c r="H96" s="85">
        <v>21</v>
      </c>
      <c r="I96" s="85" t="s">
        <v>211</v>
      </c>
      <c r="J96" s="17"/>
      <c r="K96" s="87">
        <f>B96*100/SUM(B91:B99)</f>
        <v>1.5845594805504259</v>
      </c>
      <c r="L96" s="87"/>
      <c r="M96" s="87">
        <f t="shared" si="23"/>
        <v>2.4956326428749689</v>
      </c>
      <c r="N96" s="87"/>
      <c r="O96" s="87">
        <f t="shared" si="24"/>
        <v>0.82493125572868931</v>
      </c>
      <c r="P96" s="87"/>
      <c r="Q96" s="87">
        <f t="shared" si="25"/>
        <v>0.63291139240506333</v>
      </c>
      <c r="R96" s="87"/>
      <c r="T96" s="110"/>
      <c r="V96" s="110"/>
    </row>
    <row r="97" spans="1:22">
      <c r="A97" s="384" t="s">
        <v>136</v>
      </c>
      <c r="B97" s="85">
        <f t="shared" si="22"/>
        <v>158</v>
      </c>
      <c r="C97" s="85" t="s">
        <v>211</v>
      </c>
      <c r="D97" s="85">
        <v>93</v>
      </c>
      <c r="E97" s="85" t="s">
        <v>211</v>
      </c>
      <c r="F97" s="85">
        <v>0</v>
      </c>
      <c r="G97" s="85"/>
      <c r="H97" s="85">
        <v>65</v>
      </c>
      <c r="I97" s="85" t="s">
        <v>211</v>
      </c>
      <c r="J97" s="17"/>
      <c r="K97" s="87">
        <f>B97*100/SUM(B91:B99)</f>
        <v>0.94120450348483942</v>
      </c>
      <c r="L97" s="87"/>
      <c r="M97" s="87">
        <f t="shared" si="23"/>
        <v>1.1604691789368604</v>
      </c>
      <c r="N97" s="87"/>
      <c r="O97" s="87">
        <f t="shared" si="24"/>
        <v>0</v>
      </c>
      <c r="P97" s="87"/>
      <c r="Q97" s="87">
        <f t="shared" si="25"/>
        <v>1.9590114526823388</v>
      </c>
      <c r="R97" s="87"/>
      <c r="T97" s="110"/>
      <c r="V97" s="110"/>
    </row>
    <row r="98" spans="1:22">
      <c r="A98" s="384" t="s">
        <v>205</v>
      </c>
      <c r="B98" s="85">
        <f t="shared" si="22"/>
        <v>114</v>
      </c>
      <c r="C98" s="85" t="s">
        <v>211</v>
      </c>
      <c r="D98" s="85">
        <v>16</v>
      </c>
      <c r="E98" s="85" t="s">
        <v>211</v>
      </c>
      <c r="F98" s="85">
        <v>84</v>
      </c>
      <c r="G98" s="85" t="s">
        <v>211</v>
      </c>
      <c r="H98" s="85">
        <v>14</v>
      </c>
      <c r="I98" s="85" t="s">
        <v>211</v>
      </c>
      <c r="J98" s="17"/>
      <c r="K98" s="87">
        <f>B98*100/SUM(B91:B99)</f>
        <v>0.67909692023589685</v>
      </c>
      <c r="L98" s="87"/>
      <c r="M98" s="87">
        <f t="shared" si="23"/>
        <v>0.19965061142999752</v>
      </c>
      <c r="N98" s="87"/>
      <c r="O98" s="87">
        <f t="shared" si="24"/>
        <v>1.5398716773602199</v>
      </c>
      <c r="P98" s="87"/>
      <c r="Q98" s="87">
        <f t="shared" si="25"/>
        <v>0.4219409282700422</v>
      </c>
      <c r="R98" s="87"/>
      <c r="T98" s="110"/>
      <c r="V98" s="110"/>
    </row>
    <row r="99" spans="1:22">
      <c r="A99" s="384" t="s">
        <v>129</v>
      </c>
      <c r="B99" s="85">
        <f t="shared" si="22"/>
        <v>1984</v>
      </c>
      <c r="C99" s="85"/>
      <c r="D99" s="85">
        <v>1612</v>
      </c>
      <c r="E99" s="85"/>
      <c r="F99" s="85">
        <v>222</v>
      </c>
      <c r="G99" s="85" t="s">
        <v>211</v>
      </c>
      <c r="H99" s="85">
        <v>150</v>
      </c>
      <c r="I99" s="85" t="s">
        <v>211</v>
      </c>
      <c r="J99" s="17"/>
      <c r="K99" s="87">
        <f>B99*100/SUM(B91:B99)</f>
        <v>11.818669208315958</v>
      </c>
      <c r="L99" s="87"/>
      <c r="M99" s="87">
        <f>D99*100/SUM($D$91:$D$99)</f>
        <v>20.114799101572249</v>
      </c>
      <c r="N99" s="87"/>
      <c r="O99" s="87">
        <f>F99*100/SUM($F$91:$F$99)</f>
        <v>4.0696608615948673</v>
      </c>
      <c r="P99" s="87"/>
      <c r="Q99" s="87">
        <f>H99*100/SUM($H$91:$H$99)</f>
        <v>4.5207956600361667</v>
      </c>
      <c r="R99" s="87"/>
    </row>
    <row r="100" spans="1:22">
      <c r="A100" s="384" t="s">
        <v>5</v>
      </c>
      <c r="B100" s="85">
        <f t="shared" si="22"/>
        <v>269</v>
      </c>
      <c r="C100" s="85" t="s">
        <v>211</v>
      </c>
      <c r="D100" s="85">
        <v>117</v>
      </c>
      <c r="E100" s="85" t="s">
        <v>211</v>
      </c>
      <c r="F100" s="85">
        <v>135</v>
      </c>
      <c r="G100" s="85" t="s">
        <v>211</v>
      </c>
      <c r="H100" s="85">
        <v>17</v>
      </c>
      <c r="I100" s="85" t="s">
        <v>211</v>
      </c>
      <c r="J100" s="17"/>
      <c r="K100" s="90" t="s">
        <v>15</v>
      </c>
      <c r="L100" s="90"/>
      <c r="M100" s="90" t="s">
        <v>15</v>
      </c>
      <c r="N100" s="91"/>
      <c r="O100" s="90" t="s">
        <v>15</v>
      </c>
      <c r="P100" s="90"/>
      <c r="Q100" s="90" t="s">
        <v>15</v>
      </c>
      <c r="R100" s="90"/>
    </row>
    <row r="101" spans="1:22" ht="6.6" customHeight="1">
      <c r="A101" s="27"/>
      <c r="B101" s="14"/>
      <c r="C101" s="85"/>
      <c r="D101" s="85"/>
      <c r="E101" s="85"/>
      <c r="F101" s="85"/>
      <c r="G101" s="85"/>
      <c r="H101" s="85"/>
      <c r="I101" s="85"/>
      <c r="J101" s="8"/>
      <c r="K101" s="14"/>
      <c r="L101" s="14"/>
      <c r="M101" s="14"/>
      <c r="N101" s="14"/>
      <c r="O101" s="14"/>
      <c r="P101" s="14"/>
      <c r="Q101" s="14"/>
      <c r="R101" s="14"/>
    </row>
    <row r="102" spans="1:22" ht="36">
      <c r="A102" s="227" t="s">
        <v>72</v>
      </c>
      <c r="B102" s="86">
        <f t="shared" ref="B102:B109" si="26">SUM(D102,F102,H102)</f>
        <v>17058</v>
      </c>
      <c r="C102" s="534"/>
      <c r="D102" s="86">
        <f>SUM(D103:D109)</f>
        <v>8132</v>
      </c>
      <c r="E102" s="534"/>
      <c r="F102" s="86">
        <f>SUM(F103:F109)</f>
        <v>5590</v>
      </c>
      <c r="G102" s="534"/>
      <c r="H102" s="86">
        <f>SUM(H103:H109)</f>
        <v>3336</v>
      </c>
      <c r="I102" s="641"/>
      <c r="J102" s="104"/>
      <c r="K102" s="89">
        <f>SUM(K103:K108)</f>
        <v>100</v>
      </c>
      <c r="L102" s="89"/>
      <c r="M102" s="89">
        <f>SUM(M103:M108)</f>
        <v>99.999999999999986</v>
      </c>
      <c r="N102" s="89"/>
      <c r="O102" s="89">
        <f>SUM(O103:O108)</f>
        <v>100</v>
      </c>
      <c r="P102" s="89"/>
      <c r="Q102" s="89">
        <f>SUM(Q103:Q108)</f>
        <v>100</v>
      </c>
      <c r="R102" s="89"/>
    </row>
    <row r="103" spans="1:22">
      <c r="A103" s="145" t="s">
        <v>39</v>
      </c>
      <c r="B103" s="85">
        <f t="shared" si="26"/>
        <v>9719</v>
      </c>
      <c r="C103" s="85"/>
      <c r="D103" s="85">
        <v>4925</v>
      </c>
      <c r="E103" s="85"/>
      <c r="F103" s="85">
        <v>3036</v>
      </c>
      <c r="G103" s="85"/>
      <c r="H103" s="85">
        <v>1758</v>
      </c>
      <c r="I103" s="85"/>
      <c r="J103" s="117"/>
      <c r="K103" s="87">
        <f>B103*100/SUM($B$103:$B$108)</f>
        <v>57.621390881603133</v>
      </c>
      <c r="L103" s="87"/>
      <c r="M103" s="87">
        <f>D103*100/SUM($D$103:$D$108)</f>
        <v>61.263838785918644</v>
      </c>
      <c r="N103" s="87"/>
      <c r="O103" s="87">
        <f>F103*100/SUM($F$103:$F$108)</f>
        <v>55.06983493560675</v>
      </c>
      <c r="P103" s="87"/>
      <c r="Q103" s="87">
        <f>H103*100/SUM($H$103:$H$108)</f>
        <v>53.0316742081448</v>
      </c>
      <c r="R103" s="87"/>
    </row>
    <row r="104" spans="1:22">
      <c r="A104" s="145" t="s">
        <v>38</v>
      </c>
      <c r="B104" s="85">
        <f t="shared" si="26"/>
        <v>3036</v>
      </c>
      <c r="C104" s="85"/>
      <c r="D104" s="85">
        <v>897</v>
      </c>
      <c r="E104" s="85"/>
      <c r="F104" s="85">
        <v>1238</v>
      </c>
      <c r="G104" s="85"/>
      <c r="H104" s="85">
        <v>901</v>
      </c>
      <c r="I104" s="85"/>
      <c r="J104" s="117"/>
      <c r="K104" s="87">
        <f t="shared" ref="K104:K107" si="27">B104*100/SUM($B$103:$B$108)</f>
        <v>17.999644275804826</v>
      </c>
      <c r="L104" s="87"/>
      <c r="M104" s="87">
        <f t="shared" ref="M104:M107" si="28">D104*100/SUM($D$103:$D$108)</f>
        <v>11.158104241821121</v>
      </c>
      <c r="N104" s="87"/>
      <c r="O104" s="87">
        <f t="shared" ref="O104:O107" si="29">F104*100/SUM($F$103:$F$108)</f>
        <v>22.456013060039904</v>
      </c>
      <c r="P104" s="87"/>
      <c r="Q104" s="87">
        <f t="shared" ref="Q104:Q107" si="30">H104*100/SUM($H$103:$H$108)</f>
        <v>27.179487179487179</v>
      </c>
      <c r="R104" s="87"/>
    </row>
    <row r="105" spans="1:22">
      <c r="A105" s="145" t="s">
        <v>210</v>
      </c>
      <c r="B105" s="85">
        <f t="shared" si="26"/>
        <v>2590</v>
      </c>
      <c r="C105" s="85"/>
      <c r="D105" s="85">
        <v>1247</v>
      </c>
      <c r="E105" s="85"/>
      <c r="F105" s="85">
        <v>941</v>
      </c>
      <c r="G105" s="85"/>
      <c r="H105" s="85">
        <v>402</v>
      </c>
      <c r="I105" s="85"/>
      <c r="J105" s="17"/>
      <c r="K105" s="87">
        <f t="shared" si="27"/>
        <v>15.355427758344696</v>
      </c>
      <c r="L105" s="87"/>
      <c r="M105" s="87">
        <f t="shared" si="28"/>
        <v>15.511879587013309</v>
      </c>
      <c r="N105" s="87"/>
      <c r="O105" s="87">
        <f t="shared" si="29"/>
        <v>17.068746598947943</v>
      </c>
      <c r="P105" s="87"/>
      <c r="Q105" s="87">
        <f t="shared" si="30"/>
        <v>12.126696832579185</v>
      </c>
      <c r="R105" s="87"/>
    </row>
    <row r="106" spans="1:22">
      <c r="A106" s="145" t="s">
        <v>68</v>
      </c>
      <c r="B106" s="85">
        <f t="shared" si="26"/>
        <v>656</v>
      </c>
      <c r="C106" s="85"/>
      <c r="D106" s="85">
        <v>517</v>
      </c>
      <c r="E106" s="85" t="s">
        <v>211</v>
      </c>
      <c r="F106" s="85">
        <v>0</v>
      </c>
      <c r="G106" s="85"/>
      <c r="H106" s="85">
        <v>139</v>
      </c>
      <c r="I106" s="85" t="s">
        <v>211</v>
      </c>
      <c r="J106" s="17"/>
      <c r="K106" s="87">
        <f t="shared" si="27"/>
        <v>3.8892512005691589</v>
      </c>
      <c r="L106" s="87"/>
      <c r="M106" s="87">
        <f t="shared" si="28"/>
        <v>6.431148152755318</v>
      </c>
      <c r="N106" s="87"/>
      <c r="O106" s="87">
        <f t="shared" si="29"/>
        <v>0</v>
      </c>
      <c r="P106" s="87"/>
      <c r="Q106" s="87">
        <f t="shared" si="30"/>
        <v>4.1930618401206639</v>
      </c>
      <c r="R106" s="87"/>
    </row>
    <row r="107" spans="1:22">
      <c r="A107" s="145" t="s">
        <v>127</v>
      </c>
      <c r="B107" s="85">
        <f t="shared" si="26"/>
        <v>531</v>
      </c>
      <c r="C107" s="85" t="s">
        <v>211</v>
      </c>
      <c r="D107" s="85">
        <v>362</v>
      </c>
      <c r="E107" s="85" t="s">
        <v>211</v>
      </c>
      <c r="F107" s="85">
        <v>128</v>
      </c>
      <c r="G107" s="85" t="s">
        <v>211</v>
      </c>
      <c r="H107" s="85">
        <v>41</v>
      </c>
      <c r="I107" s="85" t="s">
        <v>211</v>
      </c>
      <c r="J107" s="17"/>
      <c r="K107" s="87">
        <f t="shared" si="27"/>
        <v>3.1481591272899747</v>
      </c>
      <c r="L107" s="87"/>
      <c r="M107" s="87">
        <f t="shared" si="28"/>
        <v>4.5030476427416346</v>
      </c>
      <c r="N107" s="87"/>
      <c r="O107" s="87">
        <f t="shared" si="29"/>
        <v>2.3217848721204426</v>
      </c>
      <c r="P107" s="87"/>
      <c r="Q107" s="87">
        <f t="shared" si="30"/>
        <v>1.2368024132730016</v>
      </c>
      <c r="R107" s="87"/>
    </row>
    <row r="108" spans="1:22">
      <c r="A108" s="145" t="s">
        <v>69</v>
      </c>
      <c r="B108" s="85">
        <f t="shared" si="26"/>
        <v>335</v>
      </c>
      <c r="C108" s="85" t="s">
        <v>211</v>
      </c>
      <c r="D108" s="85">
        <v>91</v>
      </c>
      <c r="E108" s="85" t="s">
        <v>211</v>
      </c>
      <c r="F108" s="85">
        <v>170</v>
      </c>
      <c r="G108" s="85" t="s">
        <v>211</v>
      </c>
      <c r="H108" s="85">
        <v>74</v>
      </c>
      <c r="I108" s="85" t="s">
        <v>211</v>
      </c>
      <c r="J108" s="17"/>
      <c r="K108" s="87">
        <f>B108*100/SUM($B$103:$B$108)</f>
        <v>1.9861267563882137</v>
      </c>
      <c r="L108" s="87"/>
      <c r="M108" s="87">
        <f>D108*100/SUM($D$103:$D$108)</f>
        <v>1.131981589749969</v>
      </c>
      <c r="N108" s="87"/>
      <c r="O108" s="87">
        <f>F108*100/SUM($F$103:$F$108)</f>
        <v>3.0836205332849627</v>
      </c>
      <c r="P108" s="87"/>
      <c r="Q108" s="87">
        <f>H108*100/SUM($H$103:$H$108)</f>
        <v>2.2322775263951735</v>
      </c>
      <c r="R108" s="87"/>
    </row>
    <row r="109" spans="1:22">
      <c r="A109" s="145" t="s">
        <v>5</v>
      </c>
      <c r="B109" s="85">
        <f t="shared" si="26"/>
        <v>191</v>
      </c>
      <c r="C109" s="85" t="s">
        <v>211</v>
      </c>
      <c r="D109" s="85">
        <v>93</v>
      </c>
      <c r="E109" s="85" t="s">
        <v>211</v>
      </c>
      <c r="F109" s="85">
        <v>77</v>
      </c>
      <c r="G109" s="85" t="s">
        <v>211</v>
      </c>
      <c r="H109" s="85">
        <v>21</v>
      </c>
      <c r="I109" s="85" t="s">
        <v>211</v>
      </c>
      <c r="J109" s="17"/>
      <c r="K109" s="90" t="s">
        <v>15</v>
      </c>
      <c r="L109" s="90"/>
      <c r="M109" s="90" t="s">
        <v>15</v>
      </c>
      <c r="N109" s="87"/>
      <c r="O109" s="90" t="s">
        <v>15</v>
      </c>
      <c r="P109" s="87"/>
      <c r="Q109" s="90" t="s">
        <v>15</v>
      </c>
      <c r="R109" s="87"/>
    </row>
    <row r="110" spans="1:22" s="16" customFormat="1" ht="4.5" customHeight="1">
      <c r="A110" s="107"/>
      <c r="B110" s="119"/>
      <c r="C110" s="119"/>
      <c r="D110" s="62"/>
      <c r="E110" s="62"/>
      <c r="F110" s="62"/>
      <c r="G110" s="640"/>
      <c r="H110" s="15"/>
      <c r="I110" s="640"/>
      <c r="J110" s="15"/>
      <c r="K110" s="108"/>
      <c r="L110" s="108"/>
      <c r="M110" s="62"/>
      <c r="N110" s="62"/>
      <c r="O110" s="62"/>
      <c r="P110" s="62"/>
      <c r="Q110" s="62"/>
      <c r="R110" s="62"/>
    </row>
    <row r="111" spans="1:22" s="25" customFormat="1" ht="12" customHeight="1">
      <c r="A111" s="227" t="s">
        <v>128</v>
      </c>
      <c r="B111" s="86">
        <f t="shared" ref="B111:B116" si="31">SUM(D111,F111,H111)</f>
        <v>17057</v>
      </c>
      <c r="C111" s="534"/>
      <c r="D111" s="86">
        <f>D112+D115+D116</f>
        <v>8131</v>
      </c>
      <c r="E111" s="534"/>
      <c r="F111" s="86">
        <f>F112+F115+F116</f>
        <v>5591</v>
      </c>
      <c r="G111" s="534"/>
      <c r="H111" s="86">
        <f>H112+H115+H116</f>
        <v>3335</v>
      </c>
      <c r="I111" s="641"/>
      <c r="J111" s="11"/>
      <c r="K111" s="89">
        <f>SUM(K115,K112)</f>
        <v>100</v>
      </c>
      <c r="L111" s="89"/>
      <c r="M111" s="89">
        <f>SUM(M115,M112)</f>
        <v>100</v>
      </c>
      <c r="N111" s="89"/>
      <c r="O111" s="89">
        <f>SUM(O115,O112)</f>
        <v>100</v>
      </c>
      <c r="P111" s="89"/>
      <c r="Q111" s="89">
        <f>SUM(Q115,Q112)</f>
        <v>100</v>
      </c>
      <c r="R111" s="89"/>
    </row>
    <row r="112" spans="1:22">
      <c r="A112" s="397" t="s">
        <v>76</v>
      </c>
      <c r="B112" s="85">
        <f t="shared" si="31"/>
        <v>7334</v>
      </c>
      <c r="C112" s="534"/>
      <c r="D112" s="85">
        <f>SUM(D113:D114)</f>
        <v>3464</v>
      </c>
      <c r="E112" s="534"/>
      <c r="F112" s="85">
        <f>SUM(F113:F114)</f>
        <v>2327</v>
      </c>
      <c r="G112" s="534"/>
      <c r="H112" s="85">
        <f>SUM(H113:H114)</f>
        <v>1543</v>
      </c>
      <c r="I112" s="534"/>
      <c r="J112" s="10"/>
      <c r="K112" s="87">
        <f>B112*100/SUM(B112,B115)</f>
        <v>46.671757668321241</v>
      </c>
      <c r="L112" s="87"/>
      <c r="M112" s="87">
        <f>D112*100/SUM(D112,D115)</f>
        <v>45.06895654436638</v>
      </c>
      <c r="N112" s="87"/>
      <c r="O112" s="87">
        <f>F112*100/SUM(F112,F115)</f>
        <v>49.175824175824175</v>
      </c>
      <c r="P112" s="87"/>
      <c r="Q112" s="87">
        <f>H112*100/SUM(H112,H115)</f>
        <v>46.814320388349515</v>
      </c>
      <c r="R112" s="87"/>
    </row>
    <row r="113" spans="1:18">
      <c r="A113" s="393" t="s">
        <v>40</v>
      </c>
      <c r="B113" s="85">
        <f t="shared" si="31"/>
        <v>1668</v>
      </c>
      <c r="C113" s="646"/>
      <c r="D113" s="85">
        <v>803</v>
      </c>
      <c r="E113" s="85"/>
      <c r="F113" s="85">
        <v>326</v>
      </c>
      <c r="G113" s="85" t="s">
        <v>211</v>
      </c>
      <c r="H113" s="85">
        <v>539</v>
      </c>
      <c r="I113" s="85"/>
      <c r="J113" s="118"/>
      <c r="K113" s="87">
        <f>B113*100/(B112+B115)</f>
        <v>10.614738449789996</v>
      </c>
      <c r="L113" s="87"/>
      <c r="M113" s="87">
        <f>D113*100/(D112+D115)</f>
        <v>10.447567004944053</v>
      </c>
      <c r="N113" s="87"/>
      <c r="O113" s="87">
        <f>F113*100/(F112+F115)</f>
        <v>6.8892645815722737</v>
      </c>
      <c r="P113" s="87"/>
      <c r="Q113" s="87">
        <f>H113*100/(H112+H115)</f>
        <v>16.353155339805824</v>
      </c>
      <c r="R113" s="87"/>
    </row>
    <row r="114" spans="1:18">
      <c r="A114" s="393" t="s">
        <v>63</v>
      </c>
      <c r="B114" s="85">
        <f t="shared" si="31"/>
        <v>5666</v>
      </c>
      <c r="C114" s="646"/>
      <c r="D114" s="85">
        <v>2661</v>
      </c>
      <c r="E114" s="85"/>
      <c r="F114" s="85">
        <v>2001</v>
      </c>
      <c r="G114" s="85"/>
      <c r="H114" s="85">
        <v>1004</v>
      </c>
      <c r="I114" s="85"/>
      <c r="J114" s="118"/>
      <c r="K114" s="87">
        <f>B114*100/SUM(B112,B115)</f>
        <v>36.057019218531245</v>
      </c>
      <c r="L114" s="87"/>
      <c r="M114" s="87">
        <f>D114*100/SUM(D112,D115)</f>
        <v>34.621389539422324</v>
      </c>
      <c r="N114" s="87"/>
      <c r="O114" s="87">
        <f>F114*100/SUM(F112,F115)</f>
        <v>42.286559594251905</v>
      </c>
      <c r="P114" s="87"/>
      <c r="Q114" s="87">
        <f>H114*100/SUM(H112,H115)</f>
        <v>30.461165048543688</v>
      </c>
      <c r="R114" s="87"/>
    </row>
    <row r="115" spans="1:18">
      <c r="A115" s="334" t="s">
        <v>77</v>
      </c>
      <c r="B115" s="85">
        <f t="shared" si="31"/>
        <v>8380</v>
      </c>
      <c r="C115" s="534"/>
      <c r="D115" s="85">
        <v>4222</v>
      </c>
      <c r="E115" s="85"/>
      <c r="F115" s="85">
        <v>2405</v>
      </c>
      <c r="G115" s="85"/>
      <c r="H115" s="85">
        <v>1753</v>
      </c>
      <c r="I115" s="85"/>
      <c r="J115" s="10"/>
      <c r="K115" s="87">
        <f>B115*100/SUM(B112,B115)</f>
        <v>53.328242331678759</v>
      </c>
      <c r="L115" s="87"/>
      <c r="M115" s="87">
        <f>D115*100/SUM(D112,D115)</f>
        <v>54.93104345563362</v>
      </c>
      <c r="N115" s="87"/>
      <c r="O115" s="87">
        <f>F115*100/SUM(F112,F115)</f>
        <v>50.824175824175825</v>
      </c>
      <c r="P115" s="87"/>
      <c r="Q115" s="87">
        <f>H115*100/SUM(H112,H115)</f>
        <v>53.185679611650485</v>
      </c>
      <c r="R115" s="87"/>
    </row>
    <row r="116" spans="1:18">
      <c r="A116" s="334" t="s">
        <v>71</v>
      </c>
      <c r="B116" s="85">
        <f t="shared" si="31"/>
        <v>1343</v>
      </c>
      <c r="C116" s="646"/>
      <c r="D116" s="85">
        <v>445</v>
      </c>
      <c r="E116" s="85" t="s">
        <v>211</v>
      </c>
      <c r="F116" s="85">
        <v>859</v>
      </c>
      <c r="G116" s="85"/>
      <c r="H116" s="85">
        <v>39</v>
      </c>
      <c r="I116" s="85" t="s">
        <v>211</v>
      </c>
      <c r="J116" s="10"/>
      <c r="K116" s="90" t="s">
        <v>15</v>
      </c>
      <c r="L116" s="87"/>
      <c r="M116" s="90" t="s">
        <v>15</v>
      </c>
      <c r="N116" s="87"/>
      <c r="O116" s="90" t="s">
        <v>15</v>
      </c>
      <c r="P116" s="90"/>
      <c r="Q116" s="90" t="s">
        <v>15</v>
      </c>
      <c r="R116" s="87"/>
    </row>
    <row r="117" spans="1:18" ht="6" customHeight="1">
      <c r="A117" s="19"/>
      <c r="B117" s="85"/>
      <c r="C117" s="534"/>
      <c r="D117" s="85"/>
      <c r="E117" s="534"/>
      <c r="F117" s="85"/>
      <c r="G117" s="534"/>
      <c r="H117" s="85"/>
      <c r="I117" s="534"/>
      <c r="J117" s="10"/>
      <c r="K117" s="90"/>
      <c r="L117" s="90"/>
      <c r="M117" s="90"/>
      <c r="N117" s="91"/>
      <c r="O117" s="90"/>
      <c r="P117" s="90"/>
      <c r="Q117" s="90"/>
      <c r="R117" s="30"/>
    </row>
    <row r="118" spans="1:18" ht="12">
      <c r="A118" s="499" t="s">
        <v>85</v>
      </c>
      <c r="B118" s="464">
        <f>SUM(D118,F118,H118)</f>
        <v>2628</v>
      </c>
      <c r="C118" s="638"/>
      <c r="D118" s="464">
        <f>D18</f>
        <v>1457</v>
      </c>
      <c r="E118" s="638"/>
      <c r="F118" s="464">
        <f>F18</f>
        <v>1004</v>
      </c>
      <c r="G118" s="638"/>
      <c r="H118" s="464">
        <f>H18</f>
        <v>167</v>
      </c>
      <c r="I118" s="638"/>
      <c r="J118" s="465"/>
      <c r="K118" s="467" t="s">
        <v>15</v>
      </c>
      <c r="L118" s="466"/>
      <c r="M118" s="467" t="s">
        <v>15</v>
      </c>
      <c r="N118" s="467"/>
      <c r="O118" s="467" t="s">
        <v>15</v>
      </c>
      <c r="P118" s="468"/>
      <c r="Q118" s="467" t="s">
        <v>15</v>
      </c>
      <c r="R118" s="498"/>
    </row>
    <row r="119" spans="1:18" ht="6.6" customHeight="1" thickBot="1">
      <c r="A119" s="65"/>
      <c r="B119" s="64"/>
      <c r="C119" s="642"/>
      <c r="D119" s="64"/>
      <c r="E119" s="642"/>
      <c r="F119" s="64"/>
      <c r="G119" s="642"/>
      <c r="H119" s="64"/>
      <c r="I119" s="642"/>
      <c r="J119" s="3"/>
      <c r="K119" s="66"/>
      <c r="L119" s="66"/>
      <c r="M119" s="66"/>
      <c r="N119" s="66"/>
      <c r="O119" s="66"/>
      <c r="P119" s="66"/>
      <c r="Q119" s="66"/>
      <c r="R119" s="66"/>
    </row>
    <row r="120" spans="1:18" s="9" customFormat="1" ht="6.6" customHeight="1">
      <c r="A120" s="13"/>
      <c r="B120" s="24"/>
      <c r="C120" s="556"/>
      <c r="D120" s="24"/>
      <c r="E120" s="556"/>
      <c r="F120" s="24"/>
      <c r="G120" s="556"/>
      <c r="H120" s="24"/>
      <c r="I120" s="556"/>
      <c r="K120" s="67"/>
      <c r="L120" s="67"/>
      <c r="M120" s="67"/>
      <c r="N120" s="67"/>
      <c r="O120" s="67"/>
      <c r="P120" s="67"/>
      <c r="Q120" s="67"/>
      <c r="R120" s="67"/>
    </row>
    <row r="121" spans="1:18" s="9" customFormat="1" ht="22.5" customHeight="1">
      <c r="A121" s="719" t="s">
        <v>167</v>
      </c>
      <c r="B121" s="719"/>
      <c r="C121" s="719"/>
      <c r="D121" s="719"/>
      <c r="E121" s="719"/>
      <c r="F121" s="719"/>
      <c r="G121" s="719"/>
      <c r="H121" s="719"/>
      <c r="I121" s="719"/>
      <c r="J121" s="719"/>
      <c r="K121" s="719"/>
      <c r="L121" s="719"/>
      <c r="M121" s="719"/>
      <c r="N121" s="719"/>
      <c r="O121" s="719"/>
      <c r="P121" s="719"/>
      <c r="Q121" s="719"/>
      <c r="R121" s="719"/>
    </row>
    <row r="122" spans="1:18" s="9" customFormat="1" ht="10.199999999999999">
      <c r="A122" s="287" t="s">
        <v>14</v>
      </c>
      <c r="C122" s="556"/>
      <c r="E122" s="556"/>
      <c r="G122" s="556"/>
      <c r="H122" s="75"/>
      <c r="I122" s="556"/>
    </row>
    <row r="123" spans="1:18" s="9" customFormat="1" ht="10.199999999999999">
      <c r="A123" s="288" t="s">
        <v>70</v>
      </c>
      <c r="B123" s="22"/>
      <c r="C123" s="643"/>
      <c r="D123" s="22"/>
      <c r="E123" s="643"/>
      <c r="F123" s="22"/>
      <c r="G123" s="643"/>
      <c r="H123" s="79"/>
      <c r="I123" s="643"/>
      <c r="J123" s="22"/>
      <c r="K123" s="22"/>
      <c r="L123" s="22"/>
      <c r="M123" s="22"/>
      <c r="N123" s="22"/>
      <c r="O123" s="22"/>
      <c r="P123" s="23"/>
      <c r="Q123" s="23"/>
      <c r="R123" s="23"/>
    </row>
    <row r="124" spans="1:18" s="353" customFormat="1" ht="10.199999999999999">
      <c r="A124" s="9" t="s">
        <v>223</v>
      </c>
      <c r="C124" s="585"/>
      <c r="E124" s="585"/>
      <c r="G124" s="585"/>
      <c r="I124" s="585"/>
    </row>
    <row r="126" spans="1:18">
      <c r="A126" s="111"/>
    </row>
    <row r="133" spans="1:1" ht="12">
      <c r="A133" s="25"/>
    </row>
  </sheetData>
  <mergeCells count="15">
    <mergeCell ref="A121:R121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48" orientation="portrait" r:id="rId1"/>
  <headerFooter alignWithMargins="0">
    <oddFooter>&amp;R&amp;P de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F22" sqref="F22"/>
    </sheetView>
  </sheetViews>
  <sheetFormatPr defaultColWidth="11.44140625" defaultRowHeight="11.4"/>
  <cols>
    <col min="1" max="1" width="30.6640625" style="20" customWidth="1"/>
    <col min="2" max="2" width="8.6640625" style="20" customWidth="1"/>
    <col min="3" max="3" width="2.6640625" style="644" customWidth="1"/>
    <col min="4" max="4" width="8.6640625" style="20" customWidth="1"/>
    <col min="5" max="5" width="2.6640625" style="644" customWidth="1"/>
    <col min="6" max="6" width="8.6640625" style="20" customWidth="1"/>
    <col min="7" max="7" width="2.6640625" style="644" customWidth="1"/>
    <col min="8" max="8" width="8.6640625" style="74" customWidth="1"/>
    <col min="9" max="9" width="2.6640625" style="644" customWidth="1"/>
    <col min="10" max="10" width="1.6640625" style="20" customWidth="1"/>
    <col min="11" max="11" width="8.6640625" style="20" customWidth="1"/>
    <col min="12" max="12" width="2.6640625" style="20" customWidth="1"/>
    <col min="13" max="13" width="8.6640625" style="20" customWidth="1"/>
    <col min="14" max="14" width="2.6640625" style="20" customWidth="1"/>
    <col min="15" max="15" width="8.6640625" style="20" customWidth="1"/>
    <col min="16" max="16" width="2.6640625" style="20" customWidth="1"/>
    <col min="17" max="17" width="8.6640625" style="20" customWidth="1"/>
    <col min="18" max="18" width="2.6640625" style="20" customWidth="1"/>
    <col min="19" max="16384" width="11.44140625" style="20"/>
  </cols>
  <sheetData>
    <row r="1" spans="1:18" s="21" customFormat="1" ht="25.5" customHeight="1">
      <c r="A1" s="729" t="s">
        <v>241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</row>
    <row r="2" spans="1:18" ht="6.6" customHeight="1" thickBot="1">
      <c r="A2" s="14"/>
      <c r="B2" s="14"/>
      <c r="C2" s="637"/>
      <c r="D2" s="14"/>
      <c r="E2" s="637"/>
      <c r="F2" s="14"/>
      <c r="G2" s="637"/>
      <c r="H2" s="72"/>
      <c r="I2" s="637"/>
      <c r="J2" s="14"/>
      <c r="K2" s="14"/>
      <c r="L2" s="14"/>
      <c r="M2" s="14"/>
      <c r="N2" s="14"/>
      <c r="O2" s="14"/>
      <c r="P2" s="14"/>
      <c r="Q2" s="14"/>
      <c r="R2" s="14"/>
    </row>
    <row r="3" spans="1:18" ht="6.6" customHeight="1">
      <c r="A3" s="461"/>
      <c r="B3" s="427"/>
      <c r="C3" s="551"/>
      <c r="D3" s="428"/>
      <c r="E3" s="551"/>
      <c r="F3" s="428"/>
      <c r="G3" s="551"/>
      <c r="H3" s="428"/>
      <c r="I3" s="551"/>
      <c r="J3" s="428"/>
      <c r="K3" s="428"/>
      <c r="L3" s="428"/>
      <c r="M3" s="428"/>
      <c r="N3" s="428"/>
      <c r="O3" s="428"/>
      <c r="P3" s="428"/>
      <c r="Q3" s="428"/>
      <c r="R3" s="428"/>
    </row>
    <row r="4" spans="1:18" s="61" customFormat="1" ht="12.75" customHeight="1">
      <c r="A4" s="730" t="s">
        <v>158</v>
      </c>
      <c r="B4" s="716" t="s">
        <v>44</v>
      </c>
      <c r="C4" s="716"/>
      <c r="D4" s="716"/>
      <c r="E4" s="716"/>
      <c r="F4" s="716"/>
      <c r="G4" s="716"/>
      <c r="H4" s="716"/>
      <c r="I4" s="716"/>
      <c r="J4" s="429"/>
      <c r="K4" s="716" t="s">
        <v>45</v>
      </c>
      <c r="L4" s="716"/>
      <c r="M4" s="716"/>
      <c r="N4" s="716"/>
      <c r="O4" s="716"/>
      <c r="P4" s="716"/>
      <c r="Q4" s="716"/>
      <c r="R4" s="716"/>
    </row>
    <row r="5" spans="1:18" ht="6.6" customHeight="1">
      <c r="A5" s="730"/>
      <c r="B5" s="430"/>
      <c r="C5" s="548"/>
      <c r="D5" s="430"/>
      <c r="E5" s="548"/>
      <c r="F5" s="430"/>
      <c r="G5" s="548"/>
      <c r="H5" s="430"/>
      <c r="I5" s="548"/>
      <c r="J5" s="429"/>
      <c r="K5" s="430"/>
      <c r="L5" s="430"/>
      <c r="M5" s="430"/>
      <c r="N5" s="430"/>
      <c r="O5" s="430"/>
      <c r="P5" s="430"/>
      <c r="Q5" s="430"/>
      <c r="R5" s="430"/>
    </row>
    <row r="6" spans="1:18" ht="6.6" customHeight="1">
      <c r="A6" s="730"/>
      <c r="B6" s="500"/>
      <c r="C6" s="549"/>
      <c r="D6" s="500"/>
      <c r="E6" s="549"/>
      <c r="F6" s="500"/>
      <c r="G6" s="549"/>
      <c r="H6" s="500"/>
      <c r="I6" s="549"/>
      <c r="J6" s="429"/>
      <c r="K6" s="500"/>
      <c r="L6" s="500"/>
      <c r="M6" s="500"/>
      <c r="N6" s="500"/>
      <c r="O6" s="500"/>
      <c r="P6" s="500"/>
      <c r="Q6" s="500"/>
      <c r="R6" s="500"/>
    </row>
    <row r="7" spans="1:18" ht="12" customHeight="1">
      <c r="A7" s="730"/>
      <c r="B7" s="717" t="s">
        <v>0</v>
      </c>
      <c r="C7" s="717"/>
      <c r="D7" s="718" t="s">
        <v>160</v>
      </c>
      <c r="E7" s="718"/>
      <c r="F7" s="718"/>
      <c r="G7" s="718"/>
      <c r="H7" s="718"/>
      <c r="I7" s="718"/>
      <c r="J7" s="429"/>
      <c r="K7" s="717" t="s">
        <v>0</v>
      </c>
      <c r="L7" s="717"/>
      <c r="M7" s="718" t="s">
        <v>160</v>
      </c>
      <c r="N7" s="718"/>
      <c r="O7" s="718"/>
      <c r="P7" s="718"/>
      <c r="Q7" s="718"/>
      <c r="R7" s="718"/>
    </row>
    <row r="8" spans="1:18" ht="6.6" customHeight="1">
      <c r="A8" s="730"/>
      <c r="B8" s="717"/>
      <c r="C8" s="717"/>
      <c r="D8" s="430"/>
      <c r="E8" s="548"/>
      <c r="F8" s="430"/>
      <c r="G8" s="548"/>
      <c r="H8" s="430"/>
      <c r="I8" s="548"/>
      <c r="J8" s="429"/>
      <c r="K8" s="717"/>
      <c r="L8" s="717"/>
      <c r="M8" s="430"/>
      <c r="N8" s="430"/>
      <c r="O8" s="430"/>
      <c r="P8" s="430"/>
      <c r="Q8" s="430"/>
      <c r="R8" s="430"/>
    </row>
    <row r="9" spans="1:18" ht="6.6" customHeight="1">
      <c r="A9" s="730"/>
      <c r="B9" s="717"/>
      <c r="C9" s="717"/>
      <c r="D9" s="500"/>
      <c r="E9" s="549"/>
      <c r="F9" s="500"/>
      <c r="G9" s="549"/>
      <c r="H9" s="500"/>
      <c r="I9" s="549"/>
      <c r="J9" s="429"/>
      <c r="K9" s="717"/>
      <c r="L9" s="717"/>
      <c r="M9" s="500"/>
      <c r="N9" s="500"/>
      <c r="O9" s="500"/>
      <c r="P9" s="500"/>
      <c r="Q9" s="500"/>
      <c r="R9" s="500"/>
    </row>
    <row r="10" spans="1:18">
      <c r="A10" s="730"/>
      <c r="B10" s="717"/>
      <c r="C10" s="717"/>
      <c r="D10" s="720" t="s">
        <v>24</v>
      </c>
      <c r="E10" s="720"/>
      <c r="F10" s="720" t="s">
        <v>78</v>
      </c>
      <c r="G10" s="720"/>
      <c r="H10" s="720" t="s">
        <v>79</v>
      </c>
      <c r="I10" s="720"/>
      <c r="J10" s="432"/>
      <c r="K10" s="717"/>
      <c r="L10" s="717"/>
      <c r="M10" s="720" t="s">
        <v>24</v>
      </c>
      <c r="N10" s="720"/>
      <c r="O10" s="720" t="s">
        <v>78</v>
      </c>
      <c r="P10" s="720"/>
      <c r="Q10" s="720" t="s">
        <v>79</v>
      </c>
      <c r="R10" s="720"/>
    </row>
    <row r="11" spans="1:18" ht="6.6" customHeight="1">
      <c r="A11" s="487"/>
      <c r="B11" s="434"/>
      <c r="C11" s="552"/>
      <c r="D11" s="434"/>
      <c r="E11" s="552"/>
      <c r="F11" s="434"/>
      <c r="G11" s="552"/>
      <c r="H11" s="434"/>
      <c r="I11" s="552"/>
      <c r="J11" s="434"/>
      <c r="K11" s="434"/>
      <c r="L11" s="434"/>
      <c r="M11" s="434"/>
      <c r="N11" s="434"/>
      <c r="O11" s="434"/>
      <c r="P11" s="434"/>
      <c r="Q11" s="434"/>
      <c r="R11" s="434"/>
    </row>
    <row r="12" spans="1:18" s="16" customFormat="1" ht="6.6" customHeight="1">
      <c r="A12" s="71"/>
      <c r="B12" s="62"/>
      <c r="C12" s="623"/>
      <c r="D12" s="69"/>
      <c r="E12" s="623"/>
      <c r="F12" s="69"/>
      <c r="G12" s="623"/>
      <c r="H12" s="73"/>
      <c r="I12" s="623"/>
      <c r="J12" s="15"/>
      <c r="K12" s="62"/>
      <c r="L12" s="62"/>
      <c r="M12" s="69"/>
      <c r="N12" s="69"/>
      <c r="O12" s="69"/>
      <c r="P12" s="69"/>
      <c r="Q12" s="69"/>
      <c r="R12" s="69"/>
    </row>
    <row r="13" spans="1:18" s="16" customFormat="1" ht="12">
      <c r="A13" s="447" t="s">
        <v>161</v>
      </c>
      <c r="B13" s="477">
        <f>SUM(D13,F13,H13)</f>
        <v>70916</v>
      </c>
      <c r="C13" s="638"/>
      <c r="D13" s="477">
        <f>D15</f>
        <v>32795</v>
      </c>
      <c r="E13" s="638"/>
      <c r="F13" s="477">
        <f>F15</f>
        <v>22284</v>
      </c>
      <c r="G13" s="638"/>
      <c r="H13" s="477">
        <f>H15</f>
        <v>15837</v>
      </c>
      <c r="I13" s="638"/>
      <c r="J13" s="491"/>
      <c r="K13" s="479">
        <f>SUM(M13,O13,Q13)</f>
        <v>100</v>
      </c>
      <c r="L13" s="479"/>
      <c r="M13" s="466">
        <f>D13*100/B13</f>
        <v>46.24485306559874</v>
      </c>
      <c r="N13" s="479"/>
      <c r="O13" s="466">
        <f>F13*100/B13</f>
        <v>31.423092108973997</v>
      </c>
      <c r="P13" s="466"/>
      <c r="Q13" s="466">
        <f>H13*100/B13</f>
        <v>22.332054825427267</v>
      </c>
      <c r="R13" s="492"/>
    </row>
    <row r="14" spans="1:18" s="16" customFormat="1" ht="6.6" customHeight="1">
      <c r="A14" s="33"/>
      <c r="B14" s="92"/>
      <c r="C14" s="623"/>
      <c r="D14" s="92"/>
      <c r="E14" s="623"/>
      <c r="F14" s="92"/>
      <c r="G14" s="623"/>
      <c r="H14" s="92"/>
      <c r="I14" s="623"/>
      <c r="J14" s="15"/>
      <c r="K14" s="88"/>
      <c r="L14" s="88"/>
      <c r="M14" s="88"/>
      <c r="N14" s="88"/>
      <c r="O14" s="88"/>
      <c r="P14" s="88"/>
      <c r="Q14" s="88"/>
      <c r="R14" s="88"/>
    </row>
    <row r="15" spans="1:18" s="319" customFormat="1" ht="12" customHeight="1">
      <c r="A15" s="489" t="s">
        <v>62</v>
      </c>
      <c r="B15" s="458">
        <f>SUM(D15,F15,H15)</f>
        <v>70916</v>
      </c>
      <c r="C15" s="639"/>
      <c r="D15" s="458">
        <f>SUM(D16:D18)</f>
        <v>32795</v>
      </c>
      <c r="E15" s="639"/>
      <c r="F15" s="458">
        <f>SUM(F16:F18)</f>
        <v>22284</v>
      </c>
      <c r="G15" s="639"/>
      <c r="H15" s="458">
        <f>SUM(H16:H18)</f>
        <v>15837</v>
      </c>
      <c r="I15" s="582"/>
      <c r="J15" s="474"/>
      <c r="K15" s="471">
        <f>SUM(K16:K17)</f>
        <v>100</v>
      </c>
      <c r="L15" s="471"/>
      <c r="M15" s="471">
        <f>SUM(M16:M17)</f>
        <v>100</v>
      </c>
      <c r="N15" s="471"/>
      <c r="O15" s="471">
        <f>SUM(O16:O17)</f>
        <v>100</v>
      </c>
      <c r="P15" s="446"/>
      <c r="Q15" s="471">
        <f>SUM(Q16:Q17)</f>
        <v>100</v>
      </c>
      <c r="R15" s="471"/>
    </row>
    <row r="16" spans="1:18" s="314" customFormat="1">
      <c r="A16" s="482" t="s">
        <v>176</v>
      </c>
      <c r="B16" s="473">
        <f>D16+F16+H16</f>
        <v>14645</v>
      </c>
      <c r="C16" s="639"/>
      <c r="D16" s="473">
        <v>9509</v>
      </c>
      <c r="E16" s="473"/>
      <c r="F16" s="473">
        <v>1032</v>
      </c>
      <c r="G16" s="473"/>
      <c r="H16" s="473">
        <v>4104</v>
      </c>
      <c r="I16" s="582"/>
      <c r="J16" s="474"/>
      <c r="K16" s="476">
        <f>B16*100/SUM($B$16:$B$17)</f>
        <v>21.914794918221677</v>
      </c>
      <c r="L16" s="475"/>
      <c r="M16" s="476">
        <f>D16*100/SUM($D$16:$D$17)</f>
        <v>30.796385659228552</v>
      </c>
      <c r="N16" s="476"/>
      <c r="O16" s="476">
        <f>F16*100/SUM($F$16:$F$17)</f>
        <v>5.0595675834681568</v>
      </c>
      <c r="P16" s="476"/>
      <c r="Q16" s="476">
        <f>H16*100/SUM($H$16:$H$17)</f>
        <v>26.387192181572686</v>
      </c>
      <c r="R16" s="476"/>
    </row>
    <row r="17" spans="1:18" s="314" customFormat="1">
      <c r="A17" s="482" t="s">
        <v>7</v>
      </c>
      <c r="B17" s="473">
        <f>D17+F17+H17</f>
        <v>52182</v>
      </c>
      <c r="C17" s="639"/>
      <c r="D17" s="473">
        <v>21368</v>
      </c>
      <c r="E17" s="473"/>
      <c r="F17" s="473">
        <v>19365</v>
      </c>
      <c r="G17" s="473"/>
      <c r="H17" s="473">
        <v>11449</v>
      </c>
      <c r="I17" s="639"/>
      <c r="J17" s="460"/>
      <c r="K17" s="476">
        <f>B17*100/SUM($B$16:$B$17)</f>
        <v>78.085205081778327</v>
      </c>
      <c r="L17" s="475"/>
      <c r="M17" s="476">
        <f>D17*100/SUM($D$16:$D$17)</f>
        <v>69.203614340771452</v>
      </c>
      <c r="N17" s="475"/>
      <c r="O17" s="476">
        <f>F17*100/SUM($F$16:$F$17)</f>
        <v>94.940432416531849</v>
      </c>
      <c r="P17" s="475"/>
      <c r="Q17" s="476">
        <f>H17*100/SUM($H$16:$H$17)</f>
        <v>73.612807818427314</v>
      </c>
      <c r="R17" s="476"/>
    </row>
    <row r="18" spans="1:18" s="314" customFormat="1">
      <c r="A18" s="482" t="s">
        <v>5</v>
      </c>
      <c r="B18" s="473">
        <f t="shared" ref="B18" si="0">D18+F18+H18</f>
        <v>4089</v>
      </c>
      <c r="C18" s="639"/>
      <c r="D18" s="473">
        <v>1918</v>
      </c>
      <c r="E18" s="473"/>
      <c r="F18" s="473">
        <v>1887</v>
      </c>
      <c r="G18" s="473"/>
      <c r="H18" s="473">
        <v>284</v>
      </c>
      <c r="I18" s="639" t="s">
        <v>211</v>
      </c>
      <c r="J18" s="460"/>
      <c r="K18" s="490" t="s">
        <v>15</v>
      </c>
      <c r="L18" s="475"/>
      <c r="M18" s="490" t="s">
        <v>15</v>
      </c>
      <c r="N18" s="475"/>
      <c r="O18" s="490" t="s">
        <v>15</v>
      </c>
      <c r="P18" s="475"/>
      <c r="Q18" s="490" t="s">
        <v>15</v>
      </c>
      <c r="R18" s="475"/>
    </row>
    <row r="19" spans="1:18" s="16" customFormat="1" ht="6.6" customHeight="1">
      <c r="A19" s="33"/>
      <c r="B19" s="92"/>
      <c r="C19" s="623"/>
      <c r="D19" s="92"/>
      <c r="E19" s="623"/>
      <c r="F19" s="92"/>
      <c r="G19" s="623"/>
      <c r="H19" s="92"/>
      <c r="I19" s="623"/>
      <c r="J19" s="15"/>
      <c r="K19" s="88"/>
      <c r="L19" s="88"/>
      <c r="M19" s="88"/>
      <c r="N19" s="88"/>
      <c r="O19" s="88"/>
      <c r="P19" s="88"/>
      <c r="Q19" s="88"/>
      <c r="R19" s="88"/>
    </row>
    <row r="20" spans="1:18" s="16" customFormat="1" ht="12">
      <c r="A20" s="463" t="s">
        <v>141</v>
      </c>
      <c r="B20" s="488">
        <f>B22</f>
        <v>14645</v>
      </c>
      <c r="C20" s="638"/>
      <c r="D20" s="488">
        <f>D16</f>
        <v>9509</v>
      </c>
      <c r="E20" s="638"/>
      <c r="F20" s="488">
        <f>F16</f>
        <v>1032</v>
      </c>
      <c r="G20" s="638"/>
      <c r="H20" s="488">
        <f>H16</f>
        <v>4104</v>
      </c>
      <c r="I20" s="638"/>
      <c r="J20" s="465"/>
      <c r="K20" s="466">
        <f>SUM(M20,O20,Q20)</f>
        <v>100</v>
      </c>
      <c r="L20" s="466"/>
      <c r="M20" s="466">
        <f>D20*100/B20</f>
        <v>64.930010242403554</v>
      </c>
      <c r="N20" s="467"/>
      <c r="O20" s="466">
        <f>F20*100/B20</f>
        <v>7.0467736428815293</v>
      </c>
      <c r="P20" s="468"/>
      <c r="Q20" s="466">
        <f>H20*100/B20</f>
        <v>28.02321611471492</v>
      </c>
      <c r="R20" s="466"/>
    </row>
    <row r="21" spans="1:18" s="16" customFormat="1" ht="6.6" customHeight="1">
      <c r="A21" s="33"/>
      <c r="B21" s="92"/>
      <c r="C21" s="92"/>
      <c r="D21" s="92"/>
      <c r="E21" s="92"/>
      <c r="F21" s="92"/>
      <c r="G21" s="92"/>
      <c r="H21" s="84"/>
      <c r="I21" s="92"/>
      <c r="J21" s="15"/>
      <c r="K21" s="62"/>
      <c r="L21" s="62"/>
      <c r="M21" s="69"/>
      <c r="N21" s="69"/>
      <c r="O21" s="69"/>
      <c r="P21" s="69"/>
      <c r="Q21" s="69"/>
      <c r="R21" s="69"/>
    </row>
    <row r="22" spans="1:18" s="25" customFormat="1" ht="12">
      <c r="A22" s="289" t="s">
        <v>16</v>
      </c>
      <c r="B22" s="86">
        <f>SUM(D22,F22,H22)</f>
        <v>14645</v>
      </c>
      <c r="C22" s="534"/>
      <c r="D22" s="86">
        <f>SUM(D23:D24)</f>
        <v>9509</v>
      </c>
      <c r="E22" s="534"/>
      <c r="F22" s="86">
        <f>SUM(F23:F24)</f>
        <v>1032</v>
      </c>
      <c r="G22" s="534"/>
      <c r="H22" s="86">
        <f>SUM(H23:H24)</f>
        <v>4104</v>
      </c>
      <c r="I22" s="534"/>
      <c r="J22" s="11"/>
      <c r="K22" s="89">
        <f>SUM(K23:K24)</f>
        <v>100</v>
      </c>
      <c r="L22" s="89"/>
      <c r="M22" s="89">
        <f>SUM(M23:M24)</f>
        <v>100</v>
      </c>
      <c r="N22" s="89"/>
      <c r="O22" s="89">
        <f>SUM(O23:O24)</f>
        <v>100</v>
      </c>
      <c r="P22" s="89"/>
      <c r="Q22" s="89">
        <f>SUM(Q23:Q24)</f>
        <v>100</v>
      </c>
      <c r="R22" s="89"/>
    </row>
    <row r="23" spans="1:18">
      <c r="A23" s="290" t="s">
        <v>94</v>
      </c>
      <c r="B23" s="85">
        <f t="shared" ref="B23" si="1">SUM(D23,F23,H23)</f>
        <v>14163</v>
      </c>
      <c r="C23" s="534"/>
      <c r="D23" s="85">
        <v>9275</v>
      </c>
      <c r="E23" s="85"/>
      <c r="F23" s="85">
        <v>949</v>
      </c>
      <c r="G23" s="85"/>
      <c r="H23" s="85">
        <v>3939</v>
      </c>
      <c r="I23" s="534"/>
      <c r="J23" s="10"/>
      <c r="K23" s="93">
        <f>B23*100/SUM(B23:B24)</f>
        <v>96.708774325708433</v>
      </c>
      <c r="L23" s="87"/>
      <c r="M23" s="93">
        <f>D23*100/SUM(D23:D24)</f>
        <v>97.5391734146598</v>
      </c>
      <c r="N23" s="87"/>
      <c r="O23" s="93">
        <f>F23*100/SUM(F23:F24)</f>
        <v>91.957364341085267</v>
      </c>
      <c r="P23" s="93"/>
      <c r="Q23" s="93">
        <f>H23*100/SUM(H23:H24)</f>
        <v>95.979532163742689</v>
      </c>
      <c r="R23" s="87"/>
    </row>
    <row r="24" spans="1:18">
      <c r="A24" s="290" t="s">
        <v>95</v>
      </c>
      <c r="B24" s="85">
        <f>SUM(D24,F24,H24)</f>
        <v>482</v>
      </c>
      <c r="C24" s="534"/>
      <c r="D24" s="85">
        <v>234</v>
      </c>
      <c r="E24" s="85" t="s">
        <v>211</v>
      </c>
      <c r="F24" s="85">
        <v>83</v>
      </c>
      <c r="G24" s="85" t="s">
        <v>211</v>
      </c>
      <c r="H24" s="85">
        <v>165</v>
      </c>
      <c r="I24" s="534"/>
      <c r="J24" s="10"/>
      <c r="K24" s="93">
        <f>B24*100/SUM(B23:B24)</f>
        <v>3.2912256742915669</v>
      </c>
      <c r="L24" s="87"/>
      <c r="M24" s="93">
        <f>D24*100/SUM(D23:D24)</f>
        <v>2.4608265853402038</v>
      </c>
      <c r="N24" s="87"/>
      <c r="O24" s="93">
        <f>F24*100/SUM(F23:F24)</f>
        <v>8.0426356589147279</v>
      </c>
      <c r="P24" s="93"/>
      <c r="Q24" s="93">
        <f>H24*100/SUM(H23:H24)</f>
        <v>4.0204678362573096</v>
      </c>
      <c r="R24" s="87"/>
    </row>
    <row r="25" spans="1:18" ht="6.6" customHeight="1">
      <c r="A25" s="68"/>
      <c r="B25" s="85"/>
      <c r="C25" s="534"/>
      <c r="D25" s="85"/>
      <c r="E25" s="534"/>
      <c r="F25" s="85"/>
      <c r="G25" s="534"/>
      <c r="H25" s="85"/>
      <c r="I25" s="534"/>
      <c r="J25" s="10"/>
      <c r="K25" s="87"/>
      <c r="L25" s="87"/>
      <c r="M25" s="87"/>
      <c r="N25" s="87"/>
      <c r="O25" s="87"/>
      <c r="P25" s="87"/>
      <c r="Q25" s="87"/>
      <c r="R25" s="87"/>
    </row>
    <row r="26" spans="1:18" s="25" customFormat="1" ht="12">
      <c r="A26" s="291" t="s">
        <v>17</v>
      </c>
      <c r="B26" s="86">
        <f t="shared" ref="B26" si="2">SUM(D26,F26,H26)</f>
        <v>14624</v>
      </c>
      <c r="C26" s="534"/>
      <c r="D26" s="86">
        <f>SUM(D27:D31)</f>
        <v>9487</v>
      </c>
      <c r="E26" s="534"/>
      <c r="F26" s="86">
        <f>SUM(F27:F31)</f>
        <v>1033</v>
      </c>
      <c r="G26" s="534"/>
      <c r="H26" s="86">
        <f>SUM(H27:H31)</f>
        <v>4104</v>
      </c>
      <c r="I26" s="534"/>
      <c r="J26" s="11"/>
      <c r="K26" s="89">
        <f>SUM(K27:K31)</f>
        <v>99.999999999999986</v>
      </c>
      <c r="L26" s="89"/>
      <c r="M26" s="89">
        <f>SUM(M27:M31)</f>
        <v>100.00000000000001</v>
      </c>
      <c r="N26" s="89"/>
      <c r="O26" s="89">
        <f>SUM(O27:O31)</f>
        <v>100</v>
      </c>
      <c r="P26" s="89"/>
      <c r="Q26" s="89">
        <f>SUM(Q27:Q31)</f>
        <v>100</v>
      </c>
      <c r="R26" s="89"/>
    </row>
    <row r="27" spans="1:18">
      <c r="A27" s="292" t="s">
        <v>1</v>
      </c>
      <c r="B27" s="85">
        <f t="shared" ref="B27:B32" si="3">SUM(D27,F27,H27)</f>
        <v>570</v>
      </c>
      <c r="C27" s="534"/>
      <c r="D27" s="85">
        <v>366</v>
      </c>
      <c r="E27" s="85" t="s">
        <v>211</v>
      </c>
      <c r="F27" s="85">
        <v>0</v>
      </c>
      <c r="G27" s="85"/>
      <c r="H27" s="85">
        <v>204</v>
      </c>
      <c r="I27" s="534" t="s">
        <v>211</v>
      </c>
      <c r="J27" s="10"/>
      <c r="K27" s="93">
        <f>B27*100/SUM($B$27:$B$31)</f>
        <v>3.8977024070021882</v>
      </c>
      <c r="L27" s="87"/>
      <c r="M27" s="93">
        <f>D27*100/SUM($D$27:$D$31)</f>
        <v>3.857910825339939</v>
      </c>
      <c r="N27" s="87"/>
      <c r="O27" s="93">
        <f>F27*100/SUM($F$27:$F$31)</f>
        <v>0</v>
      </c>
      <c r="P27" s="87"/>
      <c r="Q27" s="93">
        <f>H27*100/SUM($H$27:$H$31)</f>
        <v>4.9707602339181287</v>
      </c>
      <c r="R27" s="87"/>
    </row>
    <row r="28" spans="1:18">
      <c r="A28" s="292" t="s">
        <v>2</v>
      </c>
      <c r="B28" s="85">
        <f t="shared" si="3"/>
        <v>6156</v>
      </c>
      <c r="C28" s="534"/>
      <c r="D28" s="85">
        <v>4055</v>
      </c>
      <c r="E28" s="85"/>
      <c r="F28" s="85">
        <v>511</v>
      </c>
      <c r="G28" s="85" t="s">
        <v>211</v>
      </c>
      <c r="H28" s="85">
        <v>1590</v>
      </c>
      <c r="I28" s="534"/>
      <c r="J28" s="10"/>
      <c r="K28" s="93">
        <f>B28*100/SUM($B$27:$B$31)</f>
        <v>42.095185995623631</v>
      </c>
      <c r="L28" s="87"/>
      <c r="M28" s="93">
        <f>D28*100/SUM($D$27:$D$31)</f>
        <v>42.74270053757774</v>
      </c>
      <c r="N28" s="87"/>
      <c r="O28" s="93">
        <f>F28*100/SUM($F$27:$F$31)</f>
        <v>49.467570183930299</v>
      </c>
      <c r="P28" s="87"/>
      <c r="Q28" s="93">
        <f t="shared" ref="Q28" si="4">H28*100/SUM($H$27:$H$31)</f>
        <v>38.742690058479532</v>
      </c>
      <c r="R28" s="87"/>
    </row>
    <row r="29" spans="1:18">
      <c r="A29" s="292" t="s">
        <v>3</v>
      </c>
      <c r="B29" s="85">
        <f t="shared" si="3"/>
        <v>5295</v>
      </c>
      <c r="C29" s="534"/>
      <c r="D29" s="85">
        <v>3482</v>
      </c>
      <c r="E29" s="85"/>
      <c r="F29" s="85">
        <v>374</v>
      </c>
      <c r="G29" s="85" t="s">
        <v>211</v>
      </c>
      <c r="H29" s="85">
        <v>1439</v>
      </c>
      <c r="I29" s="534"/>
      <c r="J29" s="10"/>
      <c r="K29" s="93">
        <f>B29*100/SUM($B$27:$B$31)</f>
        <v>36.207603938730855</v>
      </c>
      <c r="L29" s="87"/>
      <c r="M29" s="93">
        <f>D29*100/SUM($D$27:$D$31)</f>
        <v>36.702856540529147</v>
      </c>
      <c r="N29" s="87"/>
      <c r="O29" s="93">
        <f>F29*100/SUM($F$27:$F$31)</f>
        <v>36.205227492739596</v>
      </c>
      <c r="P29" s="87"/>
      <c r="Q29" s="93">
        <f>H29*100/SUM($H$27:$H$31)</f>
        <v>35.063352826510723</v>
      </c>
      <c r="R29" s="87"/>
    </row>
    <row r="30" spans="1:18">
      <c r="A30" s="292" t="s">
        <v>4</v>
      </c>
      <c r="B30" s="85">
        <f t="shared" si="3"/>
        <v>2105</v>
      </c>
      <c r="C30" s="534"/>
      <c r="D30" s="85">
        <v>1290</v>
      </c>
      <c r="E30" s="85"/>
      <c r="F30" s="85">
        <v>148</v>
      </c>
      <c r="G30" s="85" t="s">
        <v>211</v>
      </c>
      <c r="H30" s="85">
        <v>667</v>
      </c>
      <c r="I30" s="534"/>
      <c r="J30" s="10"/>
      <c r="K30" s="93">
        <f>B30*100/SUM($B$27:$B$31)</f>
        <v>14.394146608315099</v>
      </c>
      <c r="L30" s="87"/>
      <c r="M30" s="93">
        <f>D30*100/SUM($D$27:$D$31)</f>
        <v>13.597554548329292</v>
      </c>
      <c r="N30" s="87"/>
      <c r="O30" s="93">
        <f>F30*100/SUM($F$27:$F$31)</f>
        <v>14.327202323330107</v>
      </c>
      <c r="P30" s="87"/>
      <c r="Q30" s="93">
        <f>H30*100/SUM($H$27:$H$31)</f>
        <v>16.252436647173489</v>
      </c>
      <c r="R30" s="87"/>
    </row>
    <row r="31" spans="1:18">
      <c r="A31" s="196" t="s">
        <v>41</v>
      </c>
      <c r="B31" s="85">
        <f t="shared" si="3"/>
        <v>498</v>
      </c>
      <c r="C31" s="534"/>
      <c r="D31" s="85">
        <v>294</v>
      </c>
      <c r="E31" s="85" t="s">
        <v>211</v>
      </c>
      <c r="F31" s="85">
        <v>0</v>
      </c>
      <c r="G31" s="85"/>
      <c r="H31" s="85">
        <v>204</v>
      </c>
      <c r="I31" s="534" t="s">
        <v>211</v>
      </c>
      <c r="J31" s="10"/>
      <c r="K31" s="93">
        <f>B31*100/SUM($B$27:$B$31)</f>
        <v>3.4053610503282274</v>
      </c>
      <c r="L31" s="87"/>
      <c r="M31" s="93">
        <f>D31*100/SUM($D$27:$D$31)</f>
        <v>3.0989775482238855</v>
      </c>
      <c r="N31" s="87"/>
      <c r="O31" s="93">
        <f>F31*100/SUM($F$27:$F$31)</f>
        <v>0</v>
      </c>
      <c r="P31" s="87"/>
      <c r="Q31" s="93">
        <f>H31*100/SUM($H$27:$H$31)</f>
        <v>4.9707602339181287</v>
      </c>
      <c r="R31" s="87"/>
    </row>
    <row r="32" spans="1:18">
      <c r="A32" s="196" t="s">
        <v>5</v>
      </c>
      <c r="B32" s="85">
        <f t="shared" si="3"/>
        <v>22</v>
      </c>
      <c r="C32" s="534" t="s">
        <v>211</v>
      </c>
      <c r="D32" s="85">
        <v>22</v>
      </c>
      <c r="E32" s="85" t="s">
        <v>211</v>
      </c>
      <c r="F32" s="85">
        <v>0</v>
      </c>
      <c r="G32" s="85"/>
      <c r="H32" s="85">
        <v>0</v>
      </c>
      <c r="I32" s="534"/>
      <c r="J32" s="10"/>
      <c r="K32" s="695" t="s">
        <v>15</v>
      </c>
      <c r="L32" s="87"/>
      <c r="M32" s="695" t="s">
        <v>15</v>
      </c>
      <c r="N32" s="87"/>
      <c r="O32" s="93">
        <v>0</v>
      </c>
      <c r="P32" s="87"/>
      <c r="Q32" s="93">
        <v>0</v>
      </c>
      <c r="R32" s="87"/>
    </row>
    <row r="33" spans="1:19" ht="6.6" customHeight="1">
      <c r="A33" s="15"/>
      <c r="B33" s="85"/>
      <c r="C33" s="534"/>
      <c r="D33" s="85"/>
      <c r="E33" s="534"/>
      <c r="F33" s="85"/>
      <c r="G33" s="534"/>
      <c r="H33" s="85"/>
      <c r="I33" s="534"/>
      <c r="J33" s="15"/>
      <c r="K33" s="87"/>
      <c r="L33" s="87"/>
      <c r="M33" s="87"/>
      <c r="N33" s="87"/>
      <c r="O33" s="87"/>
      <c r="P33" s="87"/>
      <c r="Q33" s="87"/>
      <c r="R33" s="87"/>
    </row>
    <row r="34" spans="1:19" s="25" customFormat="1" ht="12">
      <c r="A34" s="294" t="s">
        <v>21</v>
      </c>
      <c r="B34" s="86">
        <f t="shared" ref="B34:B41" si="5">SUM(D34,F34,H34)</f>
        <v>14646</v>
      </c>
      <c r="C34" s="534"/>
      <c r="D34" s="86">
        <f>SUM(D35:D41)</f>
        <v>9509</v>
      </c>
      <c r="E34" s="534"/>
      <c r="F34" s="86">
        <f>SUM(F35:F41)</f>
        <v>1033</v>
      </c>
      <c r="G34" s="534"/>
      <c r="H34" s="86">
        <f>SUM(H35:H41)</f>
        <v>4104</v>
      </c>
      <c r="I34" s="534"/>
      <c r="J34" s="11"/>
      <c r="K34" s="89">
        <f>SUM(K35:K40)</f>
        <v>100</v>
      </c>
      <c r="L34" s="89"/>
      <c r="M34" s="89">
        <f>SUM(M35:M40)</f>
        <v>100</v>
      </c>
      <c r="N34" s="89"/>
      <c r="O34" s="89">
        <f>SUM(O35:O40)</f>
        <v>100</v>
      </c>
      <c r="P34" s="89"/>
      <c r="Q34" s="89">
        <f>SUM(Q35:Q40)</f>
        <v>100</v>
      </c>
      <c r="R34" s="89"/>
    </row>
    <row r="35" spans="1:19">
      <c r="A35" s="295" t="s">
        <v>6</v>
      </c>
      <c r="B35" s="85">
        <f t="shared" si="5"/>
        <v>784</v>
      </c>
      <c r="C35" s="534"/>
      <c r="D35" s="85">
        <v>623</v>
      </c>
      <c r="E35" s="85"/>
      <c r="F35" s="85">
        <v>0</v>
      </c>
      <c r="G35" s="85"/>
      <c r="H35" s="85">
        <v>161</v>
      </c>
      <c r="I35" s="534" t="s">
        <v>211</v>
      </c>
      <c r="J35" s="10"/>
      <c r="K35" s="93">
        <f>B35*100/SUM($B$35:$B$40)</f>
        <v>5.3529974054349312</v>
      </c>
      <c r="L35" s="87"/>
      <c r="M35" s="93">
        <f>D35*100/SUM($D$35:$D$40)</f>
        <v>6.5516878746450731</v>
      </c>
      <c r="N35" s="87"/>
      <c r="O35" s="93">
        <f t="shared" ref="O35:O40" si="6">F35*100/SUM($F$35:$F$40)</f>
        <v>0</v>
      </c>
      <c r="P35" s="87"/>
      <c r="Q35" s="93">
        <f>H35*100/SUM($H$35:$H$40)</f>
        <v>3.9230019493177388</v>
      </c>
      <c r="R35" s="87"/>
    </row>
    <row r="36" spans="1:19">
      <c r="A36" s="295" t="s">
        <v>168</v>
      </c>
      <c r="B36" s="85">
        <f t="shared" si="5"/>
        <v>3042</v>
      </c>
      <c r="C36" s="534"/>
      <c r="D36" s="85">
        <v>2256</v>
      </c>
      <c r="E36" s="85"/>
      <c r="F36" s="85">
        <v>164</v>
      </c>
      <c r="G36" s="85" t="s">
        <v>211</v>
      </c>
      <c r="H36" s="85">
        <v>622</v>
      </c>
      <c r="I36" s="534"/>
      <c r="J36" s="10"/>
      <c r="K36" s="93">
        <f t="shared" ref="K36:K39" si="7">B36*100/SUM($B$35:$B$40)</f>
        <v>20.770176157312576</v>
      </c>
      <c r="L36" s="87"/>
      <c r="M36" s="93">
        <f>D36*100/SUM($D$35:$D$40)</f>
        <v>23.724892207382482</v>
      </c>
      <c r="N36" s="87"/>
      <c r="O36" s="93">
        <f t="shared" si="6"/>
        <v>15.876089060987415</v>
      </c>
      <c r="P36" s="87"/>
      <c r="Q36" s="93">
        <f>H36*100/SUM($H$35:$H$40)</f>
        <v>15.155945419103315</v>
      </c>
      <c r="R36" s="91"/>
    </row>
    <row r="37" spans="1:19">
      <c r="A37" s="296" t="s">
        <v>169</v>
      </c>
      <c r="B37" s="85">
        <f t="shared" si="5"/>
        <v>3338</v>
      </c>
      <c r="C37" s="534"/>
      <c r="D37" s="85">
        <v>2552</v>
      </c>
      <c r="E37" s="85"/>
      <c r="F37" s="85">
        <v>372</v>
      </c>
      <c r="G37" s="85" t="s">
        <v>211</v>
      </c>
      <c r="H37" s="85">
        <v>414</v>
      </c>
      <c r="I37" s="534"/>
      <c r="J37" s="10"/>
      <c r="K37" s="93">
        <f t="shared" si="7"/>
        <v>22.791205789976786</v>
      </c>
      <c r="L37" s="87"/>
      <c r="M37" s="93">
        <f t="shared" ref="M37:M38" si="8">D37*100/SUM($D$35:$D$40)</f>
        <v>26.837732674308551</v>
      </c>
      <c r="N37" s="87"/>
      <c r="O37" s="93">
        <f t="shared" si="6"/>
        <v>36.011616650532432</v>
      </c>
      <c r="P37" s="87"/>
      <c r="Q37" s="93">
        <f>H37*100/SUM($H$35:$H$40)</f>
        <v>10.087719298245615</v>
      </c>
      <c r="R37" s="91"/>
    </row>
    <row r="38" spans="1:19">
      <c r="A38" s="296" t="s">
        <v>170</v>
      </c>
      <c r="B38" s="85">
        <f t="shared" si="5"/>
        <v>1448</v>
      </c>
      <c r="C38" s="534"/>
      <c r="D38" s="85">
        <v>918</v>
      </c>
      <c r="E38" s="85"/>
      <c r="F38" s="85">
        <v>48</v>
      </c>
      <c r="G38" s="85" t="s">
        <v>211</v>
      </c>
      <c r="H38" s="85">
        <v>482</v>
      </c>
      <c r="I38" s="534"/>
      <c r="J38" s="10"/>
      <c r="K38" s="93">
        <f t="shared" si="7"/>
        <v>9.8866584733032905</v>
      </c>
      <c r="L38" s="87"/>
      <c r="M38" s="93">
        <f t="shared" si="8"/>
        <v>9.6540119886423383</v>
      </c>
      <c r="N38" s="87"/>
      <c r="O38" s="93">
        <f t="shared" si="6"/>
        <v>4.6466602129719261</v>
      </c>
      <c r="P38" s="87"/>
      <c r="Q38" s="93">
        <f t="shared" ref="Q38" si="9">H38*100/SUM($H$35:$H$40)</f>
        <v>11.744639376218323</v>
      </c>
      <c r="R38" s="91"/>
    </row>
    <row r="39" spans="1:19">
      <c r="A39" s="295" t="s">
        <v>171</v>
      </c>
      <c r="B39" s="85">
        <f t="shared" si="5"/>
        <v>2340</v>
      </c>
      <c r="C39" s="534"/>
      <c r="D39" s="85">
        <v>1465</v>
      </c>
      <c r="E39" s="85"/>
      <c r="F39" s="85">
        <v>131</v>
      </c>
      <c r="G39" s="85" t="s">
        <v>211</v>
      </c>
      <c r="H39" s="85">
        <v>744</v>
      </c>
      <c r="I39" s="534"/>
      <c r="J39" s="10"/>
      <c r="K39" s="93">
        <f t="shared" si="7"/>
        <v>15.977058582548135</v>
      </c>
      <c r="L39" s="87"/>
      <c r="M39" s="93">
        <f>D39*100/SUM($D$35:$D$40)</f>
        <v>15.406457040698285</v>
      </c>
      <c r="N39" s="87"/>
      <c r="O39" s="93">
        <f t="shared" si="6"/>
        <v>12.681510164569216</v>
      </c>
      <c r="P39" s="87"/>
      <c r="Q39" s="93">
        <f>H39*100/SUM($H$35:$H$40)</f>
        <v>18.128654970760234</v>
      </c>
      <c r="R39" s="91"/>
    </row>
    <row r="40" spans="1:19">
      <c r="A40" s="19" t="s">
        <v>172</v>
      </c>
      <c r="B40" s="85">
        <f t="shared" si="5"/>
        <v>3694</v>
      </c>
      <c r="C40" s="534"/>
      <c r="D40" s="85">
        <v>1695</v>
      </c>
      <c r="E40" s="85"/>
      <c r="F40" s="85">
        <v>318</v>
      </c>
      <c r="G40" s="85" t="s">
        <v>211</v>
      </c>
      <c r="H40" s="85">
        <v>1681</v>
      </c>
      <c r="I40" s="534"/>
      <c r="J40" s="15"/>
      <c r="K40" s="93">
        <f>B40*100/SUM($B$35:$B$40)</f>
        <v>25.22190359142428</v>
      </c>
      <c r="L40" s="87"/>
      <c r="M40" s="93">
        <f>D40*100/SUM($D$35:$D$40)</f>
        <v>17.825218214323272</v>
      </c>
      <c r="N40" s="87"/>
      <c r="O40" s="93">
        <f t="shared" si="6"/>
        <v>30.784123910939012</v>
      </c>
      <c r="P40" s="87"/>
      <c r="Q40" s="93">
        <f>H40*100/SUM($H$35:$H$40)</f>
        <v>40.960038986354775</v>
      </c>
      <c r="R40" s="91"/>
    </row>
    <row r="41" spans="1:19">
      <c r="A41" s="19" t="s">
        <v>5</v>
      </c>
      <c r="B41" s="85">
        <f t="shared" si="5"/>
        <v>0</v>
      </c>
      <c r="C41" s="534"/>
      <c r="D41" s="85">
        <v>0</v>
      </c>
      <c r="E41" s="535"/>
      <c r="F41" s="85">
        <v>0</v>
      </c>
      <c r="G41" s="535"/>
      <c r="H41" s="85">
        <v>0</v>
      </c>
      <c r="I41" s="534"/>
      <c r="J41" s="15"/>
      <c r="K41" s="90">
        <v>0</v>
      </c>
      <c r="L41" s="87"/>
      <c r="M41" s="90">
        <v>0</v>
      </c>
      <c r="N41" s="87"/>
      <c r="O41" s="90">
        <v>0</v>
      </c>
      <c r="P41" s="87"/>
      <c r="Q41" s="90">
        <v>0</v>
      </c>
      <c r="R41" s="91"/>
    </row>
    <row r="42" spans="1:19" s="16" customFormat="1" ht="6.6" customHeight="1">
      <c r="A42" s="107"/>
      <c r="B42" s="108"/>
      <c r="C42" s="108"/>
      <c r="D42" s="69"/>
      <c r="E42" s="69"/>
      <c r="F42" s="69"/>
      <c r="G42" s="69"/>
      <c r="H42" s="70"/>
      <c r="I42" s="69"/>
      <c r="J42" s="70"/>
      <c r="K42" s="108"/>
      <c r="L42" s="108"/>
      <c r="M42" s="69"/>
      <c r="N42" s="69"/>
      <c r="O42" s="69"/>
      <c r="P42" s="69"/>
      <c r="Q42" s="69"/>
      <c r="R42" s="69"/>
    </row>
    <row r="43" spans="1:19" s="25" customFormat="1" ht="24">
      <c r="A43" s="385" t="s">
        <v>26</v>
      </c>
      <c r="B43" s="86">
        <f t="shared" ref="B43:B50" si="10">SUM(D43,F43,H43)</f>
        <v>14646</v>
      </c>
      <c r="C43" s="534"/>
      <c r="D43" s="86">
        <f>SUM(D44:D50)</f>
        <v>9509</v>
      </c>
      <c r="E43" s="534"/>
      <c r="F43" s="86">
        <f>SUM(F44:F50)</f>
        <v>1032</v>
      </c>
      <c r="G43" s="534"/>
      <c r="H43" s="86">
        <f>SUM(H44:H50)</f>
        <v>4105</v>
      </c>
      <c r="I43" s="534"/>
      <c r="J43" s="104"/>
      <c r="K43" s="89">
        <f>SUM(K44:K49)</f>
        <v>100</v>
      </c>
      <c r="L43" s="89"/>
      <c r="M43" s="89">
        <f>SUM(M44:M49)</f>
        <v>100</v>
      </c>
      <c r="N43" s="89"/>
      <c r="O43" s="89">
        <f>SUM(O44:O49)</f>
        <v>100</v>
      </c>
      <c r="P43" s="89"/>
      <c r="Q43" s="89">
        <f>SUM(Q44:Q49)</f>
        <v>100</v>
      </c>
      <c r="R43" s="89"/>
      <c r="S43" s="109"/>
    </row>
    <row r="44" spans="1:19">
      <c r="A44" s="384" t="s">
        <v>27</v>
      </c>
      <c r="B44" s="85">
        <f t="shared" si="10"/>
        <v>65</v>
      </c>
      <c r="C44" s="534" t="s">
        <v>211</v>
      </c>
      <c r="D44" s="85">
        <v>61</v>
      </c>
      <c r="E44" s="85" t="s">
        <v>211</v>
      </c>
      <c r="F44" s="85">
        <v>0</v>
      </c>
      <c r="G44" s="85"/>
      <c r="H44" s="85">
        <v>4</v>
      </c>
      <c r="I44" s="535" t="s">
        <v>211</v>
      </c>
      <c r="J44" s="12"/>
      <c r="K44" s="87">
        <f t="shared" ref="K44:K49" si="11">B44*100/SUM($B$44:$B$49)</f>
        <v>0.45145159049868039</v>
      </c>
      <c r="L44" s="87"/>
      <c r="M44" s="87">
        <f>D44*100/SUM($D$44:$D$49)</f>
        <v>0.6501811980387977</v>
      </c>
      <c r="N44" s="87"/>
      <c r="O44" s="87">
        <f>F44*100/SUM($F$44:$F$49)</f>
        <v>0</v>
      </c>
      <c r="P44" s="87"/>
      <c r="Q44" s="87">
        <f>H44*100/SUM($H$44:$H$49)</f>
        <v>9.8400984009840098E-2</v>
      </c>
      <c r="R44" s="87"/>
      <c r="S44" s="109"/>
    </row>
    <row r="45" spans="1:19">
      <c r="A45" s="384" t="s">
        <v>43</v>
      </c>
      <c r="B45" s="85">
        <f t="shared" si="10"/>
        <v>201</v>
      </c>
      <c r="C45" s="534" t="s">
        <v>211</v>
      </c>
      <c r="D45" s="85">
        <v>157</v>
      </c>
      <c r="E45" s="85" t="s">
        <v>211</v>
      </c>
      <c r="F45" s="85">
        <v>0</v>
      </c>
      <c r="G45" s="85"/>
      <c r="H45" s="85">
        <v>44</v>
      </c>
      <c r="I45" s="535" t="s">
        <v>211</v>
      </c>
      <c r="J45" s="12"/>
      <c r="K45" s="87">
        <f t="shared" si="11"/>
        <v>1.3960272260036115</v>
      </c>
      <c r="L45" s="87"/>
      <c r="M45" s="87">
        <f t="shared" ref="M45:M46" si="12">D45*100/SUM($D$44:$D$49)</f>
        <v>1.6734171818375614</v>
      </c>
      <c r="N45" s="87"/>
      <c r="O45" s="87">
        <f t="shared" ref="O45" si="13">F45*100/SUM($F$44:$F$49)</f>
        <v>0</v>
      </c>
      <c r="P45" s="87"/>
      <c r="Q45" s="87">
        <f t="shared" ref="Q45:Q47" si="14">H45*100/SUM($H$44:$H$49)</f>
        <v>1.0824108241082411</v>
      </c>
      <c r="R45" s="87"/>
      <c r="S45" s="109"/>
    </row>
    <row r="46" spans="1:19">
      <c r="A46" s="384" t="s">
        <v>28</v>
      </c>
      <c r="B46" s="85">
        <f t="shared" si="10"/>
        <v>189</v>
      </c>
      <c r="C46" s="534" t="s">
        <v>211</v>
      </c>
      <c r="D46" s="85">
        <v>157</v>
      </c>
      <c r="E46" s="85" t="s">
        <v>211</v>
      </c>
      <c r="F46" s="85">
        <v>0</v>
      </c>
      <c r="G46" s="85"/>
      <c r="H46" s="85">
        <v>32</v>
      </c>
      <c r="I46" s="535" t="s">
        <v>211</v>
      </c>
      <c r="J46" s="114"/>
      <c r="K46" s="87">
        <f t="shared" si="11"/>
        <v>1.3126823169884707</v>
      </c>
      <c r="L46" s="87"/>
      <c r="M46" s="87">
        <f t="shared" si="12"/>
        <v>1.6734171818375614</v>
      </c>
      <c r="N46" s="87"/>
      <c r="O46" s="87">
        <f>F46*100/SUM($F$44:$F$49)</f>
        <v>0</v>
      </c>
      <c r="P46" s="87"/>
      <c r="Q46" s="87">
        <f>H46*100/SUM($H$44:$H$49)</f>
        <v>0.78720787207872078</v>
      </c>
      <c r="R46" s="87"/>
      <c r="S46" s="109"/>
    </row>
    <row r="47" spans="1:19">
      <c r="A47" s="384" t="s">
        <v>29</v>
      </c>
      <c r="B47" s="85">
        <f t="shared" si="10"/>
        <v>493</v>
      </c>
      <c r="C47" s="534"/>
      <c r="D47" s="85">
        <v>244</v>
      </c>
      <c r="E47" s="85" t="s">
        <v>211</v>
      </c>
      <c r="F47" s="85">
        <v>91</v>
      </c>
      <c r="G47" s="85" t="s">
        <v>211</v>
      </c>
      <c r="H47" s="85">
        <v>158</v>
      </c>
      <c r="I47" s="535" t="s">
        <v>211</v>
      </c>
      <c r="J47" s="114"/>
      <c r="K47" s="87">
        <f t="shared" si="11"/>
        <v>3.4240866787053759</v>
      </c>
      <c r="L47" s="87"/>
      <c r="M47" s="87">
        <f>D47*100/SUM($D$44:$D$49)</f>
        <v>2.6007247921551908</v>
      </c>
      <c r="N47" s="87"/>
      <c r="O47" s="87">
        <f>F47*100/SUM($F$44:$F$49)</f>
        <v>9.5688748685594103</v>
      </c>
      <c r="P47" s="87"/>
      <c r="Q47" s="87">
        <f t="shared" si="14"/>
        <v>3.8868388683886841</v>
      </c>
      <c r="R47" s="87"/>
      <c r="S47" s="109"/>
    </row>
    <row r="48" spans="1:19">
      <c r="A48" s="384" t="s">
        <v>30</v>
      </c>
      <c r="B48" s="85">
        <f t="shared" si="10"/>
        <v>4345</v>
      </c>
      <c r="C48" s="534"/>
      <c r="D48" s="85">
        <v>2766</v>
      </c>
      <c r="E48" s="85"/>
      <c r="F48" s="85">
        <v>502</v>
      </c>
      <c r="G48" s="85" t="s">
        <v>211</v>
      </c>
      <c r="H48" s="85">
        <v>1077</v>
      </c>
      <c r="I48" s="534"/>
      <c r="J48" s="114"/>
      <c r="K48" s="87">
        <f t="shared" si="11"/>
        <v>30.177802472565634</v>
      </c>
      <c r="L48" s="87"/>
      <c r="M48" s="87">
        <f>D48*100/SUM($D$44:$D$49)</f>
        <v>29.481986783201876</v>
      </c>
      <c r="N48" s="87"/>
      <c r="O48" s="87">
        <f>F48*100/SUM($F$44:$F$49)</f>
        <v>52.786540483701366</v>
      </c>
      <c r="P48" s="87"/>
      <c r="Q48" s="87">
        <f>H48*100/SUM($H$44:$H$49)</f>
        <v>26.494464944649447</v>
      </c>
      <c r="R48" s="87"/>
      <c r="S48" s="109"/>
    </row>
    <row r="49" spans="1:18">
      <c r="A49" s="384" t="s">
        <v>31</v>
      </c>
      <c r="B49" s="85">
        <f t="shared" si="10"/>
        <v>9105</v>
      </c>
      <c r="C49" s="534"/>
      <c r="D49" s="85">
        <v>5997</v>
      </c>
      <c r="E49" s="85"/>
      <c r="F49" s="85">
        <v>358</v>
      </c>
      <c r="G49" s="85" t="s">
        <v>211</v>
      </c>
      <c r="H49" s="85">
        <v>2750</v>
      </c>
      <c r="I49" s="534"/>
      <c r="J49" s="17"/>
      <c r="K49" s="87">
        <f t="shared" si="11"/>
        <v>63.23794971523823</v>
      </c>
      <c r="L49" s="87"/>
      <c r="M49" s="87">
        <f>D49*100/SUM($D$44:$D$49)</f>
        <v>63.920272862929011</v>
      </c>
      <c r="N49" s="87"/>
      <c r="O49" s="87">
        <f>F49*100/SUM($F$44:$F$49)</f>
        <v>37.644584647739222</v>
      </c>
      <c r="P49" s="87"/>
      <c r="Q49" s="87">
        <f>H49*100/SUM($H$44:$H$49)</f>
        <v>67.650676506765066</v>
      </c>
      <c r="R49" s="87"/>
    </row>
    <row r="50" spans="1:18">
      <c r="A50" s="19" t="s">
        <v>5</v>
      </c>
      <c r="B50" s="85">
        <f t="shared" si="10"/>
        <v>248</v>
      </c>
      <c r="C50" s="534" t="s">
        <v>211</v>
      </c>
      <c r="D50" s="85">
        <v>127</v>
      </c>
      <c r="E50" s="85" t="s">
        <v>211</v>
      </c>
      <c r="F50" s="85">
        <v>81</v>
      </c>
      <c r="G50" s="85" t="s">
        <v>211</v>
      </c>
      <c r="H50" s="85">
        <v>40</v>
      </c>
      <c r="I50" s="534" t="s">
        <v>211</v>
      </c>
      <c r="J50" s="17"/>
      <c r="K50" s="90" t="s">
        <v>15</v>
      </c>
      <c r="L50" s="87"/>
      <c r="M50" s="90" t="s">
        <v>15</v>
      </c>
      <c r="N50" s="87"/>
      <c r="O50" s="90" t="s">
        <v>15</v>
      </c>
      <c r="P50" s="87"/>
      <c r="Q50" s="90" t="s">
        <v>15</v>
      </c>
      <c r="R50" s="87"/>
    </row>
    <row r="51" spans="1:18" s="16" customFormat="1" ht="6.6" customHeight="1">
      <c r="A51" s="107"/>
      <c r="B51" s="108"/>
      <c r="C51" s="108"/>
      <c r="D51" s="69"/>
      <c r="E51" s="69"/>
      <c r="F51" s="69"/>
      <c r="G51" s="69"/>
      <c r="H51" s="70"/>
      <c r="I51" s="69"/>
      <c r="J51" s="70"/>
      <c r="K51" s="108"/>
      <c r="L51" s="108"/>
      <c r="M51" s="69"/>
      <c r="N51" s="69"/>
      <c r="O51" s="69"/>
      <c r="P51" s="69"/>
      <c r="Q51" s="69"/>
      <c r="R51" s="69"/>
    </row>
    <row r="52" spans="1:18" s="15" customFormat="1" ht="24">
      <c r="A52" s="227" t="s">
        <v>37</v>
      </c>
      <c r="B52" s="86">
        <f t="shared" ref="B52:B62" si="15">SUM(D52,F52,H52)</f>
        <v>14647</v>
      </c>
      <c r="C52" s="534"/>
      <c r="D52" s="86">
        <f>SUM(D53:D62)</f>
        <v>9510</v>
      </c>
      <c r="E52" s="534"/>
      <c r="F52" s="86">
        <f>SUM(F53:F62)</f>
        <v>1033</v>
      </c>
      <c r="G52" s="534"/>
      <c r="H52" s="86">
        <f>SUM(H53:H62)</f>
        <v>4104</v>
      </c>
      <c r="I52" s="534"/>
      <c r="J52" s="104"/>
      <c r="K52" s="89">
        <f>SUM(K53:K61)</f>
        <v>100</v>
      </c>
      <c r="L52" s="89"/>
      <c r="M52" s="89">
        <f>SUM(M53:M61)</f>
        <v>100</v>
      </c>
      <c r="N52" s="89"/>
      <c r="O52" s="89">
        <f>SUM(O53:O61)</f>
        <v>100</v>
      </c>
      <c r="P52" s="89"/>
      <c r="Q52" s="89">
        <f>SUM(Q53:Q61)</f>
        <v>100</v>
      </c>
      <c r="R52" s="89"/>
    </row>
    <row r="53" spans="1:18" s="15" customFormat="1">
      <c r="A53" s="384" t="s">
        <v>32</v>
      </c>
      <c r="B53" s="85">
        <f t="shared" si="15"/>
        <v>2445</v>
      </c>
      <c r="C53" s="534"/>
      <c r="D53" s="85">
        <v>1191</v>
      </c>
      <c r="E53" s="85"/>
      <c r="F53" s="85">
        <v>336</v>
      </c>
      <c r="G53" s="85" t="s">
        <v>211</v>
      </c>
      <c r="H53" s="85">
        <v>918</v>
      </c>
      <c r="I53" s="534"/>
      <c r="J53" s="115"/>
      <c r="K53" s="87">
        <f>B53*100/(B52-B62)</f>
        <v>16.815680880330124</v>
      </c>
      <c r="L53" s="87"/>
      <c r="M53" s="87">
        <f>D53*100/(D52-D62)</f>
        <v>12.620536187347675</v>
      </c>
      <c r="N53" s="87"/>
      <c r="O53" s="87">
        <f>F53*100/(F52-F62)</f>
        <v>33.633633633633636</v>
      </c>
      <c r="P53" s="87"/>
      <c r="Q53" s="87">
        <f>H53*100/(H52-H62)</f>
        <v>22.368421052631579</v>
      </c>
      <c r="R53" s="87"/>
    </row>
    <row r="54" spans="1:18" s="15" customFormat="1">
      <c r="A54" s="384" t="s">
        <v>34</v>
      </c>
      <c r="B54" s="85">
        <f t="shared" si="15"/>
        <v>356</v>
      </c>
      <c r="C54" s="534" t="s">
        <v>211</v>
      </c>
      <c r="D54" s="85">
        <v>275</v>
      </c>
      <c r="E54" s="85" t="s">
        <v>211</v>
      </c>
      <c r="F54" s="85">
        <v>0</v>
      </c>
      <c r="G54" s="85"/>
      <c r="H54" s="85">
        <v>81</v>
      </c>
      <c r="I54" s="534" t="s">
        <v>211</v>
      </c>
      <c r="J54" s="116"/>
      <c r="K54" s="87">
        <f>B54*100/(B52-B62)</f>
        <v>2.4484181568088035</v>
      </c>
      <c r="L54" s="87"/>
      <c r="M54" s="87">
        <f>D54*100/(D52-D62)</f>
        <v>2.9140616721415706</v>
      </c>
      <c r="N54" s="87"/>
      <c r="O54" s="87">
        <f>F54*100/(F52-F62)</f>
        <v>0</v>
      </c>
      <c r="P54" s="87"/>
      <c r="Q54" s="87">
        <f>H54*100/(H52-H62)</f>
        <v>1.9736842105263157</v>
      </c>
      <c r="R54" s="87"/>
    </row>
    <row r="55" spans="1:18" s="15" customFormat="1">
      <c r="A55" s="384" t="s">
        <v>33</v>
      </c>
      <c r="B55" s="85">
        <f t="shared" si="15"/>
        <v>1455</v>
      </c>
      <c r="C55" s="534"/>
      <c r="D55" s="85">
        <v>933</v>
      </c>
      <c r="E55" s="85"/>
      <c r="F55" s="85">
        <v>0</v>
      </c>
      <c r="G55" s="85"/>
      <c r="H55" s="85">
        <v>522</v>
      </c>
      <c r="I55" s="534"/>
      <c r="J55" s="116"/>
      <c r="K55" s="87">
        <f>B55*100/(B52-B62)</f>
        <v>10.00687757909216</v>
      </c>
      <c r="L55" s="87"/>
      <c r="M55" s="87">
        <f>D55*100/(D52-D62)</f>
        <v>9.8866165094839467</v>
      </c>
      <c r="N55" s="87"/>
      <c r="O55" s="87">
        <f>F55*100/(F52-F62)</f>
        <v>0</v>
      </c>
      <c r="P55" s="87"/>
      <c r="Q55" s="87">
        <f>H55*100/(H52-H62)</f>
        <v>12.719298245614034</v>
      </c>
      <c r="R55" s="87"/>
    </row>
    <row r="56" spans="1:18" s="15" customFormat="1">
      <c r="A56" s="384" t="s">
        <v>36</v>
      </c>
      <c r="B56" s="85">
        <f t="shared" si="15"/>
        <v>715</v>
      </c>
      <c r="C56" s="534"/>
      <c r="D56" s="85">
        <v>400</v>
      </c>
      <c r="E56" s="85" t="s">
        <v>211</v>
      </c>
      <c r="F56" s="85">
        <v>71</v>
      </c>
      <c r="G56" s="85" t="s">
        <v>211</v>
      </c>
      <c r="H56" s="85">
        <v>244</v>
      </c>
      <c r="I56" s="534" t="s">
        <v>211</v>
      </c>
      <c r="J56" s="8"/>
      <c r="K56" s="87">
        <f>B56*100/(B52-B62)</f>
        <v>4.917469050894085</v>
      </c>
      <c r="L56" s="87"/>
      <c r="M56" s="87">
        <f>D56*100/(D52-D62)</f>
        <v>4.2386351594786476</v>
      </c>
      <c r="N56" s="87"/>
      <c r="O56" s="87">
        <f>F56*100/(F52-F62)</f>
        <v>7.1071071071071072</v>
      </c>
      <c r="P56" s="87"/>
      <c r="Q56" s="87">
        <f>H56*100/(H52-H62)</f>
        <v>5.9454191033138404</v>
      </c>
      <c r="R56" s="87"/>
    </row>
    <row r="57" spans="1:18" s="15" customFormat="1">
      <c r="A57" s="384" t="s">
        <v>135</v>
      </c>
      <c r="B57" s="85">
        <f t="shared" si="15"/>
        <v>729</v>
      </c>
      <c r="C57" s="534"/>
      <c r="D57" s="85">
        <v>322</v>
      </c>
      <c r="E57" s="85" t="s">
        <v>211</v>
      </c>
      <c r="F57" s="85">
        <v>20</v>
      </c>
      <c r="G57" s="85" t="s">
        <v>211</v>
      </c>
      <c r="H57" s="85">
        <v>387</v>
      </c>
      <c r="I57" s="534"/>
      <c r="J57" s="115"/>
      <c r="K57" s="87">
        <f>B57*100/(B52-B62)</f>
        <v>5.0137551581843187</v>
      </c>
      <c r="L57" s="87"/>
      <c r="M57" s="87">
        <f>D57*100/(D52-D62)</f>
        <v>3.4121013033803114</v>
      </c>
      <c r="N57" s="87"/>
      <c r="O57" s="87">
        <f>F57*100/(F52-F62)</f>
        <v>2.0020020020020022</v>
      </c>
      <c r="P57" s="87"/>
      <c r="Q57" s="87">
        <f>H57*100/(H52-H62)</f>
        <v>9.4298245614035086</v>
      </c>
      <c r="R57" s="87"/>
    </row>
    <row r="58" spans="1:18" s="15" customFormat="1">
      <c r="A58" s="384" t="s">
        <v>35</v>
      </c>
      <c r="B58" s="85">
        <f t="shared" si="15"/>
        <v>1096</v>
      </c>
      <c r="C58" s="534"/>
      <c r="D58" s="85">
        <v>748</v>
      </c>
      <c r="E58" s="85"/>
      <c r="F58" s="85">
        <v>110</v>
      </c>
      <c r="G58" s="85" t="s">
        <v>211</v>
      </c>
      <c r="H58" s="85">
        <v>238</v>
      </c>
      <c r="I58" s="534" t="s">
        <v>211</v>
      </c>
      <c r="J58" s="115"/>
      <c r="K58" s="87">
        <f>B58*100/(B52-B62)</f>
        <v>7.5378266850068778</v>
      </c>
      <c r="L58" s="87"/>
      <c r="M58" s="87">
        <f>D58*100/(D52-D62)</f>
        <v>7.9262477482250713</v>
      </c>
      <c r="N58" s="87"/>
      <c r="O58" s="87">
        <f>F58*100/(F52-F62)</f>
        <v>11.011011011011011</v>
      </c>
      <c r="P58" s="87"/>
      <c r="Q58" s="87">
        <f>H58*100/(H52-H62)</f>
        <v>5.7992202729044831</v>
      </c>
      <c r="R58" s="87"/>
    </row>
    <row r="59" spans="1:18" s="15" customFormat="1">
      <c r="A59" s="384" t="s">
        <v>136</v>
      </c>
      <c r="B59" s="85">
        <f t="shared" si="15"/>
        <v>504</v>
      </c>
      <c r="C59" s="534"/>
      <c r="D59" s="85">
        <v>293</v>
      </c>
      <c r="E59" s="85" t="s">
        <v>211</v>
      </c>
      <c r="F59" s="85">
        <v>30</v>
      </c>
      <c r="G59" s="85" t="s">
        <v>211</v>
      </c>
      <c r="H59" s="85">
        <v>181</v>
      </c>
      <c r="I59" s="534" t="s">
        <v>211</v>
      </c>
      <c r="J59" s="115"/>
      <c r="K59" s="87">
        <f>B59*100/(B52-B62)</f>
        <v>3.4662998624484183</v>
      </c>
      <c r="L59" s="87"/>
      <c r="M59" s="87">
        <f>D59*100/(D52-D62)</f>
        <v>3.1048002543181097</v>
      </c>
      <c r="N59" s="87"/>
      <c r="O59" s="87">
        <f>F59*100/(F52-F62)</f>
        <v>3.0030030030030028</v>
      </c>
      <c r="P59" s="87"/>
      <c r="Q59" s="87">
        <f>H59*100/(H52-H62)</f>
        <v>4.4103313840155947</v>
      </c>
      <c r="R59" s="87"/>
    </row>
    <row r="60" spans="1:18" s="15" customFormat="1">
      <c r="A60" s="384" t="s">
        <v>205</v>
      </c>
      <c r="B60" s="85">
        <f t="shared" si="15"/>
        <v>401</v>
      </c>
      <c r="C60" s="534" t="s">
        <v>211</v>
      </c>
      <c r="D60" s="85">
        <v>164</v>
      </c>
      <c r="E60" s="85" t="s">
        <v>211</v>
      </c>
      <c r="F60" s="85">
        <v>111</v>
      </c>
      <c r="G60" s="85" t="s">
        <v>211</v>
      </c>
      <c r="H60" s="85">
        <v>126</v>
      </c>
      <c r="I60" s="534" t="s">
        <v>211</v>
      </c>
      <c r="J60" s="115"/>
      <c r="K60" s="87">
        <f>B60*100/(B52-B62)</f>
        <v>2.7579092159559835</v>
      </c>
      <c r="L60" s="87"/>
      <c r="M60" s="87">
        <f>D60*100/(D52-D62)</f>
        <v>1.7378404153862457</v>
      </c>
      <c r="N60" s="87"/>
      <c r="O60" s="87">
        <f>F60*100/(F52-F62)</f>
        <v>11.111111111111111</v>
      </c>
      <c r="P60" s="87"/>
      <c r="Q60" s="87">
        <f>H60*100/(H52-H62)</f>
        <v>3.0701754385964914</v>
      </c>
      <c r="R60" s="87"/>
    </row>
    <row r="61" spans="1:18" s="15" customFormat="1">
      <c r="A61" s="384" t="s">
        <v>129</v>
      </c>
      <c r="B61" s="85">
        <f t="shared" si="15"/>
        <v>6839</v>
      </c>
      <c r="C61" s="534"/>
      <c r="D61" s="85">
        <v>5111</v>
      </c>
      <c r="E61" s="85"/>
      <c r="F61" s="85">
        <v>321</v>
      </c>
      <c r="G61" s="85" t="s">
        <v>211</v>
      </c>
      <c r="H61" s="85">
        <v>1407</v>
      </c>
      <c r="I61" s="534"/>
      <c r="J61" s="8"/>
      <c r="K61" s="87">
        <f>B61*100/(B52-B62)</f>
        <v>47.035763411279227</v>
      </c>
      <c r="L61" s="87"/>
      <c r="M61" s="87">
        <f>D61*100/(D52-D62)</f>
        <v>54.159160750238421</v>
      </c>
      <c r="N61" s="87"/>
      <c r="O61" s="87">
        <f>F61*100/(F52-F62)</f>
        <v>32.132132132132135</v>
      </c>
      <c r="P61" s="87"/>
      <c r="Q61" s="87">
        <f>H61*100/(H52-H62)</f>
        <v>34.283625730994153</v>
      </c>
      <c r="R61" s="87"/>
    </row>
    <row r="62" spans="1:18" s="15" customFormat="1">
      <c r="A62" s="384" t="s">
        <v>5</v>
      </c>
      <c r="B62" s="85">
        <f t="shared" si="15"/>
        <v>107</v>
      </c>
      <c r="C62" s="534" t="s">
        <v>211</v>
      </c>
      <c r="D62" s="85">
        <v>73</v>
      </c>
      <c r="E62" s="85" t="s">
        <v>211</v>
      </c>
      <c r="F62" s="85">
        <v>34</v>
      </c>
      <c r="G62" s="85" t="s">
        <v>211</v>
      </c>
      <c r="H62" s="85">
        <v>0</v>
      </c>
      <c r="I62" s="534"/>
      <c r="J62" s="116"/>
      <c r="K62" s="90" t="s">
        <v>15</v>
      </c>
      <c r="L62" s="90"/>
      <c r="M62" s="90" t="s">
        <v>15</v>
      </c>
      <c r="N62" s="91"/>
      <c r="O62" s="90" t="s">
        <v>15</v>
      </c>
      <c r="P62" s="90"/>
      <c r="Q62" s="90">
        <v>0</v>
      </c>
      <c r="R62" s="91"/>
    </row>
    <row r="63" spans="1:18" ht="6" customHeight="1">
      <c r="A63" s="19"/>
      <c r="B63" s="85"/>
      <c r="C63" s="534"/>
      <c r="D63" s="85"/>
      <c r="E63" s="534"/>
      <c r="F63" s="85"/>
      <c r="G63" s="534"/>
      <c r="H63" s="85"/>
      <c r="I63" s="534"/>
      <c r="J63" s="15"/>
      <c r="K63" s="87"/>
      <c r="L63" s="87"/>
      <c r="M63" s="87"/>
      <c r="N63" s="87"/>
      <c r="O63" s="87"/>
      <c r="P63" s="87"/>
      <c r="Q63" s="87"/>
      <c r="R63" s="91"/>
    </row>
    <row r="64" spans="1:18" ht="12">
      <c r="A64" s="463" t="s">
        <v>142</v>
      </c>
      <c r="B64" s="488">
        <f>SUM(D64,F64,H64)</f>
        <v>52182</v>
      </c>
      <c r="C64" s="638"/>
      <c r="D64" s="488">
        <f>D17</f>
        <v>21368</v>
      </c>
      <c r="E64" s="638"/>
      <c r="F64" s="488">
        <f>F17</f>
        <v>19365</v>
      </c>
      <c r="G64" s="638"/>
      <c r="H64" s="488">
        <f>H17</f>
        <v>11449</v>
      </c>
      <c r="I64" s="638"/>
      <c r="J64" s="465"/>
      <c r="K64" s="466">
        <f>SUM(M64,O64,Q64)</f>
        <v>100</v>
      </c>
      <c r="L64" s="466"/>
      <c r="M64" s="466">
        <f>D64*100/B64</f>
        <v>40.948986240466063</v>
      </c>
      <c r="N64" s="467"/>
      <c r="O64" s="466">
        <f>F64*100/B64</f>
        <v>37.110497872829711</v>
      </c>
      <c r="P64" s="468"/>
      <c r="Q64" s="466">
        <f>H64*100/B64</f>
        <v>21.940515886704226</v>
      </c>
      <c r="R64" s="466"/>
    </row>
    <row r="65" spans="1:18" s="16" customFormat="1" ht="6.6" customHeight="1">
      <c r="A65" s="33"/>
      <c r="B65" s="92"/>
      <c r="C65" s="623"/>
      <c r="D65" s="92"/>
      <c r="E65" s="623"/>
      <c r="F65" s="92"/>
      <c r="G65" s="623"/>
      <c r="H65" s="92"/>
      <c r="I65" s="623"/>
      <c r="J65" s="15"/>
      <c r="K65" s="88"/>
      <c r="L65" s="88"/>
      <c r="M65" s="88"/>
      <c r="N65" s="88"/>
      <c r="O65" s="88"/>
      <c r="P65" s="88"/>
      <c r="Q65" s="88"/>
      <c r="R65" s="88"/>
    </row>
    <row r="66" spans="1:18" s="25" customFormat="1" ht="12">
      <c r="A66" s="289" t="s">
        <v>16</v>
      </c>
      <c r="B66" s="86">
        <f t="shared" ref="B66:B68" si="16">SUM(D66,F66,H66)</f>
        <v>52182</v>
      </c>
      <c r="C66" s="534"/>
      <c r="D66" s="86">
        <f>SUM(D67:D68)</f>
        <v>21368</v>
      </c>
      <c r="E66" s="534"/>
      <c r="F66" s="86">
        <f>SUM(F67:F68)</f>
        <v>19365</v>
      </c>
      <c r="G66" s="534"/>
      <c r="H66" s="86">
        <f>SUM(H67:H68)</f>
        <v>11449</v>
      </c>
      <c r="I66" s="534"/>
      <c r="J66" s="11"/>
      <c r="K66" s="89">
        <f>SUM(K67:K68)</f>
        <v>100</v>
      </c>
      <c r="L66" s="89"/>
      <c r="M66" s="89">
        <f>SUM(M67:M68)</f>
        <v>100</v>
      </c>
      <c r="N66" s="89"/>
      <c r="O66" s="89">
        <f>SUM(O67:O68)</f>
        <v>100</v>
      </c>
      <c r="P66" s="89"/>
      <c r="Q66" s="89">
        <f>SUM(Q67:Q68)</f>
        <v>100</v>
      </c>
      <c r="R66" s="89"/>
    </row>
    <row r="67" spans="1:18">
      <c r="A67" s="290" t="s">
        <v>94</v>
      </c>
      <c r="B67" s="85">
        <f t="shared" si="16"/>
        <v>45046</v>
      </c>
      <c r="C67" s="534"/>
      <c r="D67" s="85">
        <v>18231</v>
      </c>
      <c r="E67" s="85"/>
      <c r="F67" s="85">
        <v>17523</v>
      </c>
      <c r="G67" s="85"/>
      <c r="H67" s="85">
        <v>9292</v>
      </c>
      <c r="I67" s="534"/>
      <c r="J67" s="10"/>
      <c r="K67" s="93">
        <f>B67*100/SUM(B67:B68)</f>
        <v>86.324786324786331</v>
      </c>
      <c r="L67" s="87"/>
      <c r="M67" s="93">
        <f>D67*100/SUM(D67:D68)</f>
        <v>85.319168850617743</v>
      </c>
      <c r="N67" s="87"/>
      <c r="O67" s="93">
        <f>F67*100/SUM(F67:F68)</f>
        <v>90.487993803253289</v>
      </c>
      <c r="P67" s="93"/>
      <c r="Q67" s="93">
        <f>H67*100/SUM(H67:H68)</f>
        <v>81.159926631146831</v>
      </c>
      <c r="R67" s="87"/>
    </row>
    <row r="68" spans="1:18">
      <c r="A68" s="290" t="s">
        <v>95</v>
      </c>
      <c r="B68" s="85">
        <f t="shared" si="16"/>
        <v>7136</v>
      </c>
      <c r="C68" s="534"/>
      <c r="D68" s="85">
        <v>3137</v>
      </c>
      <c r="E68" s="85"/>
      <c r="F68" s="85">
        <v>1842</v>
      </c>
      <c r="G68" s="85"/>
      <c r="H68" s="85">
        <v>2157</v>
      </c>
      <c r="I68" s="534"/>
      <c r="J68" s="10"/>
      <c r="K68" s="93">
        <f>B68*100/SUM(B67:B68)</f>
        <v>13.675213675213675</v>
      </c>
      <c r="L68" s="87"/>
      <c r="M68" s="93">
        <f>D68*100/SUM(D67:D68)</f>
        <v>14.680831149382254</v>
      </c>
      <c r="N68" s="87"/>
      <c r="O68" s="93">
        <f>F68*100/SUM(F67:F68)</f>
        <v>9.5120061967467073</v>
      </c>
      <c r="P68" s="93"/>
      <c r="Q68" s="93">
        <f>H68*100/SUM(H67:H68)</f>
        <v>18.840073368853176</v>
      </c>
      <c r="R68" s="87"/>
    </row>
    <row r="69" spans="1:18" ht="6.6" customHeight="1">
      <c r="A69" s="68"/>
      <c r="B69" s="85"/>
      <c r="C69" s="534"/>
      <c r="D69" s="85"/>
      <c r="E69" s="534"/>
      <c r="F69" s="85"/>
      <c r="G69" s="534"/>
      <c r="H69" s="85"/>
      <c r="I69" s="534"/>
      <c r="J69" s="10"/>
      <c r="K69" s="87"/>
      <c r="L69" s="87"/>
      <c r="M69" s="87"/>
      <c r="N69" s="87"/>
      <c r="O69" s="87"/>
      <c r="P69" s="87"/>
      <c r="Q69" s="87"/>
      <c r="R69" s="87"/>
    </row>
    <row r="70" spans="1:18" s="25" customFormat="1" ht="12">
      <c r="A70" s="291" t="s">
        <v>17</v>
      </c>
      <c r="B70" s="86">
        <f t="shared" ref="B70:B75" si="17">SUM(D70,F70,H70)</f>
        <v>52181</v>
      </c>
      <c r="C70" s="534"/>
      <c r="D70" s="86">
        <f>SUM(D71:D75)</f>
        <v>21367</v>
      </c>
      <c r="E70" s="534"/>
      <c r="F70" s="86">
        <f>SUM(F71:F75)</f>
        <v>19365</v>
      </c>
      <c r="G70" s="534"/>
      <c r="H70" s="86">
        <f>SUM(H71:H75)</f>
        <v>11449</v>
      </c>
      <c r="I70" s="534"/>
      <c r="J70" s="11"/>
      <c r="K70" s="89">
        <f>SUM(K71:K75)</f>
        <v>100</v>
      </c>
      <c r="L70" s="89"/>
      <c r="M70" s="89">
        <f>SUM(M71:M75)</f>
        <v>100.00000000000001</v>
      </c>
      <c r="N70" s="89"/>
      <c r="O70" s="89">
        <f>SUM(O71:O75)</f>
        <v>100</v>
      </c>
      <c r="P70" s="89"/>
      <c r="Q70" s="89">
        <f>SUM(Q71:Q75)</f>
        <v>100.00000000000001</v>
      </c>
      <c r="R70" s="89"/>
    </row>
    <row r="71" spans="1:18">
      <c r="A71" s="292" t="s">
        <v>1</v>
      </c>
      <c r="B71" s="85">
        <f t="shared" si="17"/>
        <v>6249</v>
      </c>
      <c r="C71" s="534"/>
      <c r="D71" s="85">
        <v>3645</v>
      </c>
      <c r="E71" s="85"/>
      <c r="F71" s="85">
        <v>1174</v>
      </c>
      <c r="G71" s="85"/>
      <c r="H71" s="85">
        <v>1430</v>
      </c>
      <c r="I71" s="534"/>
      <c r="J71" s="10"/>
      <c r="K71" s="87">
        <f>B71*100/SUM($B$71:$B$75)</f>
        <v>11.975623311166899</v>
      </c>
      <c r="L71" s="87"/>
      <c r="M71" s="87">
        <f>D71*100/SUM($D$71:$D$75)</f>
        <v>17.059016239996257</v>
      </c>
      <c r="N71" s="87"/>
      <c r="O71" s="87">
        <f>F71*100/SUM($F$71:$F$75)</f>
        <v>6.0624838626387811</v>
      </c>
      <c r="P71" s="87"/>
      <c r="Q71" s="87">
        <f>H71*100/SUM($H$71:$H$75)</f>
        <v>12.490173814306926</v>
      </c>
      <c r="R71" s="87"/>
    </row>
    <row r="72" spans="1:18">
      <c r="A72" s="292" t="s">
        <v>2</v>
      </c>
      <c r="B72" s="85">
        <f t="shared" si="17"/>
        <v>29986</v>
      </c>
      <c r="C72" s="534"/>
      <c r="D72" s="85">
        <v>11553</v>
      </c>
      <c r="E72" s="85"/>
      <c r="F72" s="85">
        <v>12047</v>
      </c>
      <c r="G72" s="85"/>
      <c r="H72" s="85">
        <v>6386</v>
      </c>
      <c r="I72" s="534"/>
      <c r="J72" s="10"/>
      <c r="K72" s="87">
        <f t="shared" ref="K72" si="18">B72*100/SUM($B$71:$B$75)</f>
        <v>57.46536095513693</v>
      </c>
      <c r="L72" s="87"/>
      <c r="M72" s="87">
        <f>D72*100/SUM($D$71:$D$75)</f>
        <v>54.069359292366734</v>
      </c>
      <c r="N72" s="87"/>
      <c r="O72" s="87">
        <f t="shared" ref="O72" si="19">F72*100/SUM($F$71:$F$75)</f>
        <v>62.210172992512263</v>
      </c>
      <c r="P72" s="87"/>
      <c r="Q72" s="87">
        <f>H72*100/SUM($H$71:$H$75)</f>
        <v>55.777797187527298</v>
      </c>
      <c r="R72" s="87"/>
    </row>
    <row r="73" spans="1:18">
      <c r="A73" s="292" t="s">
        <v>3</v>
      </c>
      <c r="B73" s="85">
        <f t="shared" si="17"/>
        <v>11963</v>
      </c>
      <c r="C73" s="534"/>
      <c r="D73" s="85">
        <v>4300</v>
      </c>
      <c r="E73" s="85"/>
      <c r="F73" s="85">
        <v>5183</v>
      </c>
      <c r="G73" s="85"/>
      <c r="H73" s="85">
        <v>2480</v>
      </c>
      <c r="I73" s="534"/>
      <c r="J73" s="10"/>
      <c r="K73" s="87">
        <f>B73*100/SUM($B$71:$B$75)</f>
        <v>22.925969222513942</v>
      </c>
      <c r="L73" s="87"/>
      <c r="M73" s="87">
        <f t="shared" ref="M73" si="20">D73*100/SUM($D$71:$D$75)</f>
        <v>20.124491037581318</v>
      </c>
      <c r="N73" s="87"/>
      <c r="O73" s="87">
        <f>F73*100/SUM($F$71:$F$75)</f>
        <v>26.764781822876323</v>
      </c>
      <c r="P73" s="87"/>
      <c r="Q73" s="87">
        <f>H73*100/SUM($H$71:$H$75)</f>
        <v>21.66128046117565</v>
      </c>
      <c r="R73" s="87"/>
    </row>
    <row r="74" spans="1:18">
      <c r="A74" s="292" t="s">
        <v>4</v>
      </c>
      <c r="B74" s="85">
        <f t="shared" si="17"/>
        <v>2955</v>
      </c>
      <c r="C74" s="534"/>
      <c r="D74" s="85">
        <v>1401</v>
      </c>
      <c r="E74" s="85"/>
      <c r="F74" s="85">
        <v>648</v>
      </c>
      <c r="G74" s="85" t="s">
        <v>211</v>
      </c>
      <c r="H74" s="85">
        <v>906</v>
      </c>
      <c r="I74" s="534"/>
      <c r="J74" s="10"/>
      <c r="K74" s="87">
        <f>B74*100/SUM($B$71:$B$75)</f>
        <v>5.6629807784442612</v>
      </c>
      <c r="L74" s="87"/>
      <c r="M74" s="87">
        <f>D74*100/SUM($D$71:$D$75)</f>
        <v>6.5568399868956799</v>
      </c>
      <c r="N74" s="87"/>
      <c r="O74" s="87">
        <f>F74*100/SUM($F$71:$F$75)</f>
        <v>3.3462432223082881</v>
      </c>
      <c r="P74" s="87"/>
      <c r="Q74" s="87">
        <f>H74*100/SUM($H$71:$H$75)</f>
        <v>7.9133548781552978</v>
      </c>
      <c r="R74" s="87"/>
    </row>
    <row r="75" spans="1:18">
      <c r="A75" s="196" t="s">
        <v>41</v>
      </c>
      <c r="B75" s="85">
        <f t="shared" si="17"/>
        <v>1028</v>
      </c>
      <c r="C75" s="534"/>
      <c r="D75" s="85">
        <v>468</v>
      </c>
      <c r="E75" s="85" t="s">
        <v>211</v>
      </c>
      <c r="F75" s="85">
        <v>313</v>
      </c>
      <c r="G75" s="85" t="s">
        <v>211</v>
      </c>
      <c r="H75" s="85">
        <v>247</v>
      </c>
      <c r="I75" s="534"/>
      <c r="J75" s="10"/>
      <c r="K75" s="87">
        <f>B75*100/SUM($B$71:$B$75)</f>
        <v>1.9700657327379698</v>
      </c>
      <c r="L75" s="87"/>
      <c r="M75" s="87">
        <f>D75*100/SUM($D$71:$D$75)</f>
        <v>2.1902934431600132</v>
      </c>
      <c r="N75" s="87"/>
      <c r="O75" s="87">
        <f>F75*100/SUM($F$71:$F$75)</f>
        <v>1.6163180996643429</v>
      </c>
      <c r="P75" s="87"/>
      <c r="Q75" s="87">
        <f>H75*100/SUM($H$71:$H$75)</f>
        <v>2.1573936588348328</v>
      </c>
      <c r="R75" s="87"/>
    </row>
    <row r="76" spans="1:18" ht="6.6" customHeight="1">
      <c r="A76" s="15"/>
      <c r="B76" s="85"/>
      <c r="C76" s="534"/>
      <c r="D76" s="85"/>
      <c r="E76" s="534"/>
      <c r="F76" s="85"/>
      <c r="G76" s="534"/>
      <c r="H76" s="85"/>
      <c r="I76" s="534"/>
      <c r="J76" s="15"/>
      <c r="K76" s="87"/>
      <c r="L76" s="87"/>
      <c r="M76" s="87"/>
      <c r="N76" s="87"/>
      <c r="O76" s="87"/>
      <c r="P76" s="87"/>
      <c r="Q76" s="87"/>
      <c r="R76" s="87"/>
    </row>
    <row r="77" spans="1:18" s="25" customFormat="1" ht="12">
      <c r="A77" s="294" t="s">
        <v>21</v>
      </c>
      <c r="B77" s="86">
        <f t="shared" ref="B77:B84" si="21">SUM(D77,F77,H77)</f>
        <v>52183</v>
      </c>
      <c r="C77" s="534"/>
      <c r="D77" s="86">
        <f>SUM(D78:D84)</f>
        <v>21369</v>
      </c>
      <c r="E77" s="534"/>
      <c r="F77" s="86">
        <f>SUM(F78:F84)</f>
        <v>19364</v>
      </c>
      <c r="G77" s="534"/>
      <c r="H77" s="86">
        <f>SUM(H78:H84)</f>
        <v>11450</v>
      </c>
      <c r="I77" s="534"/>
      <c r="J77" s="11"/>
      <c r="K77" s="89">
        <f>SUM(K78:K83)</f>
        <v>100</v>
      </c>
      <c r="L77" s="89"/>
      <c r="M77" s="89">
        <f>SUM(M78:M83)</f>
        <v>100</v>
      </c>
      <c r="N77" s="89"/>
      <c r="O77" s="89">
        <f>SUM(O78:O83)</f>
        <v>100</v>
      </c>
      <c r="P77" s="89"/>
      <c r="Q77" s="89">
        <f>SUM(Q78:Q83)</f>
        <v>100</v>
      </c>
      <c r="R77" s="89"/>
    </row>
    <row r="78" spans="1:18">
      <c r="A78" s="295" t="s">
        <v>6</v>
      </c>
      <c r="B78" s="85">
        <f t="shared" si="21"/>
        <v>1667</v>
      </c>
      <c r="C78" s="534"/>
      <c r="D78" s="85">
        <v>1210</v>
      </c>
      <c r="E78" s="85"/>
      <c r="F78" s="85">
        <v>112</v>
      </c>
      <c r="G78" s="85" t="s">
        <v>211</v>
      </c>
      <c r="H78" s="85">
        <v>345</v>
      </c>
      <c r="I78" s="534"/>
      <c r="J78" s="10"/>
      <c r="K78" s="87">
        <f>B78*100/SUM($B$78:$B$83)</f>
        <v>3.1945269532223137</v>
      </c>
      <c r="L78" s="87"/>
      <c r="M78" s="87">
        <f>D78*100/SUM($D$78:$D$83)</f>
        <v>5.6624081613552342</v>
      </c>
      <c r="N78" s="87"/>
      <c r="O78" s="87">
        <f>F78*100/SUM($F$78:$F$83)</f>
        <v>0.57839289403015903</v>
      </c>
      <c r="P78" s="87"/>
      <c r="Q78" s="87">
        <f>H78*100/SUM($H$78:$H$83)</f>
        <v>3.0131004366812228</v>
      </c>
      <c r="R78" s="87"/>
    </row>
    <row r="79" spans="1:18">
      <c r="A79" s="295" t="s">
        <v>168</v>
      </c>
      <c r="B79" s="85">
        <f t="shared" si="21"/>
        <v>6832</v>
      </c>
      <c r="C79" s="534"/>
      <c r="D79" s="85">
        <v>4271</v>
      </c>
      <c r="E79" s="85"/>
      <c r="F79" s="85">
        <v>1106</v>
      </c>
      <c r="G79" s="85"/>
      <c r="H79" s="85">
        <v>1455</v>
      </c>
      <c r="I79" s="534"/>
      <c r="J79" s="10"/>
      <c r="K79" s="87">
        <f t="shared" ref="K79:K82" si="22">B79*100/SUM($B$78:$B$83)</f>
        <v>13.092386409367036</v>
      </c>
      <c r="L79" s="87"/>
      <c r="M79" s="87">
        <f t="shared" ref="M79:M82" si="23">D79*100/SUM($D$78:$D$83)</f>
        <v>19.986896906734053</v>
      </c>
      <c r="N79" s="87"/>
      <c r="O79" s="87">
        <f t="shared" ref="O79:O82" si="24">F79*100/SUM($F$78:$F$83)</f>
        <v>5.7116298285478209</v>
      </c>
      <c r="P79" s="87"/>
      <c r="Q79" s="87">
        <f t="shared" ref="Q79:Q81" si="25">H79*100/SUM($H$78:$H$83)</f>
        <v>12.707423580786026</v>
      </c>
      <c r="R79" s="91"/>
    </row>
    <row r="80" spans="1:18">
      <c r="A80" s="296" t="s">
        <v>169</v>
      </c>
      <c r="B80" s="85">
        <f t="shared" si="21"/>
        <v>10261</v>
      </c>
      <c r="C80" s="534"/>
      <c r="D80" s="85">
        <v>5605</v>
      </c>
      <c r="E80" s="85"/>
      <c r="F80" s="85">
        <v>3691</v>
      </c>
      <c r="G80" s="85"/>
      <c r="H80" s="85">
        <v>965</v>
      </c>
      <c r="I80" s="534"/>
      <c r="J80" s="10"/>
      <c r="K80" s="87">
        <f t="shared" si="22"/>
        <v>19.663491941820133</v>
      </c>
      <c r="L80" s="87"/>
      <c r="M80" s="87">
        <f t="shared" si="23"/>
        <v>26.229584912724039</v>
      </c>
      <c r="N80" s="87"/>
      <c r="O80" s="87">
        <f t="shared" si="24"/>
        <v>19.061144391654615</v>
      </c>
      <c r="P80" s="87"/>
      <c r="Q80" s="87">
        <f t="shared" si="25"/>
        <v>8.4279475982532759</v>
      </c>
      <c r="R80" s="91"/>
    </row>
    <row r="81" spans="1:19">
      <c r="A81" s="296" t="s">
        <v>170</v>
      </c>
      <c r="B81" s="85">
        <f t="shared" si="21"/>
        <v>6644</v>
      </c>
      <c r="C81" s="534"/>
      <c r="D81" s="85">
        <v>1731</v>
      </c>
      <c r="E81" s="85"/>
      <c r="F81" s="85">
        <v>3406</v>
      </c>
      <c r="G81" s="85"/>
      <c r="H81" s="85">
        <v>1507</v>
      </c>
      <c r="I81" s="534"/>
      <c r="J81" s="10"/>
      <c r="K81" s="87">
        <f t="shared" si="22"/>
        <v>12.7321158231608</v>
      </c>
      <c r="L81" s="87"/>
      <c r="M81" s="87">
        <f t="shared" si="23"/>
        <v>8.1005194440544717</v>
      </c>
      <c r="N81" s="87"/>
      <c r="O81" s="87">
        <f>F81*100/SUM($F$78:$F$83)</f>
        <v>17.589341045238587</v>
      </c>
      <c r="P81" s="87"/>
      <c r="Q81" s="87">
        <f t="shared" si="25"/>
        <v>13.161572052401747</v>
      </c>
      <c r="R81" s="91"/>
    </row>
    <row r="82" spans="1:19">
      <c r="A82" s="295" t="s">
        <v>171</v>
      </c>
      <c r="B82" s="85">
        <f t="shared" si="21"/>
        <v>8479</v>
      </c>
      <c r="C82" s="534"/>
      <c r="D82" s="85">
        <v>3298</v>
      </c>
      <c r="E82" s="85"/>
      <c r="F82" s="85">
        <v>3130</v>
      </c>
      <c r="G82" s="85"/>
      <c r="H82" s="85">
        <v>2051</v>
      </c>
      <c r="I82" s="534"/>
      <c r="J82" s="10"/>
      <c r="K82" s="87">
        <f t="shared" si="22"/>
        <v>16.248586704482303</v>
      </c>
      <c r="L82" s="87"/>
      <c r="M82" s="87">
        <f t="shared" si="23"/>
        <v>15.43357199681782</v>
      </c>
      <c r="N82" s="87"/>
      <c r="O82" s="87">
        <f t="shared" si="24"/>
        <v>16.164015699235694</v>
      </c>
      <c r="P82" s="87"/>
      <c r="Q82" s="87">
        <f>H82*100/SUM($H$78:$H$83)</f>
        <v>17.912663755458514</v>
      </c>
      <c r="R82" s="91"/>
    </row>
    <row r="83" spans="1:19">
      <c r="A83" s="19" t="s">
        <v>172</v>
      </c>
      <c r="B83" s="85">
        <f t="shared" si="21"/>
        <v>18300</v>
      </c>
      <c r="C83" s="534"/>
      <c r="D83" s="85">
        <v>5254</v>
      </c>
      <c r="E83" s="85"/>
      <c r="F83" s="85">
        <v>7919</v>
      </c>
      <c r="G83" s="85"/>
      <c r="H83" s="85">
        <v>5127</v>
      </c>
      <c r="I83" s="534"/>
      <c r="J83" s="15"/>
      <c r="K83" s="87">
        <f>B83*100/SUM($B$78:$B$83)</f>
        <v>35.068892167947418</v>
      </c>
      <c r="L83" s="87"/>
      <c r="M83" s="87">
        <f>D83*100/SUM($D$78:$D$83)</f>
        <v>24.587018578314382</v>
      </c>
      <c r="N83" s="87"/>
      <c r="O83" s="87">
        <f>F83*100/SUM($F$78:$F$83)</f>
        <v>40.895476141293123</v>
      </c>
      <c r="P83" s="87"/>
      <c r="Q83" s="87">
        <f>H83*100/SUM($H$78:$H$83)</f>
        <v>44.777292576419214</v>
      </c>
      <c r="R83" s="91"/>
    </row>
    <row r="84" spans="1:19">
      <c r="A84" s="384" t="s">
        <v>5</v>
      </c>
      <c r="B84" s="85">
        <f t="shared" si="21"/>
        <v>0</v>
      </c>
      <c r="C84" s="534"/>
      <c r="D84" s="85">
        <v>0</v>
      </c>
      <c r="E84" s="535"/>
      <c r="F84" s="85">
        <v>0</v>
      </c>
      <c r="G84" s="535"/>
      <c r="H84" s="85">
        <v>0</v>
      </c>
      <c r="I84" s="534"/>
      <c r="J84" s="15"/>
      <c r="K84" s="90">
        <v>0</v>
      </c>
      <c r="L84" s="90"/>
      <c r="M84" s="90">
        <v>0</v>
      </c>
      <c r="N84" s="91"/>
      <c r="O84" s="90">
        <v>0</v>
      </c>
      <c r="P84" s="90"/>
      <c r="Q84" s="90">
        <v>0</v>
      </c>
      <c r="R84" s="91"/>
    </row>
    <row r="85" spans="1:19" s="16" customFormat="1" ht="6.6" customHeight="1">
      <c r="A85" s="107"/>
      <c r="B85" s="108"/>
      <c r="C85" s="108"/>
      <c r="D85" s="69"/>
      <c r="E85" s="69"/>
      <c r="F85" s="69"/>
      <c r="G85" s="69"/>
      <c r="H85" s="70"/>
      <c r="I85" s="69"/>
      <c r="J85" s="70"/>
      <c r="K85" s="108"/>
      <c r="L85" s="108"/>
      <c r="M85" s="69"/>
      <c r="N85" s="69"/>
      <c r="O85" s="69"/>
      <c r="P85" s="69"/>
      <c r="Q85" s="69"/>
      <c r="R85" s="69"/>
    </row>
    <row r="86" spans="1:19" s="25" customFormat="1" ht="24">
      <c r="A86" s="385" t="s">
        <v>26</v>
      </c>
      <c r="B86" s="86">
        <f t="shared" ref="B86:B93" si="26">SUM(D86,F86,H86)</f>
        <v>52180</v>
      </c>
      <c r="C86" s="534"/>
      <c r="D86" s="86">
        <f>SUM(D87:D93)</f>
        <v>21366</v>
      </c>
      <c r="E86" s="534"/>
      <c r="F86" s="86">
        <f>SUM(F87:F93)</f>
        <v>19365</v>
      </c>
      <c r="G86" s="534"/>
      <c r="H86" s="86">
        <f>SUM(H87:H93)</f>
        <v>11449</v>
      </c>
      <c r="I86" s="534"/>
      <c r="J86" s="104"/>
      <c r="K86" s="89">
        <f>SUM(K87:K92)</f>
        <v>100</v>
      </c>
      <c r="L86" s="89"/>
      <c r="M86" s="89">
        <f>SUM(M87:M92)</f>
        <v>99.999999999999986</v>
      </c>
      <c r="N86" s="89"/>
      <c r="O86" s="89">
        <f>SUM(O87:O92)</f>
        <v>100.00000000000001</v>
      </c>
      <c r="P86" s="89"/>
      <c r="Q86" s="89">
        <f>SUM(Q87:Q92)</f>
        <v>100</v>
      </c>
      <c r="R86" s="89"/>
      <c r="S86" s="109"/>
    </row>
    <row r="87" spans="1:19">
      <c r="A87" s="384" t="s">
        <v>27</v>
      </c>
      <c r="B87" s="85">
        <f t="shared" si="26"/>
        <v>24239</v>
      </c>
      <c r="C87" s="85"/>
      <c r="D87" s="85">
        <v>12348</v>
      </c>
      <c r="E87" s="85"/>
      <c r="F87" s="85">
        <v>9371</v>
      </c>
      <c r="G87" s="85"/>
      <c r="H87" s="85">
        <v>2520</v>
      </c>
      <c r="I87" s="85"/>
      <c r="J87" s="85"/>
      <c r="K87" s="87">
        <f>B87*100/SUM($B$87:$B$92)</f>
        <v>47.613341714465307</v>
      </c>
      <c r="L87" s="87"/>
      <c r="M87" s="87">
        <f>D87*100/SUM($D$87:$D$92)</f>
        <v>58.374698624308607</v>
      </c>
      <c r="N87" s="87"/>
      <c r="O87" s="87">
        <f>F87*100/SUM($F$87:$F$92)</f>
        <v>48.878572918839978</v>
      </c>
      <c r="P87" s="87"/>
      <c r="Q87" s="87">
        <f>H87*100/SUM($H$87:$H$92)</f>
        <v>23.811773599168479</v>
      </c>
      <c r="R87" s="87"/>
      <c r="S87" s="109"/>
    </row>
    <row r="88" spans="1:19">
      <c r="A88" s="384" t="s">
        <v>43</v>
      </c>
      <c r="B88" s="85">
        <f t="shared" si="26"/>
        <v>13358</v>
      </c>
      <c r="C88" s="85"/>
      <c r="D88" s="85">
        <v>2977</v>
      </c>
      <c r="E88" s="85"/>
      <c r="F88" s="85">
        <v>7201</v>
      </c>
      <c r="G88" s="85"/>
      <c r="H88" s="85">
        <v>3180</v>
      </c>
      <c r="I88" s="85"/>
      <c r="J88" s="85"/>
      <c r="K88" s="87">
        <f>B88*100/SUM($B$87:$B$92)</f>
        <v>26.239490846232421</v>
      </c>
      <c r="L88" s="87"/>
      <c r="M88" s="87">
        <f>D88*100/SUM($D$87:$D$92)</f>
        <v>14.073653855245119</v>
      </c>
      <c r="N88" s="87"/>
      <c r="O88" s="87">
        <f>F88*100/SUM($F$87:$F$92)</f>
        <v>37.55998330899228</v>
      </c>
      <c r="P88" s="87"/>
      <c r="Q88" s="87">
        <f>H88*100/SUM($H$87:$H$92)</f>
        <v>30.048190494188795</v>
      </c>
      <c r="R88" s="87"/>
      <c r="S88" s="109"/>
    </row>
    <row r="89" spans="1:19">
      <c r="A89" s="384" t="s">
        <v>28</v>
      </c>
      <c r="B89" s="85">
        <f t="shared" si="26"/>
        <v>8867</v>
      </c>
      <c r="C89" s="85"/>
      <c r="D89" s="85">
        <v>4249</v>
      </c>
      <c r="E89" s="85"/>
      <c r="F89" s="85">
        <v>1604</v>
      </c>
      <c r="G89" s="85"/>
      <c r="H89" s="85">
        <v>3014</v>
      </c>
      <c r="I89" s="85"/>
      <c r="J89" s="85"/>
      <c r="K89" s="87">
        <f t="shared" ref="K89:K91" si="27">B89*100/SUM($B$87:$B$92)</f>
        <v>17.417694664885676</v>
      </c>
      <c r="L89" s="87"/>
      <c r="M89" s="87">
        <f t="shared" ref="M89:M91" si="28">D89*100/SUM($D$87:$D$92)</f>
        <v>20.086985297593721</v>
      </c>
      <c r="N89" s="87"/>
      <c r="O89" s="87">
        <f t="shared" ref="O89:O91" si="29">F89*100/SUM($F$87:$F$92)</f>
        <v>8.3663676194450236</v>
      </c>
      <c r="P89" s="87"/>
      <c r="Q89" s="87">
        <f t="shared" ref="Q89:Q91" si="30">H89*100/SUM($H$87:$H$92)</f>
        <v>28.47963715392611</v>
      </c>
      <c r="R89" s="87"/>
      <c r="S89" s="109"/>
    </row>
    <row r="90" spans="1:19">
      <c r="A90" s="384" t="s">
        <v>29</v>
      </c>
      <c r="B90" s="85">
        <f t="shared" si="26"/>
        <v>3696</v>
      </c>
      <c r="C90" s="85"/>
      <c r="D90" s="85">
        <v>1307</v>
      </c>
      <c r="E90" s="85"/>
      <c r="F90" s="85">
        <v>687</v>
      </c>
      <c r="G90" s="85" t="s">
        <v>211</v>
      </c>
      <c r="H90" s="85">
        <v>1702</v>
      </c>
      <c r="I90" s="85"/>
      <c r="J90" s="85"/>
      <c r="K90" s="87">
        <f t="shared" si="27"/>
        <v>7.2601555747623161</v>
      </c>
      <c r="L90" s="87"/>
      <c r="M90" s="87">
        <f t="shared" si="28"/>
        <v>6.1787926062497043</v>
      </c>
      <c r="N90" s="87"/>
      <c r="O90" s="87">
        <f t="shared" si="29"/>
        <v>3.5833507197997081</v>
      </c>
      <c r="P90" s="87"/>
      <c r="Q90" s="87">
        <f t="shared" si="30"/>
        <v>16.082396295946328</v>
      </c>
      <c r="R90" s="87"/>
      <c r="S90" s="109"/>
    </row>
    <row r="91" spans="1:19">
      <c r="A91" s="384" t="s">
        <v>30</v>
      </c>
      <c r="B91" s="85">
        <f t="shared" si="26"/>
        <v>597</v>
      </c>
      <c r="C91" s="85"/>
      <c r="D91" s="85">
        <v>162</v>
      </c>
      <c r="E91" s="85" t="s">
        <v>211</v>
      </c>
      <c r="F91" s="85">
        <v>309</v>
      </c>
      <c r="G91" s="85" t="s">
        <v>211</v>
      </c>
      <c r="H91" s="85">
        <v>126</v>
      </c>
      <c r="I91" s="85" t="s">
        <v>211</v>
      </c>
      <c r="J91" s="85"/>
      <c r="K91" s="87">
        <f t="shared" si="27"/>
        <v>1.1727037007935885</v>
      </c>
      <c r="L91" s="87"/>
      <c r="M91" s="87">
        <f t="shared" si="28"/>
        <v>0.76584881577081265</v>
      </c>
      <c r="N91" s="87"/>
      <c r="O91" s="87">
        <f t="shared" si="29"/>
        <v>1.6117254329230126</v>
      </c>
      <c r="P91" s="87"/>
      <c r="Q91" s="87">
        <f t="shared" si="30"/>
        <v>1.190588679958424</v>
      </c>
      <c r="R91" s="87"/>
      <c r="S91" s="109"/>
    </row>
    <row r="92" spans="1:19">
      <c r="A92" s="384" t="s">
        <v>31</v>
      </c>
      <c r="B92" s="85">
        <f>SUM(D92,F92,H92)</f>
        <v>151</v>
      </c>
      <c r="C92" s="85" t="s">
        <v>211</v>
      </c>
      <c r="D92" s="85">
        <v>110</v>
      </c>
      <c r="E92" s="85" t="s">
        <v>211</v>
      </c>
      <c r="F92" s="85">
        <v>0</v>
      </c>
      <c r="G92" s="85"/>
      <c r="H92" s="85">
        <v>41</v>
      </c>
      <c r="I92" s="85" t="s">
        <v>211</v>
      </c>
      <c r="J92" s="85"/>
      <c r="K92" s="87">
        <f>B92*100/SUM($B$87:$B$92)</f>
        <v>0.29661349886068988</v>
      </c>
      <c r="L92" s="87"/>
      <c r="M92" s="87">
        <f>D92*100/SUM($D$87:$D$92)</f>
        <v>0.52002080083203328</v>
      </c>
      <c r="N92" s="87"/>
      <c r="O92" s="87">
        <f>F92*100/SUM($F$87:$F$92)</f>
        <v>0</v>
      </c>
      <c r="P92" s="87"/>
      <c r="Q92" s="87">
        <f>H92*100/SUM($H$87:$H$92)</f>
        <v>0.38741377681186812</v>
      </c>
      <c r="R92" s="87"/>
    </row>
    <row r="93" spans="1:19">
      <c r="A93" s="384" t="s">
        <v>5</v>
      </c>
      <c r="B93" s="85">
        <f t="shared" si="26"/>
        <v>1272</v>
      </c>
      <c r="C93" s="85"/>
      <c r="D93" s="85">
        <v>213</v>
      </c>
      <c r="E93" s="85" t="s">
        <v>211</v>
      </c>
      <c r="F93" s="85">
        <v>193</v>
      </c>
      <c r="G93" s="85" t="s">
        <v>211</v>
      </c>
      <c r="H93" s="85">
        <v>866</v>
      </c>
      <c r="I93" s="85"/>
      <c r="J93" s="85"/>
      <c r="K93" s="90" t="s">
        <v>15</v>
      </c>
      <c r="L93" s="87"/>
      <c r="M93" s="90" t="s">
        <v>15</v>
      </c>
      <c r="N93" s="87"/>
      <c r="O93" s="90" t="s">
        <v>15</v>
      </c>
      <c r="P93" s="87"/>
      <c r="Q93" s="90" t="s">
        <v>15</v>
      </c>
      <c r="R93" s="91"/>
    </row>
    <row r="94" spans="1:19" s="16" customFormat="1" ht="6.6" customHeight="1">
      <c r="A94" s="107"/>
      <c r="B94" s="108"/>
      <c r="C94" s="108"/>
      <c r="D94" s="69"/>
      <c r="E94" s="69"/>
      <c r="F94" s="69"/>
      <c r="G94" s="69"/>
      <c r="H94" s="70"/>
      <c r="I94" s="69"/>
      <c r="J94" s="70"/>
      <c r="K94" s="108"/>
      <c r="L94" s="108"/>
      <c r="M94" s="69"/>
      <c r="N94" s="69"/>
      <c r="O94" s="69"/>
      <c r="P94" s="69"/>
      <c r="Q94" s="69"/>
      <c r="R94" s="69"/>
    </row>
    <row r="95" spans="1:19" s="15" customFormat="1" ht="24">
      <c r="A95" s="227" t="s">
        <v>37</v>
      </c>
      <c r="B95" s="86">
        <f>SUM(D95,F95,H95)</f>
        <v>52182</v>
      </c>
      <c r="C95" s="534"/>
      <c r="D95" s="86">
        <f>SUM(D96:D105)</f>
        <v>21367</v>
      </c>
      <c r="E95" s="534"/>
      <c r="F95" s="86">
        <f>SUM(F96:F105)</f>
        <v>19365</v>
      </c>
      <c r="G95" s="534"/>
      <c r="H95" s="86">
        <f>SUM(H96:H105)</f>
        <v>11450</v>
      </c>
      <c r="I95" s="534"/>
      <c r="J95" s="104"/>
      <c r="K95" s="89">
        <f>SUM(K96:K104)</f>
        <v>99.999999999999986</v>
      </c>
      <c r="L95" s="89"/>
      <c r="M95" s="89">
        <f>SUM(M96:M104)</f>
        <v>100</v>
      </c>
      <c r="N95" s="89"/>
      <c r="O95" s="89">
        <f>SUM(O96:O104)</f>
        <v>100</v>
      </c>
      <c r="P95" s="89"/>
      <c r="Q95" s="89">
        <f>SUM(Q96:Q104)</f>
        <v>99.999999999999986</v>
      </c>
      <c r="R95" s="89"/>
    </row>
    <row r="96" spans="1:19" s="15" customFormat="1">
      <c r="A96" s="384" t="s">
        <v>32</v>
      </c>
      <c r="B96" s="85">
        <f t="shared" ref="B96:B104" si="31">SUM(D96,F96,H96)</f>
        <v>41131</v>
      </c>
      <c r="C96" s="534"/>
      <c r="D96" s="85">
        <v>13779</v>
      </c>
      <c r="E96" s="85"/>
      <c r="F96" s="85">
        <v>17058</v>
      </c>
      <c r="G96" s="85"/>
      <c r="H96" s="85">
        <v>10294</v>
      </c>
      <c r="I96" s="534"/>
      <c r="J96" s="115"/>
      <c r="K96" s="87">
        <f>B96*100/($B$95-$B$105)</f>
        <v>79.629450370743228</v>
      </c>
      <c r="L96" s="87"/>
      <c r="M96" s="87">
        <f>D96/SUM($D$96:$D$104)*100</f>
        <v>66.057816769739688</v>
      </c>
      <c r="N96" s="87"/>
      <c r="O96" s="87">
        <f>F96/SUM($F$96:$F$104)*100</f>
        <v>88.086754453911695</v>
      </c>
      <c r="P96" s="87"/>
      <c r="Q96" s="87">
        <f>H96/SUM($H$96:$H$104)*100</f>
        <v>90.069122407909703</v>
      </c>
      <c r="R96" s="87"/>
    </row>
    <row r="97" spans="1:18" s="15" customFormat="1">
      <c r="A97" s="384" t="s">
        <v>34</v>
      </c>
      <c r="B97" s="85">
        <f t="shared" si="31"/>
        <v>7514</v>
      </c>
      <c r="C97" s="534"/>
      <c r="D97" s="85">
        <v>5639</v>
      </c>
      <c r="E97" s="85"/>
      <c r="F97" s="85">
        <v>1385</v>
      </c>
      <c r="G97" s="85"/>
      <c r="H97" s="85">
        <v>490</v>
      </c>
      <c r="I97" s="534"/>
      <c r="J97" s="116"/>
      <c r="K97" s="87">
        <f t="shared" ref="K97:K104" si="32">B97*100/($B$95-$B$105)</f>
        <v>14.547073742086617</v>
      </c>
      <c r="L97" s="87"/>
      <c r="M97" s="87">
        <f t="shared" ref="M97:M103" si="33">D97/SUM($D$96:$D$104)*100</f>
        <v>27.033894242293492</v>
      </c>
      <c r="N97" s="87"/>
      <c r="O97" s="87">
        <f t="shared" ref="O97:O103" si="34">F97/SUM($F$96:$F$104)*100</f>
        <v>7.1520784921249678</v>
      </c>
      <c r="P97" s="87"/>
      <c r="Q97" s="87">
        <f t="shared" ref="Q97:Q103" si="35">H97/SUM($H$96:$H$104)*100</f>
        <v>4.2873392247790711</v>
      </c>
      <c r="R97" s="87"/>
    </row>
    <row r="98" spans="1:18" s="15" customFormat="1">
      <c r="A98" s="384" t="s">
        <v>33</v>
      </c>
      <c r="B98" s="85">
        <f t="shared" si="31"/>
        <v>1583</v>
      </c>
      <c r="C98" s="534"/>
      <c r="D98" s="85">
        <v>856</v>
      </c>
      <c r="E98" s="85"/>
      <c r="F98" s="85">
        <v>387</v>
      </c>
      <c r="G98" s="85" t="s">
        <v>211</v>
      </c>
      <c r="H98" s="85">
        <v>340</v>
      </c>
      <c r="I98" s="534"/>
      <c r="J98" s="116"/>
      <c r="K98" s="87">
        <f t="shared" si="32"/>
        <v>3.0646816254622191</v>
      </c>
      <c r="L98" s="87"/>
      <c r="M98" s="87">
        <f t="shared" si="33"/>
        <v>4.1037441871614169</v>
      </c>
      <c r="N98" s="87"/>
      <c r="O98" s="87">
        <f t="shared" si="34"/>
        <v>1.9984508133230054</v>
      </c>
      <c r="P98" s="87"/>
      <c r="Q98" s="87">
        <f t="shared" si="35"/>
        <v>2.9748884416834369</v>
      </c>
      <c r="R98" s="87"/>
    </row>
    <row r="99" spans="1:18" s="15" customFormat="1">
      <c r="A99" s="384" t="s">
        <v>36</v>
      </c>
      <c r="B99" s="85">
        <f t="shared" si="31"/>
        <v>155</v>
      </c>
      <c r="C99" s="534" t="s">
        <v>211</v>
      </c>
      <c r="D99" s="85">
        <v>19</v>
      </c>
      <c r="E99" s="85" t="s">
        <v>211</v>
      </c>
      <c r="F99" s="85">
        <v>117</v>
      </c>
      <c r="G99" s="85" t="s">
        <v>211</v>
      </c>
      <c r="H99" s="85">
        <v>19</v>
      </c>
      <c r="I99" s="534" t="s">
        <v>211</v>
      </c>
      <c r="J99" s="8"/>
      <c r="K99" s="87">
        <f t="shared" si="32"/>
        <v>0.30007937583489824</v>
      </c>
      <c r="L99" s="87"/>
      <c r="M99" s="87">
        <f t="shared" si="33"/>
        <v>9.1087779855218376E-2</v>
      </c>
      <c r="N99" s="87"/>
      <c r="O99" s="87">
        <f t="shared" si="34"/>
        <v>0.60418280402788538</v>
      </c>
      <c r="P99" s="87"/>
      <c r="Q99" s="87">
        <f t="shared" si="35"/>
        <v>0.16624376585878028</v>
      </c>
      <c r="R99" s="87"/>
    </row>
    <row r="100" spans="1:18" s="15" customFormat="1">
      <c r="A100" s="384" t="s">
        <v>135</v>
      </c>
      <c r="B100" s="85">
        <f t="shared" si="31"/>
        <v>44</v>
      </c>
      <c r="C100" s="534" t="s">
        <v>211</v>
      </c>
      <c r="D100" s="85">
        <v>0</v>
      </c>
      <c r="E100" s="85"/>
      <c r="F100" s="85">
        <v>0</v>
      </c>
      <c r="G100" s="85"/>
      <c r="H100" s="85">
        <v>44</v>
      </c>
      <c r="I100" s="534" t="s">
        <v>211</v>
      </c>
      <c r="J100" s="115"/>
      <c r="K100" s="87">
        <f t="shared" si="32"/>
        <v>8.5183822817648538E-2</v>
      </c>
      <c r="L100" s="87"/>
      <c r="M100" s="87">
        <f t="shared" si="33"/>
        <v>0</v>
      </c>
      <c r="N100" s="87"/>
      <c r="O100" s="87">
        <f t="shared" si="34"/>
        <v>0</v>
      </c>
      <c r="P100" s="87"/>
      <c r="Q100" s="87">
        <f t="shared" si="35"/>
        <v>0.38498556304138598</v>
      </c>
      <c r="R100" s="87"/>
    </row>
    <row r="101" spans="1:18" s="15" customFormat="1">
      <c r="A101" s="384" t="s">
        <v>35</v>
      </c>
      <c r="B101" s="85">
        <f t="shared" si="31"/>
        <v>99</v>
      </c>
      <c r="C101" s="534" t="s">
        <v>211</v>
      </c>
      <c r="D101" s="85">
        <v>16</v>
      </c>
      <c r="E101" s="85" t="s">
        <v>211</v>
      </c>
      <c r="F101" s="85">
        <v>55</v>
      </c>
      <c r="G101" s="85" t="s">
        <v>211</v>
      </c>
      <c r="H101" s="85">
        <v>28</v>
      </c>
      <c r="I101" s="534" t="s">
        <v>211</v>
      </c>
      <c r="J101" s="115"/>
      <c r="K101" s="87">
        <f t="shared" si="32"/>
        <v>0.19166360133970922</v>
      </c>
      <c r="L101" s="87"/>
      <c r="M101" s="87">
        <f t="shared" si="33"/>
        <v>7.6705498825447055E-2</v>
      </c>
      <c r="N101" s="87"/>
      <c r="O101" s="87">
        <f t="shared" si="34"/>
        <v>0.28401755744900598</v>
      </c>
      <c r="P101" s="87"/>
      <c r="Q101" s="87">
        <f t="shared" si="35"/>
        <v>0.24499081284451835</v>
      </c>
      <c r="R101" s="87"/>
    </row>
    <row r="102" spans="1:18" s="15" customFormat="1">
      <c r="A102" s="384" t="s">
        <v>136</v>
      </c>
      <c r="B102" s="85">
        <f t="shared" si="31"/>
        <v>73</v>
      </c>
      <c r="C102" s="534" t="s">
        <v>211</v>
      </c>
      <c r="D102" s="85">
        <v>35</v>
      </c>
      <c r="E102" s="85" t="s">
        <v>211</v>
      </c>
      <c r="F102" s="85">
        <v>32</v>
      </c>
      <c r="G102" s="85" t="s">
        <v>211</v>
      </c>
      <c r="H102" s="85">
        <v>6</v>
      </c>
      <c r="I102" s="534" t="s">
        <v>211</v>
      </c>
      <c r="J102" s="115"/>
      <c r="K102" s="87">
        <f t="shared" si="32"/>
        <v>0.14132770603837144</v>
      </c>
      <c r="L102" s="87"/>
      <c r="M102" s="87">
        <f t="shared" si="33"/>
        <v>0.1677932786806654</v>
      </c>
      <c r="N102" s="87"/>
      <c r="O102" s="87">
        <f t="shared" si="34"/>
        <v>0.16524657887942165</v>
      </c>
      <c r="P102" s="87"/>
      <c r="Q102" s="87">
        <f t="shared" si="35"/>
        <v>5.2498031323825356E-2</v>
      </c>
      <c r="R102" s="87"/>
    </row>
    <row r="103" spans="1:18" s="15" customFormat="1">
      <c r="A103" s="384" t="s">
        <v>205</v>
      </c>
      <c r="B103" s="85">
        <f t="shared" si="31"/>
        <v>21</v>
      </c>
      <c r="C103" s="534" t="s">
        <v>211</v>
      </c>
      <c r="D103" s="85">
        <v>0</v>
      </c>
      <c r="E103" s="85"/>
      <c r="F103" s="85">
        <v>0</v>
      </c>
      <c r="G103" s="85"/>
      <c r="H103" s="85">
        <v>21</v>
      </c>
      <c r="I103" s="534" t="s">
        <v>211</v>
      </c>
      <c r="J103" s="115"/>
      <c r="K103" s="87">
        <f t="shared" si="32"/>
        <v>4.0655915435695897E-2</v>
      </c>
      <c r="L103" s="87"/>
      <c r="M103" s="87">
        <f t="shared" si="33"/>
        <v>0</v>
      </c>
      <c r="N103" s="87"/>
      <c r="O103" s="87">
        <f t="shared" si="34"/>
        <v>0</v>
      </c>
      <c r="P103" s="87"/>
      <c r="Q103" s="87">
        <f t="shared" si="35"/>
        <v>0.18374310963338875</v>
      </c>
      <c r="R103" s="87"/>
    </row>
    <row r="104" spans="1:18" s="15" customFormat="1">
      <c r="A104" s="384" t="s">
        <v>129</v>
      </c>
      <c r="B104" s="85">
        <f t="shared" si="31"/>
        <v>1033</v>
      </c>
      <c r="C104" s="534"/>
      <c r="D104" s="85">
        <v>515</v>
      </c>
      <c r="E104" s="85" t="s">
        <v>211</v>
      </c>
      <c r="F104" s="85">
        <v>331</v>
      </c>
      <c r="G104" s="85" t="s">
        <v>211</v>
      </c>
      <c r="H104" s="85">
        <v>187</v>
      </c>
      <c r="I104" s="534" t="s">
        <v>211</v>
      </c>
      <c r="J104" s="8"/>
      <c r="K104" s="87">
        <f t="shared" si="32"/>
        <v>1.9998838402416124</v>
      </c>
      <c r="L104" s="87"/>
      <c r="M104" s="87">
        <f>D104/SUM($D$96:$D$104)*100</f>
        <v>2.4689582434440771</v>
      </c>
      <c r="N104" s="87"/>
      <c r="O104" s="87">
        <f>F104/SUM($F$96:$F$104)*100</f>
        <v>1.7092693002840176</v>
      </c>
      <c r="P104" s="87"/>
      <c r="Q104" s="87">
        <f>H104/SUM($H$96:$H$104)*100</f>
        <v>1.6361886429258903</v>
      </c>
      <c r="R104" s="87"/>
    </row>
    <row r="105" spans="1:18" s="15" customFormat="1">
      <c r="A105" s="384" t="s">
        <v>5</v>
      </c>
      <c r="B105" s="85">
        <f>SUM(D105,F105,H105)</f>
        <v>529</v>
      </c>
      <c r="C105" s="534"/>
      <c r="D105" s="85">
        <v>508</v>
      </c>
      <c r="E105" s="85" t="s">
        <v>211</v>
      </c>
      <c r="F105" s="85">
        <v>0</v>
      </c>
      <c r="G105" s="85"/>
      <c r="H105" s="85">
        <v>21</v>
      </c>
      <c r="I105" s="534" t="s">
        <v>211</v>
      </c>
      <c r="J105" s="116"/>
      <c r="K105" s="90" t="s">
        <v>15</v>
      </c>
      <c r="L105" s="90"/>
      <c r="M105" s="90" t="s">
        <v>15</v>
      </c>
      <c r="N105" s="91"/>
      <c r="O105" s="90">
        <v>0</v>
      </c>
      <c r="P105" s="90"/>
      <c r="Q105" s="90" t="s">
        <v>15</v>
      </c>
      <c r="R105" s="91"/>
    </row>
    <row r="106" spans="1:18" ht="6" customHeight="1">
      <c r="A106" s="19"/>
      <c r="B106" s="85"/>
      <c r="C106" s="534"/>
      <c r="D106" s="85"/>
      <c r="E106" s="535"/>
      <c r="F106" s="85"/>
      <c r="G106" s="535"/>
      <c r="H106" s="85"/>
      <c r="I106" s="534"/>
      <c r="J106" s="15"/>
      <c r="K106" s="87"/>
      <c r="L106" s="87"/>
      <c r="M106" s="87"/>
      <c r="N106" s="87"/>
      <c r="O106" s="87"/>
      <c r="P106" s="87"/>
      <c r="Q106" s="87"/>
      <c r="R106" s="91"/>
    </row>
    <row r="107" spans="1:18" ht="12">
      <c r="A107" s="463" t="s">
        <v>221</v>
      </c>
      <c r="B107" s="458">
        <f>B18</f>
        <v>4089</v>
      </c>
      <c r="C107" s="647"/>
      <c r="D107" s="458">
        <f>D18</f>
        <v>1918</v>
      </c>
      <c r="E107" s="647"/>
      <c r="F107" s="458">
        <f>F18</f>
        <v>1887</v>
      </c>
      <c r="G107" s="647"/>
      <c r="H107" s="458">
        <f>H18</f>
        <v>284</v>
      </c>
      <c r="I107" s="647" t="s">
        <v>211</v>
      </c>
      <c r="J107" s="465"/>
      <c r="K107" s="467" t="s">
        <v>15</v>
      </c>
      <c r="L107" s="466"/>
      <c r="M107" s="467" t="s">
        <v>15</v>
      </c>
      <c r="N107" s="467"/>
      <c r="O107" s="467" t="s">
        <v>15</v>
      </c>
      <c r="P107" s="468"/>
      <c r="Q107" s="467" t="s">
        <v>15</v>
      </c>
      <c r="R107" s="498"/>
    </row>
    <row r="108" spans="1:18" ht="6.6" customHeight="1" thickBot="1">
      <c r="A108" s="65"/>
      <c r="B108" s="64"/>
      <c r="C108" s="642"/>
      <c r="D108" s="64"/>
      <c r="E108" s="642"/>
      <c r="F108" s="64"/>
      <c r="G108" s="642"/>
      <c r="H108" s="76"/>
      <c r="I108" s="642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9" customFormat="1" ht="6.6" customHeight="1">
      <c r="A109" s="31"/>
      <c r="B109" s="24"/>
      <c r="C109" s="556"/>
      <c r="D109" s="24"/>
      <c r="E109" s="556"/>
      <c r="F109" s="24"/>
      <c r="G109" s="556"/>
      <c r="H109" s="75"/>
      <c r="I109" s="556"/>
    </row>
    <row r="110" spans="1:18" s="9" customFormat="1" ht="22.5" customHeight="1">
      <c r="A110" s="719" t="s">
        <v>167</v>
      </c>
      <c r="B110" s="719"/>
      <c r="C110" s="719"/>
      <c r="D110" s="719"/>
      <c r="E110" s="719"/>
      <c r="F110" s="719"/>
      <c r="G110" s="719"/>
      <c r="H110" s="719"/>
      <c r="I110" s="719"/>
      <c r="J110" s="719"/>
      <c r="K110" s="719"/>
      <c r="L110" s="719"/>
      <c r="M110" s="719"/>
      <c r="N110" s="719"/>
      <c r="O110" s="719"/>
      <c r="P110" s="719"/>
      <c r="Q110" s="719"/>
      <c r="R110" s="719"/>
    </row>
    <row r="111" spans="1:18" s="9" customFormat="1" ht="10.199999999999999">
      <c r="A111" s="287" t="s">
        <v>14</v>
      </c>
      <c r="C111" s="556"/>
      <c r="E111" s="556"/>
      <c r="G111" s="556"/>
      <c r="H111" s="75"/>
      <c r="I111" s="556"/>
    </row>
    <row r="112" spans="1:18" s="9" customFormat="1" ht="10.199999999999999">
      <c r="A112" s="288" t="s">
        <v>70</v>
      </c>
      <c r="B112" s="22"/>
      <c r="C112" s="643"/>
      <c r="D112" s="22"/>
      <c r="E112" s="643"/>
      <c r="F112" s="22"/>
      <c r="G112" s="643"/>
      <c r="H112" s="79"/>
      <c r="I112" s="643"/>
      <c r="J112" s="22"/>
      <c r="K112" s="22"/>
      <c r="L112" s="22"/>
      <c r="M112" s="22"/>
      <c r="N112" s="22"/>
      <c r="O112" s="22"/>
      <c r="P112" s="23"/>
      <c r="Q112" s="23"/>
      <c r="R112" s="23"/>
    </row>
    <row r="113" spans="1:9" s="353" customFormat="1" ht="10.199999999999999">
      <c r="A113" s="9" t="s">
        <v>223</v>
      </c>
      <c r="C113" s="585"/>
      <c r="E113" s="585"/>
      <c r="G113" s="585"/>
      <c r="I113" s="585"/>
    </row>
    <row r="114" spans="1:9">
      <c r="A114" s="111"/>
    </row>
  </sheetData>
  <mergeCells count="15">
    <mergeCell ref="A110:R110"/>
    <mergeCell ref="D10:E10"/>
    <mergeCell ref="F10:G10"/>
    <mergeCell ref="H10:I10"/>
    <mergeCell ref="M10:N10"/>
    <mergeCell ref="O10:P10"/>
    <mergeCell ref="Q10:R10"/>
    <mergeCell ref="K7:L10"/>
    <mergeCell ref="M7:R7"/>
    <mergeCell ref="A1:R1"/>
    <mergeCell ref="A4:A10"/>
    <mergeCell ref="B4:I4"/>
    <mergeCell ref="K4:R4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54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27</vt:i4>
      </vt:variant>
    </vt:vector>
  </HeadingPairs>
  <TitlesOfParts>
    <vt:vector size="42" baseType="lpstr"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'7.1'!Print_Area</vt:lpstr>
      <vt:lpstr>'7.10'!Print_Area</vt:lpstr>
      <vt:lpstr>'7.11'!Print_Area</vt:lpstr>
      <vt:lpstr>'7.12'!Print_Area</vt:lpstr>
      <vt:lpstr>'7.13'!Print_Area</vt:lpstr>
      <vt:lpstr>'7.14'!Print_Area</vt:lpstr>
      <vt:lpstr>'7.15'!Print_Area</vt:lpstr>
      <vt:lpstr>'7.2'!Print_Area</vt:lpstr>
      <vt:lpstr>'7.3'!Print_Area</vt:lpstr>
      <vt:lpstr>'7.4'!Print_Area</vt:lpstr>
      <vt:lpstr>'7.5'!Print_Area</vt:lpstr>
      <vt:lpstr>'7.6'!Print_Area</vt:lpstr>
      <vt:lpstr>'7.7'!Print_Area</vt:lpstr>
      <vt:lpstr>'7.8'!Print_Area</vt:lpstr>
      <vt:lpstr>'7.9'!Print_Area</vt:lpstr>
      <vt:lpstr>'7.1'!Print_Titles</vt:lpstr>
      <vt:lpstr>'7.11'!Print_Titles</vt:lpstr>
      <vt:lpstr>'7.12'!Print_Titles</vt:lpstr>
      <vt:lpstr>'7.13'!Print_Titles</vt:lpstr>
      <vt:lpstr>'7.14'!Print_Titles</vt:lpstr>
      <vt:lpstr>'7.15'!Print_Titles</vt:lpstr>
      <vt:lpstr>'7.3'!Print_Titles</vt:lpstr>
      <vt:lpstr>'7.4'!Print_Titles</vt:lpstr>
      <vt:lpstr>'7.5'!Print_Titles</vt:lpstr>
      <vt:lpstr>'7.7'!Print_Titles</vt:lpstr>
      <vt:lpstr>'7.8'!Print_Titles</vt:lpstr>
      <vt:lpstr>'7.9'!Print_Titles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Pantoja Garcia Erika Marina</dc:creator>
  <cp:lastModifiedBy>Luz Adriana Tovar Martínez </cp:lastModifiedBy>
  <cp:lastPrinted>2012-10-26T01:42:44Z</cp:lastPrinted>
  <dcterms:created xsi:type="dcterms:W3CDTF">2006-05-24T20:42:58Z</dcterms:created>
  <dcterms:modified xsi:type="dcterms:W3CDTF">2019-03-08T23:18:19Z</dcterms:modified>
</cp:coreProperties>
</file>