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zadrianatovarmartinez/Downloads/"/>
    </mc:Choice>
  </mc:AlternateContent>
  <xr:revisionPtr revIDLastSave="0" documentId="13_ncr:1_{85E0056F-A7D7-A548-9221-B8032B2DA8C8}" xr6:coauthVersionLast="47" xr6:coauthVersionMax="47" xr10:uidLastSave="{00000000-0000-0000-0000-000000000000}"/>
  <bookViews>
    <workbookView xWindow="0" yWindow="0" windowWidth="28800" windowHeight="18000" tabRatio="500" xr2:uid="{00000000-000D-0000-FFFF-FFFF00000000}"/>
  </bookViews>
  <sheets>
    <sheet name="Índice_Preliminares" sheetId="1" r:id="rId1"/>
    <sheet name="DEV6.3.1_Tot_Preliminares" sheetId="2" r:id="rId2"/>
    <sheet name="DEV6.3.2_Tot_Preliminares" sheetId="3" r:id="rId3"/>
    <sheet name="DEV6.3.3_Tot_Preliminares" sheetId="4" r:id="rId4"/>
    <sheet name="DEV6.3.4_Tot_Preliminares" sheetId="5" r:id="rId5"/>
    <sheet name="DEV6.3.5_Tot_Preliminares" sheetId="6" r:id="rId6"/>
    <sheet name="DEV6.3.6_Tot_Preliminares" sheetId="7" r:id="rId7"/>
    <sheet name="DEV6.3.7_Tot_Preliminares" sheetId="8" r:id="rId8"/>
    <sheet name="DEV6.3.8_Tot_Preliminares" sheetId="9" r:id="rId9"/>
    <sheet name="DEV6.3.9_Ocup_Preliminares" sheetId="10" r:id="rId10"/>
    <sheet name="DEV6.3.10_Ocup_Preliminares" sheetId="11" r:id="rId11"/>
    <sheet name="DEV6.3.11_Ocup_Preliminares" sheetId="12" r:id="rId12"/>
  </sheets>
  <definedNames>
    <definedName name="_xlnm._FilterDatabase" localSheetId="10">'DEV6.3.10_Ocup_Preliminares'!#REF!</definedName>
    <definedName name="_xlnm._FilterDatabase" localSheetId="11">'DEV6.3.11_Ocup_Preliminares'!#REF!</definedName>
    <definedName name="_xlnm._FilterDatabase" localSheetId="2">'DEV6.3.2_Tot_Preliminares'!#REF!</definedName>
    <definedName name="_xlnm._FilterDatabase" localSheetId="4">'DEV6.3.4_Tot_Preliminares'!#REF!</definedName>
    <definedName name="_xlnm._FilterDatabase" localSheetId="6">'DEV6.3.6_Tot_Preliminares'!#REF!</definedName>
    <definedName name="_xlnm._FilterDatabase" localSheetId="7">'DEV6.3.7_Tot_Preliminares'!$O$15:$O$15</definedName>
    <definedName name="_xlnm._FilterDatabase" localSheetId="8">'DEV6.3.8_Tot_Preliminares'!#REF!</definedName>
    <definedName name="_xlnm._FilterDatabase" localSheetId="9">'DEV6.3.9_Ocup_Preliminares'!#REF!</definedName>
    <definedName name="_xlnm.Print_Area" localSheetId="1">'DEV6.3.1_Tot_Preliminares'!$A$1:$R$77</definedName>
    <definedName name="_xlnm.Print_Area" localSheetId="10">'DEV6.3.10_Ocup_Preliminares'!$A$1:$O$96</definedName>
    <definedName name="_xlnm.Print_Area" localSheetId="11">'DEV6.3.11_Ocup_Preliminares'!$A$1:$P$97</definedName>
    <definedName name="_xlnm.Print_Area" localSheetId="2">'DEV6.3.2_Tot_Preliminares'!$A$1:$Q$40</definedName>
    <definedName name="_xlnm.Print_Area" localSheetId="3">'DEV6.3.3_Tot_Preliminares'!$A$1:$Q$43</definedName>
    <definedName name="_xlnm.Print_Area" localSheetId="4">'DEV6.3.4_Tot_Preliminares'!$A$1:$Q$63</definedName>
    <definedName name="_xlnm.Print_Area" localSheetId="5">'DEV6.3.5_Tot_Preliminares'!$A$1:$Y$65</definedName>
    <definedName name="_xlnm.Print_Area" localSheetId="6">'DEV6.3.6_Tot_Preliminares'!$A$1:$Q$34</definedName>
    <definedName name="_xlnm.Print_Area" localSheetId="7">'DEV6.3.7_Tot_Preliminares'!$A$1:$P$57</definedName>
    <definedName name="_xlnm.Print_Area" localSheetId="8">'DEV6.3.8_Tot_Preliminares'!$A$1:$P$55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89" i="12" l="1"/>
  <c r="M89" i="12"/>
  <c r="K89" i="12"/>
  <c r="I89" i="12"/>
  <c r="G89" i="12"/>
  <c r="E89" i="12"/>
  <c r="O88" i="12"/>
  <c r="M88" i="12"/>
  <c r="K88" i="12"/>
  <c r="I88" i="12"/>
  <c r="G88" i="12"/>
  <c r="E88" i="12"/>
  <c r="O87" i="12"/>
  <c r="M87" i="12"/>
  <c r="K87" i="12"/>
  <c r="I87" i="12"/>
  <c r="G87" i="12"/>
  <c r="E87" i="12"/>
  <c r="O86" i="12"/>
  <c r="M86" i="12"/>
  <c r="K86" i="12"/>
  <c r="K83" i="12" s="1"/>
  <c r="I86" i="12"/>
  <c r="I83" i="12" s="1"/>
  <c r="G86" i="12"/>
  <c r="E86" i="12"/>
  <c r="O85" i="12"/>
  <c r="M85" i="12"/>
  <c r="K85" i="12"/>
  <c r="I85" i="12"/>
  <c r="G85" i="12"/>
  <c r="G83" i="12" s="1"/>
  <c r="E85" i="12"/>
  <c r="E83" i="12" s="1"/>
  <c r="O84" i="12"/>
  <c r="M84" i="12"/>
  <c r="K84" i="12"/>
  <c r="I84" i="12"/>
  <c r="G84" i="12"/>
  <c r="E84" i="12"/>
  <c r="O83" i="12"/>
  <c r="M83" i="12"/>
  <c r="O81" i="12"/>
  <c r="M81" i="12"/>
  <c r="K81" i="12"/>
  <c r="I81" i="12"/>
  <c r="G81" i="12"/>
  <c r="E81" i="12"/>
  <c r="O80" i="12"/>
  <c r="M80" i="12"/>
  <c r="K80" i="12"/>
  <c r="I80" i="12"/>
  <c r="G80" i="12"/>
  <c r="E80" i="12"/>
  <c r="O79" i="12"/>
  <c r="M79" i="12"/>
  <c r="K79" i="12"/>
  <c r="I79" i="12"/>
  <c r="G79" i="12"/>
  <c r="E79" i="12"/>
  <c r="O78" i="12"/>
  <c r="O77" i="12" s="1"/>
  <c r="M78" i="12"/>
  <c r="M77" i="12" s="1"/>
  <c r="K78" i="12"/>
  <c r="K77" i="12" s="1"/>
  <c r="I78" i="12"/>
  <c r="I77" i="12" s="1"/>
  <c r="G78" i="12"/>
  <c r="G77" i="12" s="1"/>
  <c r="E78" i="12"/>
  <c r="E77" i="12" s="1"/>
  <c r="O75" i="12"/>
  <c r="M75" i="12"/>
  <c r="K75" i="12"/>
  <c r="I75" i="12"/>
  <c r="G75" i="12"/>
  <c r="E75" i="12"/>
  <c r="O74" i="12"/>
  <c r="M74" i="12"/>
  <c r="K74" i="12"/>
  <c r="I74" i="12"/>
  <c r="G74" i="12"/>
  <c r="E74" i="12"/>
  <c r="O73" i="12"/>
  <c r="M73" i="12"/>
  <c r="K73" i="12"/>
  <c r="I73" i="12"/>
  <c r="G73" i="12"/>
  <c r="E73" i="12"/>
  <c r="O72" i="12"/>
  <c r="O69" i="12" s="1"/>
  <c r="M72" i="12"/>
  <c r="K72" i="12"/>
  <c r="I72" i="12"/>
  <c r="G72" i="12"/>
  <c r="E72" i="12"/>
  <c r="O71" i="12"/>
  <c r="M71" i="12"/>
  <c r="K71" i="12"/>
  <c r="I71" i="12"/>
  <c r="G71" i="12"/>
  <c r="E71" i="12"/>
  <c r="O70" i="12"/>
  <c r="M70" i="12"/>
  <c r="M69" i="12" s="1"/>
  <c r="K70" i="12"/>
  <c r="K69" i="12" s="1"/>
  <c r="I70" i="12"/>
  <c r="I69" i="12" s="1"/>
  <c r="G70" i="12"/>
  <c r="G69" i="12" s="1"/>
  <c r="E70" i="12"/>
  <c r="E69" i="12"/>
  <c r="O67" i="12"/>
  <c r="M67" i="12"/>
  <c r="K67" i="12"/>
  <c r="I67" i="12"/>
  <c r="G67" i="12"/>
  <c r="E67" i="12"/>
  <c r="O66" i="12"/>
  <c r="M66" i="12"/>
  <c r="K66" i="12"/>
  <c r="I66" i="12"/>
  <c r="G66" i="12"/>
  <c r="E66" i="12"/>
  <c r="O65" i="12"/>
  <c r="M65" i="12"/>
  <c r="K65" i="12"/>
  <c r="I65" i="12"/>
  <c r="G65" i="12"/>
  <c r="E65" i="12"/>
  <c r="O64" i="12"/>
  <c r="M64" i="12"/>
  <c r="K64" i="12"/>
  <c r="I64" i="12"/>
  <c r="G64" i="12"/>
  <c r="E64" i="12"/>
  <c r="O63" i="12"/>
  <c r="M63" i="12"/>
  <c r="K63" i="12"/>
  <c r="I63" i="12"/>
  <c r="G63" i="12"/>
  <c r="E63" i="12"/>
  <c r="O62" i="12"/>
  <c r="O61" i="12" s="1"/>
  <c r="M62" i="12"/>
  <c r="M61" i="12" s="1"/>
  <c r="K62" i="12"/>
  <c r="K61" i="12" s="1"/>
  <c r="I62" i="12"/>
  <c r="G62" i="12"/>
  <c r="E62" i="12"/>
  <c r="E61" i="12" s="1"/>
  <c r="I61" i="12"/>
  <c r="G61" i="12"/>
  <c r="O89" i="11"/>
  <c r="M89" i="11"/>
  <c r="K89" i="11"/>
  <c r="I89" i="11"/>
  <c r="G89" i="11"/>
  <c r="E89" i="11"/>
  <c r="O88" i="11"/>
  <c r="M88" i="11"/>
  <c r="K88" i="11"/>
  <c r="I88" i="11"/>
  <c r="G88" i="11"/>
  <c r="E88" i="11"/>
  <c r="O87" i="11"/>
  <c r="M87" i="11"/>
  <c r="K87" i="11"/>
  <c r="I87" i="11"/>
  <c r="G87" i="11"/>
  <c r="E87" i="11"/>
  <c r="O86" i="11"/>
  <c r="M86" i="11"/>
  <c r="K86" i="11"/>
  <c r="I86" i="11"/>
  <c r="G86" i="11"/>
  <c r="G83" i="11" s="1"/>
  <c r="E86" i="11"/>
  <c r="O85" i="11"/>
  <c r="M85" i="11"/>
  <c r="K85" i="11"/>
  <c r="I85" i="11"/>
  <c r="G85" i="11"/>
  <c r="E85" i="11"/>
  <c r="O84" i="11"/>
  <c r="O83" i="11" s="1"/>
  <c r="M84" i="11"/>
  <c r="K84" i="11"/>
  <c r="I84" i="11"/>
  <c r="I83" i="11" s="1"/>
  <c r="G84" i="11"/>
  <c r="E84" i="11"/>
  <c r="E83" i="11" s="1"/>
  <c r="M83" i="11"/>
  <c r="K83" i="11"/>
  <c r="O81" i="11"/>
  <c r="M81" i="11"/>
  <c r="K81" i="11"/>
  <c r="I81" i="11"/>
  <c r="G81" i="11"/>
  <c r="E81" i="11"/>
  <c r="O80" i="11"/>
  <c r="M80" i="11"/>
  <c r="K80" i="11"/>
  <c r="I80" i="11"/>
  <c r="G80" i="11"/>
  <c r="E80" i="11"/>
  <c r="O79" i="11"/>
  <c r="M79" i="11"/>
  <c r="K79" i="11"/>
  <c r="I79" i="11"/>
  <c r="G79" i="11"/>
  <c r="E79" i="11"/>
  <c r="O78" i="11"/>
  <c r="O77" i="11" s="1"/>
  <c r="M78" i="11"/>
  <c r="M77" i="11" s="1"/>
  <c r="K78" i="11"/>
  <c r="K77" i="11" s="1"/>
  <c r="I78" i="11"/>
  <c r="G78" i="11"/>
  <c r="E78" i="11"/>
  <c r="E77" i="11" s="1"/>
  <c r="I77" i="11"/>
  <c r="G77" i="11"/>
  <c r="O75" i="11"/>
  <c r="M75" i="11"/>
  <c r="K75" i="11"/>
  <c r="I75" i="11"/>
  <c r="G75" i="11"/>
  <c r="E75" i="11"/>
  <c r="O74" i="11"/>
  <c r="M74" i="11"/>
  <c r="K74" i="11"/>
  <c r="I74" i="11"/>
  <c r="G74" i="11"/>
  <c r="E74" i="11"/>
  <c r="O73" i="11"/>
  <c r="M73" i="11"/>
  <c r="K73" i="11"/>
  <c r="I73" i="11"/>
  <c r="G73" i="11"/>
  <c r="E73" i="11"/>
  <c r="O72" i="11"/>
  <c r="M72" i="11"/>
  <c r="K72" i="11"/>
  <c r="I72" i="11"/>
  <c r="G72" i="11"/>
  <c r="G69" i="11" s="1"/>
  <c r="E72" i="11"/>
  <c r="O71" i="11"/>
  <c r="M71" i="11"/>
  <c r="K71" i="11"/>
  <c r="I71" i="11"/>
  <c r="G71" i="11"/>
  <c r="E71" i="11"/>
  <c r="O70" i="11"/>
  <c r="O69" i="11" s="1"/>
  <c r="M70" i="11"/>
  <c r="K70" i="11"/>
  <c r="I70" i="11"/>
  <c r="I69" i="11" s="1"/>
  <c r="G70" i="11"/>
  <c r="E70" i="11"/>
  <c r="E69" i="11" s="1"/>
  <c r="M69" i="11"/>
  <c r="K69" i="11"/>
  <c r="O67" i="11"/>
  <c r="M67" i="11"/>
  <c r="K67" i="11"/>
  <c r="I67" i="11"/>
  <c r="G67" i="11"/>
  <c r="E67" i="11"/>
  <c r="O66" i="11"/>
  <c r="M66" i="11"/>
  <c r="K66" i="11"/>
  <c r="I66" i="11"/>
  <c r="G66" i="11"/>
  <c r="E66" i="11"/>
  <c r="O65" i="11"/>
  <c r="M65" i="11"/>
  <c r="K65" i="11"/>
  <c r="I65" i="11"/>
  <c r="G65" i="11"/>
  <c r="E65" i="11"/>
  <c r="O64" i="11"/>
  <c r="M64" i="11"/>
  <c r="K64" i="11"/>
  <c r="K61" i="11" s="1"/>
  <c r="I64" i="11"/>
  <c r="G64" i="11"/>
  <c r="E64" i="11"/>
  <c r="O63" i="11"/>
  <c r="M63" i="11"/>
  <c r="K63" i="11"/>
  <c r="I63" i="11"/>
  <c r="G63" i="11"/>
  <c r="G61" i="11" s="1"/>
  <c r="E63" i="11"/>
  <c r="O62" i="11"/>
  <c r="M62" i="11"/>
  <c r="M61" i="11" s="1"/>
  <c r="K62" i="11"/>
  <c r="I62" i="11"/>
  <c r="I61" i="11" s="1"/>
  <c r="G62" i="11"/>
  <c r="E62" i="11"/>
  <c r="E61" i="11" s="1"/>
  <c r="O61" i="11"/>
  <c r="P47" i="10"/>
  <c r="N47" i="10"/>
  <c r="L47" i="10"/>
  <c r="P46" i="10"/>
  <c r="N46" i="10"/>
  <c r="L46" i="10"/>
  <c r="P45" i="10"/>
  <c r="N45" i="10"/>
  <c r="L45" i="10"/>
  <c r="P44" i="10"/>
  <c r="N44" i="10"/>
  <c r="L44" i="10"/>
  <c r="P43" i="10"/>
  <c r="N43" i="10"/>
  <c r="N41" i="10" s="1"/>
  <c r="L43" i="10"/>
  <c r="P42" i="10"/>
  <c r="N42" i="10"/>
  <c r="L42" i="10"/>
  <c r="L41" i="10" s="1"/>
  <c r="P41" i="10"/>
  <c r="P38" i="10"/>
  <c r="N38" i="10"/>
  <c r="L38" i="10"/>
  <c r="P37" i="10"/>
  <c r="N37" i="10"/>
  <c r="L37" i="10"/>
  <c r="P36" i="10"/>
  <c r="N36" i="10"/>
  <c r="L36" i="10"/>
  <c r="L34" i="10" s="1"/>
  <c r="P35" i="10"/>
  <c r="N35" i="10"/>
  <c r="L35" i="10"/>
  <c r="P34" i="10"/>
  <c r="N34" i="10"/>
  <c r="P31" i="10"/>
  <c r="N31" i="10"/>
  <c r="L31" i="10"/>
  <c r="P30" i="10"/>
  <c r="N30" i="10"/>
  <c r="L30" i="10"/>
  <c r="P29" i="10"/>
  <c r="N29" i="10"/>
  <c r="L29" i="10"/>
  <c r="P28" i="10"/>
  <c r="P25" i="10" s="1"/>
  <c r="N28" i="10"/>
  <c r="L28" i="10"/>
  <c r="P27" i="10"/>
  <c r="N27" i="10"/>
  <c r="L27" i="10"/>
  <c r="P26" i="10"/>
  <c r="N26" i="10"/>
  <c r="L26" i="10"/>
  <c r="L25" i="10" s="1"/>
  <c r="N25" i="10"/>
  <c r="P22" i="10"/>
  <c r="N22" i="10"/>
  <c r="L22" i="10"/>
  <c r="P21" i="10"/>
  <c r="N21" i="10"/>
  <c r="L21" i="10"/>
  <c r="P20" i="10"/>
  <c r="N20" i="10"/>
  <c r="L20" i="10"/>
  <c r="P19" i="10"/>
  <c r="N19" i="10"/>
  <c r="L19" i="10"/>
  <c r="P18" i="10"/>
  <c r="P16" i="10" s="1"/>
  <c r="N18" i="10"/>
  <c r="L18" i="10"/>
  <c r="P17" i="10"/>
  <c r="N17" i="10"/>
  <c r="N16" i="10" s="1"/>
  <c r="L17" i="10"/>
  <c r="L16" i="10" s="1"/>
  <c r="O50" i="9"/>
  <c r="M50" i="9"/>
  <c r="K50" i="9"/>
  <c r="I50" i="9"/>
  <c r="G50" i="9"/>
  <c r="E50" i="9" s="1"/>
  <c r="O48" i="9"/>
  <c r="M48" i="9"/>
  <c r="K48" i="9"/>
  <c r="I48" i="9"/>
  <c r="G48" i="9"/>
  <c r="E48" i="9"/>
  <c r="O47" i="9"/>
  <c r="M47" i="9"/>
  <c r="I47" i="9"/>
  <c r="G47" i="9"/>
  <c r="E47" i="9"/>
  <c r="O46" i="9"/>
  <c r="M46" i="9"/>
  <c r="K46" i="9"/>
  <c r="I46" i="9"/>
  <c r="G46" i="9"/>
  <c r="E46" i="9"/>
  <c r="M45" i="9"/>
  <c r="I45" i="9"/>
  <c r="G45" i="9"/>
  <c r="O44" i="9"/>
  <c r="M44" i="9"/>
  <c r="K44" i="9"/>
  <c r="I44" i="9"/>
  <c r="G44" i="9"/>
  <c r="E44" i="9"/>
  <c r="O43" i="9"/>
  <c r="M43" i="9"/>
  <c r="K43" i="9"/>
  <c r="I43" i="9"/>
  <c r="G43" i="9"/>
  <c r="E43" i="9"/>
  <c r="M42" i="9"/>
  <c r="K42" i="9"/>
  <c r="I42" i="9"/>
  <c r="G42" i="9"/>
  <c r="M41" i="9"/>
  <c r="I41" i="9"/>
  <c r="G41" i="9"/>
  <c r="O39" i="9"/>
  <c r="M39" i="9"/>
  <c r="K39" i="9"/>
  <c r="I39" i="9"/>
  <c r="E39" i="9" s="1"/>
  <c r="G39" i="9"/>
  <c r="Q21" i="9"/>
  <c r="O21" i="9"/>
  <c r="O45" i="9" s="1"/>
  <c r="M21" i="9"/>
  <c r="K21" i="9"/>
  <c r="K45" i="9" s="1"/>
  <c r="I21" i="9"/>
  <c r="G21" i="9"/>
  <c r="E21" i="9" s="1"/>
  <c r="E45" i="9" s="1"/>
  <c r="Q18" i="9"/>
  <c r="O18" i="9"/>
  <c r="O42" i="9" s="1"/>
  <c r="M18" i="9"/>
  <c r="K18" i="9"/>
  <c r="K47" i="9" s="1"/>
  <c r="I18" i="9"/>
  <c r="G18" i="9"/>
  <c r="O50" i="8"/>
  <c r="M50" i="8"/>
  <c r="K50" i="8"/>
  <c r="I50" i="8"/>
  <c r="G50" i="8"/>
  <c r="E50" i="8" s="1"/>
  <c r="M48" i="8"/>
  <c r="I48" i="8"/>
  <c r="G48" i="8"/>
  <c r="O47" i="8"/>
  <c r="I47" i="8"/>
  <c r="O46" i="8"/>
  <c r="M45" i="8"/>
  <c r="K45" i="8"/>
  <c r="M44" i="8"/>
  <c r="I44" i="8"/>
  <c r="G44" i="8"/>
  <c r="O43" i="8"/>
  <c r="I43" i="8"/>
  <c r="I42" i="8" s="1"/>
  <c r="O39" i="8"/>
  <c r="M39" i="8"/>
  <c r="K39" i="8"/>
  <c r="I39" i="8"/>
  <c r="G39" i="8"/>
  <c r="E39" i="8" s="1"/>
  <c r="Q21" i="8"/>
  <c r="O21" i="8"/>
  <c r="O45" i="8" s="1"/>
  <c r="M21" i="8"/>
  <c r="K21" i="8"/>
  <c r="K46" i="8" s="1"/>
  <c r="I21" i="8"/>
  <c r="G21" i="8"/>
  <c r="G45" i="8" s="1"/>
  <c r="E21" i="8"/>
  <c r="O18" i="8"/>
  <c r="O48" i="8" s="1"/>
  <c r="M18" i="8"/>
  <c r="M46" i="8" s="1"/>
  <c r="K18" i="8"/>
  <c r="K48" i="8" s="1"/>
  <c r="I18" i="8"/>
  <c r="I45" i="8" s="1"/>
  <c r="G18" i="8"/>
  <c r="G47" i="8" s="1"/>
  <c r="P28" i="7"/>
  <c r="N28" i="7"/>
  <c r="L28" i="7" s="1"/>
  <c r="P24" i="7"/>
  <c r="P23" i="7"/>
  <c r="I22" i="7"/>
  <c r="G22" i="7"/>
  <c r="N21" i="7" s="1"/>
  <c r="E22" i="7"/>
  <c r="N20" i="7"/>
  <c r="P19" i="7"/>
  <c r="N19" i="7"/>
  <c r="I19" i="7"/>
  <c r="P21" i="7" s="1"/>
  <c r="G19" i="7"/>
  <c r="N24" i="7" s="1"/>
  <c r="P16" i="7"/>
  <c r="L16" i="7" s="1"/>
  <c r="N16" i="7"/>
  <c r="Q58" i="6"/>
  <c r="Q56" i="6" s="1"/>
  <c r="O58" i="6"/>
  <c r="M58" i="6"/>
  <c r="Q57" i="6"/>
  <c r="O57" i="6"/>
  <c r="O56" i="6" s="1"/>
  <c r="M57" i="6"/>
  <c r="M56" i="6" s="1"/>
  <c r="Q53" i="6"/>
  <c r="O53" i="6"/>
  <c r="M53" i="6"/>
  <c r="Q52" i="6"/>
  <c r="O52" i="6"/>
  <c r="O47" i="6" s="1"/>
  <c r="M52" i="6"/>
  <c r="Q51" i="6"/>
  <c r="O51" i="6"/>
  <c r="M51" i="6"/>
  <c r="Q50" i="6"/>
  <c r="O50" i="6"/>
  <c r="M50" i="6"/>
  <c r="Q49" i="6"/>
  <c r="O49" i="6"/>
  <c r="M49" i="6"/>
  <c r="Q48" i="6"/>
  <c r="Q47" i="6" s="1"/>
  <c r="O48" i="6"/>
  <c r="M48" i="6"/>
  <c r="M47" i="6"/>
  <c r="Q44" i="6"/>
  <c r="O44" i="6"/>
  <c r="M44" i="6"/>
  <c r="M42" i="6" s="1"/>
  <c r="Q43" i="6"/>
  <c r="O43" i="6"/>
  <c r="M43" i="6"/>
  <c r="Q42" i="6"/>
  <c r="O42" i="6"/>
  <c r="Q39" i="6"/>
  <c r="O39" i="6"/>
  <c r="M39" i="6"/>
  <c r="Q38" i="6"/>
  <c r="O38" i="6"/>
  <c r="O37" i="6" s="1"/>
  <c r="M38" i="6"/>
  <c r="M37" i="6" s="1"/>
  <c r="Q37" i="6"/>
  <c r="Q34" i="6"/>
  <c r="O34" i="6"/>
  <c r="M34" i="6"/>
  <c r="Q33" i="6"/>
  <c r="Q32" i="6" s="1"/>
  <c r="O33" i="6"/>
  <c r="O32" i="6" s="1"/>
  <c r="M33" i="6"/>
  <c r="M32" i="6" s="1"/>
  <c r="Q29" i="6"/>
  <c r="O29" i="6"/>
  <c r="M29" i="6"/>
  <c r="Q28" i="6"/>
  <c r="O28" i="6"/>
  <c r="O23" i="6" s="1"/>
  <c r="M28" i="6"/>
  <c r="Q27" i="6"/>
  <c r="O27" i="6"/>
  <c r="M27" i="6"/>
  <c r="Q26" i="6"/>
  <c r="O26" i="6"/>
  <c r="M26" i="6"/>
  <c r="Q25" i="6"/>
  <c r="O25" i="6"/>
  <c r="M25" i="6"/>
  <c r="Q24" i="6"/>
  <c r="Q23" i="6" s="1"/>
  <c r="O24" i="6"/>
  <c r="M24" i="6"/>
  <c r="M23" i="6"/>
  <c r="Q20" i="6"/>
  <c r="O20" i="6"/>
  <c r="M20" i="6"/>
  <c r="Q19" i="6"/>
  <c r="O19" i="6"/>
  <c r="M19" i="6"/>
  <c r="Q18" i="6"/>
  <c r="Q16" i="6" s="1"/>
  <c r="O18" i="6"/>
  <c r="M18" i="6"/>
  <c r="Q17" i="6"/>
  <c r="O17" i="6"/>
  <c r="O16" i="6" s="1"/>
  <c r="M17" i="6"/>
  <c r="M16" i="6"/>
  <c r="O59" i="5"/>
  <c r="M59" i="5"/>
  <c r="K59" i="5"/>
  <c r="I59" i="5"/>
  <c r="G59" i="5"/>
  <c r="E59" i="5"/>
  <c r="O58" i="5"/>
  <c r="M58" i="5"/>
  <c r="K58" i="5"/>
  <c r="I58" i="5"/>
  <c r="G58" i="5"/>
  <c r="E58" i="5"/>
  <c r="O57" i="5"/>
  <c r="M57" i="5"/>
  <c r="K57" i="5"/>
  <c r="I57" i="5"/>
  <c r="G57" i="5"/>
  <c r="E57" i="5"/>
  <c r="O56" i="5"/>
  <c r="M56" i="5"/>
  <c r="K56" i="5"/>
  <c r="I56" i="5"/>
  <c r="G56" i="5"/>
  <c r="E56" i="5"/>
  <c r="O55" i="5"/>
  <c r="O53" i="5" s="1"/>
  <c r="M55" i="5"/>
  <c r="K55" i="5"/>
  <c r="I55" i="5"/>
  <c r="G55" i="5"/>
  <c r="E55" i="5"/>
  <c r="O54" i="5"/>
  <c r="M54" i="5"/>
  <c r="K54" i="5"/>
  <c r="K53" i="5" s="1"/>
  <c r="I54" i="5"/>
  <c r="G54" i="5"/>
  <c r="E54" i="5"/>
  <c r="E53" i="5" s="1"/>
  <c r="M53" i="5"/>
  <c r="I53" i="5"/>
  <c r="G53" i="5"/>
  <c r="O51" i="5"/>
  <c r="M51" i="5"/>
  <c r="K51" i="5"/>
  <c r="I51" i="5"/>
  <c r="G51" i="5"/>
  <c r="E51" i="5"/>
  <c r="O50" i="5"/>
  <c r="M50" i="5"/>
  <c r="K50" i="5"/>
  <c r="I50" i="5"/>
  <c r="G50" i="5"/>
  <c r="E50" i="5"/>
  <c r="O49" i="5"/>
  <c r="M49" i="5"/>
  <c r="K49" i="5"/>
  <c r="I49" i="5"/>
  <c r="G49" i="5"/>
  <c r="E49" i="5"/>
  <c r="O48" i="5"/>
  <c r="M48" i="5"/>
  <c r="K48" i="5"/>
  <c r="I48" i="5"/>
  <c r="G48" i="5"/>
  <c r="G45" i="5" s="1"/>
  <c r="E48" i="5"/>
  <c r="O47" i="5"/>
  <c r="M47" i="5"/>
  <c r="K47" i="5"/>
  <c r="I47" i="5"/>
  <c r="G47" i="5"/>
  <c r="E47" i="5"/>
  <c r="O46" i="5"/>
  <c r="O45" i="5" s="1"/>
  <c r="M46" i="5"/>
  <c r="K46" i="5"/>
  <c r="I46" i="5"/>
  <c r="I45" i="5" s="1"/>
  <c r="G46" i="5"/>
  <c r="E46" i="5"/>
  <c r="E45" i="5" s="1"/>
  <c r="M45" i="5"/>
  <c r="K45" i="5"/>
  <c r="P39" i="4"/>
  <c r="N39" i="4"/>
  <c r="L39" i="4"/>
  <c r="P38" i="4"/>
  <c r="N38" i="4"/>
  <c r="N33" i="4" s="1"/>
  <c r="L38" i="4"/>
  <c r="P37" i="4"/>
  <c r="N37" i="4"/>
  <c r="L37" i="4"/>
  <c r="P36" i="4"/>
  <c r="N36" i="4"/>
  <c r="L36" i="4"/>
  <c r="P35" i="4"/>
  <c r="N35" i="4"/>
  <c r="L35" i="4"/>
  <c r="P34" i="4"/>
  <c r="P33" i="4" s="1"/>
  <c r="N34" i="4"/>
  <c r="L34" i="4"/>
  <c r="L33" i="4"/>
  <c r="P30" i="4"/>
  <c r="N30" i="4"/>
  <c r="L30" i="4"/>
  <c r="P29" i="4"/>
  <c r="N29" i="4"/>
  <c r="L29" i="4"/>
  <c r="P28" i="4"/>
  <c r="N28" i="4"/>
  <c r="L28" i="4"/>
  <c r="P27" i="4"/>
  <c r="N27" i="4"/>
  <c r="N24" i="4" s="1"/>
  <c r="L27" i="4"/>
  <c r="P26" i="4"/>
  <c r="N26" i="4"/>
  <c r="L26" i="4"/>
  <c r="P25" i="4"/>
  <c r="P24" i="4" s="1"/>
  <c r="N25" i="4"/>
  <c r="L25" i="4"/>
  <c r="L24" i="4"/>
  <c r="P21" i="4"/>
  <c r="N21" i="4"/>
  <c r="L21" i="4"/>
  <c r="P20" i="4"/>
  <c r="N20" i="4"/>
  <c r="L20" i="4"/>
  <c r="P19" i="4"/>
  <c r="N19" i="4"/>
  <c r="L19" i="4"/>
  <c r="P18" i="4"/>
  <c r="N18" i="4"/>
  <c r="L18" i="4"/>
  <c r="P17" i="4"/>
  <c r="N17" i="4"/>
  <c r="N15" i="4" s="1"/>
  <c r="L17" i="4"/>
  <c r="P16" i="4"/>
  <c r="N16" i="4"/>
  <c r="L16" i="4"/>
  <c r="L15" i="4" s="1"/>
  <c r="P15" i="4"/>
  <c r="P36" i="3"/>
  <c r="N36" i="3"/>
  <c r="L36" i="3"/>
  <c r="P35" i="3"/>
  <c r="N35" i="3"/>
  <c r="L35" i="3"/>
  <c r="P34" i="3"/>
  <c r="N34" i="3"/>
  <c r="L34" i="3"/>
  <c r="L31" i="3" s="1"/>
  <c r="P33" i="3"/>
  <c r="N33" i="3"/>
  <c r="L33" i="3"/>
  <c r="P32" i="3"/>
  <c r="P31" i="3" s="1"/>
  <c r="N32" i="3"/>
  <c r="N31" i="3" s="1"/>
  <c r="L32" i="3"/>
  <c r="P28" i="3"/>
  <c r="N28" i="3"/>
  <c r="L28" i="3"/>
  <c r="P27" i="3"/>
  <c r="N27" i="3"/>
  <c r="L27" i="3"/>
  <c r="P26" i="3"/>
  <c r="P23" i="3" s="1"/>
  <c r="N26" i="3"/>
  <c r="L26" i="3"/>
  <c r="P25" i="3"/>
  <c r="N25" i="3"/>
  <c r="L25" i="3"/>
  <c r="P24" i="3"/>
  <c r="N24" i="3"/>
  <c r="L24" i="3"/>
  <c r="L23" i="3" s="1"/>
  <c r="N23" i="3"/>
  <c r="P20" i="3"/>
  <c r="N20" i="3"/>
  <c r="N15" i="3" s="1"/>
  <c r="L20" i="3"/>
  <c r="P19" i="3"/>
  <c r="N19" i="3"/>
  <c r="L19" i="3"/>
  <c r="P18" i="3"/>
  <c r="N18" i="3"/>
  <c r="L18" i="3"/>
  <c r="P17" i="3"/>
  <c r="N17" i="3"/>
  <c r="L17" i="3"/>
  <c r="P16" i="3"/>
  <c r="P15" i="3" s="1"/>
  <c r="N16" i="3"/>
  <c r="L16" i="3"/>
  <c r="L15" i="3"/>
  <c r="P70" i="2"/>
  <c r="N70" i="2"/>
  <c r="L70" i="2"/>
  <c r="L68" i="2" s="1"/>
  <c r="P69" i="2"/>
  <c r="N69" i="2"/>
  <c r="L69" i="2"/>
  <c r="P68" i="2"/>
  <c r="N68" i="2"/>
  <c r="I67" i="2"/>
  <c r="G67" i="2"/>
  <c r="E67" i="2"/>
  <c r="I66" i="2"/>
  <c r="I65" i="2" s="1"/>
  <c r="P66" i="2" s="1"/>
  <c r="G66" i="2"/>
  <c r="N66" i="2" s="1"/>
  <c r="N65" i="2" s="1"/>
  <c r="E66" i="2"/>
  <c r="G65" i="2"/>
  <c r="N67" i="2" s="1"/>
  <c r="P62" i="2"/>
  <c r="N62" i="2"/>
  <c r="L62" i="2"/>
  <c r="P61" i="2"/>
  <c r="N61" i="2"/>
  <c r="L61" i="2"/>
  <c r="P60" i="2"/>
  <c r="N60" i="2"/>
  <c r="L60" i="2"/>
  <c r="P59" i="2"/>
  <c r="N59" i="2"/>
  <c r="L59" i="2"/>
  <c r="P58" i="2"/>
  <c r="N58" i="2"/>
  <c r="L58" i="2"/>
  <c r="P57" i="2"/>
  <c r="N57" i="2"/>
  <c r="L57" i="2"/>
  <c r="P56" i="2"/>
  <c r="N56" i="2"/>
  <c r="L56" i="2"/>
  <c r="P55" i="2"/>
  <c r="N55" i="2"/>
  <c r="L55" i="2"/>
  <c r="P54" i="2"/>
  <c r="N54" i="2"/>
  <c r="L54" i="2"/>
  <c r="P53" i="2"/>
  <c r="N53" i="2"/>
  <c r="L53" i="2"/>
  <c r="P52" i="2"/>
  <c r="N52" i="2"/>
  <c r="L52" i="2"/>
  <c r="P51" i="2"/>
  <c r="N51" i="2"/>
  <c r="L51" i="2"/>
  <c r="P50" i="2"/>
  <c r="N50" i="2"/>
  <c r="L50" i="2"/>
  <c r="P49" i="2"/>
  <c r="N49" i="2"/>
  <c r="L49" i="2"/>
  <c r="P48" i="2"/>
  <c r="N48" i="2"/>
  <c r="L48" i="2"/>
  <c r="P47" i="2"/>
  <c r="N47" i="2"/>
  <c r="L47" i="2"/>
  <c r="P46" i="2"/>
  <c r="N46" i="2"/>
  <c r="L46" i="2"/>
  <c r="P45" i="2"/>
  <c r="N45" i="2"/>
  <c r="L45" i="2"/>
  <c r="P44" i="2"/>
  <c r="N44" i="2"/>
  <c r="L44" i="2"/>
  <c r="P43" i="2"/>
  <c r="N43" i="2"/>
  <c r="L43" i="2"/>
  <c r="P42" i="2"/>
  <c r="N42" i="2"/>
  <c r="L42" i="2"/>
  <c r="P41" i="2"/>
  <c r="N41" i="2"/>
  <c r="L41" i="2"/>
  <c r="P40" i="2"/>
  <c r="N40" i="2"/>
  <c r="L40" i="2"/>
  <c r="P39" i="2"/>
  <c r="N39" i="2"/>
  <c r="L39" i="2"/>
  <c r="P38" i="2"/>
  <c r="N38" i="2"/>
  <c r="L38" i="2"/>
  <c r="P37" i="2"/>
  <c r="N37" i="2"/>
  <c r="L37" i="2"/>
  <c r="P36" i="2"/>
  <c r="N36" i="2"/>
  <c r="L36" i="2"/>
  <c r="P35" i="2"/>
  <c r="N35" i="2"/>
  <c r="L35" i="2"/>
  <c r="P34" i="2"/>
  <c r="N34" i="2"/>
  <c r="L34" i="2"/>
  <c r="P33" i="2"/>
  <c r="P30" i="2" s="1"/>
  <c r="N33" i="2"/>
  <c r="L33" i="2"/>
  <c r="P32" i="2"/>
  <c r="N32" i="2"/>
  <c r="N30" i="2" s="1"/>
  <c r="L32" i="2"/>
  <c r="P31" i="2"/>
  <c r="N31" i="2"/>
  <c r="L31" i="2"/>
  <c r="L30" i="2" s="1"/>
  <c r="I30" i="2"/>
  <c r="G30" i="2"/>
  <c r="E30" i="2"/>
  <c r="P29" i="2"/>
  <c r="N29" i="2"/>
  <c r="N27" i="2" s="1"/>
  <c r="L29" i="2"/>
  <c r="P28" i="2"/>
  <c r="N28" i="2"/>
  <c r="L28" i="2"/>
  <c r="L27" i="2" s="1"/>
  <c r="P27" i="2"/>
  <c r="P25" i="2"/>
  <c r="N25" i="2"/>
  <c r="L25" i="2"/>
  <c r="P24" i="2"/>
  <c r="N24" i="2"/>
  <c r="L24" i="2"/>
  <c r="P23" i="2"/>
  <c r="N23" i="2"/>
  <c r="L23" i="2"/>
  <c r="L21" i="2" s="1"/>
  <c r="P22" i="2"/>
  <c r="N22" i="2"/>
  <c r="L22" i="2"/>
  <c r="P21" i="2"/>
  <c r="N21" i="2"/>
  <c r="P19" i="2"/>
  <c r="N19" i="2"/>
  <c r="L19" i="2"/>
  <c r="P18" i="2"/>
  <c r="N18" i="2"/>
  <c r="L18" i="2"/>
  <c r="P17" i="2"/>
  <c r="N17" i="2"/>
  <c r="L17" i="2"/>
  <c r="P16" i="2"/>
  <c r="P15" i="2" s="1"/>
  <c r="N16" i="2"/>
  <c r="L16" i="2"/>
  <c r="N15" i="2"/>
  <c r="L15" i="2"/>
  <c r="O41" i="9" l="1"/>
  <c r="E45" i="8"/>
  <c r="P67" i="2"/>
  <c r="P65" i="2" s="1"/>
  <c r="L66" i="2"/>
  <c r="L22" i="7"/>
  <c r="I41" i="8"/>
  <c r="K41" i="9"/>
  <c r="E18" i="9"/>
  <c r="E42" i="9" s="1"/>
  <c r="E41" i="9" s="1"/>
  <c r="E19" i="7"/>
  <c r="P20" i="7"/>
  <c r="N22" i="7"/>
  <c r="N18" i="7" s="1"/>
  <c r="K43" i="8"/>
  <c r="K42" i="8" s="1"/>
  <c r="K41" i="8" s="1"/>
  <c r="O44" i="8"/>
  <c r="O42" i="8" s="1"/>
  <c r="O41" i="8" s="1"/>
  <c r="G46" i="8"/>
  <c r="K47" i="8"/>
  <c r="E65" i="2"/>
  <c r="L67" i="2" s="1"/>
  <c r="P22" i="7"/>
  <c r="P18" i="7" s="1"/>
  <c r="N25" i="7"/>
  <c r="M43" i="8"/>
  <c r="M42" i="8" s="1"/>
  <c r="M41" i="8" s="1"/>
  <c r="I46" i="8"/>
  <c r="M47" i="8"/>
  <c r="P25" i="7"/>
  <c r="N23" i="7"/>
  <c r="E18" i="8"/>
  <c r="G43" i="8"/>
  <c r="G42" i="8" s="1"/>
  <c r="G41" i="8" s="1"/>
  <c r="K44" i="8"/>
  <c r="L65" i="2" l="1"/>
  <c r="L20" i="7"/>
  <c r="L24" i="7"/>
  <c r="L19" i="7"/>
  <c r="L18" i="7" s="1"/>
  <c r="L23" i="7"/>
  <c r="L21" i="7"/>
  <c r="L25" i="7"/>
  <c r="E47" i="8"/>
  <c r="E43" i="8"/>
  <c r="E48" i="8"/>
  <c r="E44" i="8"/>
  <c r="E46" i="8"/>
  <c r="E42" i="8" l="1"/>
  <c r="E41" i="8" s="1"/>
</calcChain>
</file>

<file path=xl/sharedStrings.xml><?xml version="1.0" encoding="utf-8"?>
<sst xmlns="http://schemas.openxmlformats.org/spreadsheetml/2006/main" count="1203" uniqueCount="206">
  <si>
    <t>Migrantes Devueltos por las autoridades migratorias de Estados Unidos</t>
  </si>
  <si>
    <t>Cuadros</t>
  </si>
  <si>
    <t>Dimensión geográfica y temporal, entidad federativa y tipo de localidad de residencia, según sexo, 2019</t>
  </si>
  <si>
    <t>Migrantes Devueltos por las autoridades migratorias de Estados Unidos por país de residencia</t>
  </si>
  <si>
    <t>Grupos de edad según sexo, 2019</t>
  </si>
  <si>
    <t>Nivel educativo según sexo, 2019</t>
  </si>
  <si>
    <t>Nivel educativo según grupos de edad, 2019</t>
  </si>
  <si>
    <t>Características del cruce hacia Estados Unidos según lugar de residencia, 2019</t>
  </si>
  <si>
    <t>Condición de actividad en el lugar de residencia según sexo, 2019</t>
  </si>
  <si>
    <t>Condición de actividad en el lugar de residencia según grupos de edad, 2019</t>
  </si>
  <si>
    <t>Condición de actividad en el lugar de residencia según nivel educativo, 2019</t>
  </si>
  <si>
    <t>Migrantes Devueltos por las autoridades migratorias de Estados Unidos ocupados y residentes en México</t>
  </si>
  <si>
    <t>Características laborales en el lugar de residencia según sexo, 2019</t>
  </si>
  <si>
    <t>Características laborales en el lugar de residencia según grupos de edad, 2019</t>
  </si>
  <si>
    <t>Características laborales en su lugar de residencia según nivel educativo, 2019</t>
  </si>
  <si>
    <t>Índice</t>
  </si>
  <si>
    <t>Migrantes Devueltos por las autoridades migratorias de Estados Unidos.</t>
  </si>
  <si>
    <t>Dimensión geográfica y temporal, 
entidad federativa y 
tipo de localidad de residencia</t>
  </si>
  <si>
    <t>Absolutos</t>
  </si>
  <si>
    <t>Porcentajes</t>
  </si>
  <si>
    <t>Total</t>
  </si>
  <si>
    <t>Sexo</t>
  </si>
  <si>
    <t>Hombres</t>
  </si>
  <si>
    <t>Mujeres</t>
  </si>
  <si>
    <t>Región de muestreo</t>
  </si>
  <si>
    <t>Oeste</t>
  </si>
  <si>
    <t>Centro</t>
  </si>
  <si>
    <t>Este</t>
  </si>
  <si>
    <t>Aeropuerto</t>
  </si>
  <si>
    <t>Trimestre de año calendario</t>
  </si>
  <si>
    <t>Enero - Marzo</t>
  </si>
  <si>
    <t>Abril - Junio</t>
  </si>
  <si>
    <t>Julio - Septiembre</t>
  </si>
  <si>
    <t>Octubre - Diciembre</t>
  </si>
  <si>
    <t>País de residencia</t>
  </si>
  <si>
    <t>Estados Unidos</t>
  </si>
  <si>
    <t>*</t>
  </si>
  <si>
    <t>México</t>
  </si>
  <si>
    <t>Entidad federativa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</si>
  <si>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</si>
  <si>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</si>
  <si>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</si>
  <si>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</si>
  <si>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</si>
  <si>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</si>
  <si>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</si>
  <si>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</si>
  <si>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Distrito Federal</t>
  </si>
  <si>
    <t>Durango</t>
  </si>
  <si>
    <t>Guanajuato</t>
  </si>
  <si>
    <t>Guerrero</t>
  </si>
  <si>
    <t>Hidalgo</t>
  </si>
  <si>
    <t>Jalisco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</si>
  <si>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</si>
  <si>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</si>
  <si>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</si>
  <si>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</si>
  <si>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</si>
  <si>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</si>
  <si>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</si>
  <si>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</si>
  <si>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</si>
  <si>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</si>
  <si>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</si>
  <si>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</si>
  <si>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</si>
  <si>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</si>
  <si>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</si>
  <si>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</si>
  <si>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</si>
  <si>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No especificado</t>
  </si>
  <si>
    <t>N/C</t>
  </si>
  <si>
    <t>Tipo de localidad</t>
  </si>
  <si>
    <r>
      <rPr>
        <b/>
        <sz val="10"/>
        <rFont val="Arial"/>
        <family val="2"/>
        <charset val="1"/>
      </rPr>
      <t>Tipo de localidad</t>
    </r>
    <r>
      <rPr>
        <b/>
        <vertAlign val="superscript"/>
        <sz val="10"/>
        <rFont val="Arial"/>
        <family val="2"/>
        <charset val="1"/>
      </rPr>
      <t>1</t>
    </r>
  </si>
  <si>
    <t>Urbana</t>
  </si>
  <si>
    <t>No urbana</t>
  </si>
  <si>
    <t>Notas:</t>
  </si>
  <si>
    <t>Para las definiciones de localidad de residencia urbana y no urbana, véase Glosario.</t>
  </si>
  <si>
    <t>Sin registro.</t>
  </si>
  <si>
    <t>Menos de 30 casos muestrales.</t>
  </si>
  <si>
    <t>Los porcentajes se estiman respecto al total de respuestas válidas, omitiendo los no especificados.</t>
  </si>
  <si>
    <t>N.D.</t>
  </si>
  <si>
    <t>No disponible para ese año.</t>
  </si>
  <si>
    <t>Migrantes Devueltos por las autoridades migratorias de Estados Unidos 
por país de residencia.</t>
  </si>
  <si>
    <t>Grupos de edad según sexo, 2019.</t>
  </si>
  <si>
    <t>Lugar de residencia y 
grupos de edad</t>
  </si>
  <si>
    <t xml:space="preserve"> </t>
  </si>
  <si>
    <t>15 a 19 años</t>
  </si>
  <si>
    <t>20 a 29 años</t>
  </si>
  <si>
    <t>30 a 39 años</t>
  </si>
  <si>
    <t>40 a 49 años</t>
  </si>
  <si>
    <t>50 años o más</t>
  </si>
  <si>
    <t>Migrantes Devueltos por las autoridades migratorias de Estados Unidos por país de residencia.</t>
  </si>
  <si>
    <t>Lugar de residencia y 
nivel educativo</t>
  </si>
  <si>
    <t>Sin escolaridad</t>
  </si>
  <si>
    <t>Primaria incompleta</t>
  </si>
  <si>
    <t>Primaria completa</t>
  </si>
  <si>
    <t>Algún grado de secundaria</t>
  </si>
  <si>
    <t>Algún grado de bachillerato</t>
  </si>
  <si>
    <t>Algún grado de licenciatura o más</t>
  </si>
  <si>
    <t>Lugar de residencia y
nivel educativo</t>
  </si>
  <si>
    <t>Grupos de edad</t>
  </si>
  <si>
    <t xml:space="preserve">Algún grado de bachillerato </t>
  </si>
  <si>
    <t>Características del cruce hacia Estados Unidos</t>
  </si>
  <si>
    <t>Lugar de residencia</t>
  </si>
  <si>
    <t>Razón principal por la que cruzó a Estados Unidos</t>
  </si>
  <si>
    <t>Trabajar</t>
  </si>
  <si>
    <t>Buscar trabajo</t>
  </si>
  <si>
    <t>Reunirse con amigos o familiares y paseo</t>
  </si>
  <si>
    <r>
      <rPr>
        <sz val="10"/>
        <rFont val="Arial"/>
        <family val="2"/>
        <charset val="1"/>
      </rPr>
      <t xml:space="preserve">Otra razón </t>
    </r>
    <r>
      <rPr>
        <vertAlign val="superscript"/>
        <sz val="10"/>
        <rFont val="Arial"/>
        <family val="2"/>
        <charset val="1"/>
      </rPr>
      <t>1</t>
    </r>
  </si>
  <si>
    <t>Tiempo de estancia en Estados Unidos</t>
  </si>
  <si>
    <t>Menos de un día</t>
  </si>
  <si>
    <t>De un día a menos de un mes</t>
  </si>
  <si>
    <t>De un mes a menos de tres meses</t>
  </si>
  <si>
    <t>De tres meses a menos de un año</t>
  </si>
  <si>
    <t>De un año a menos de tres años</t>
  </si>
  <si>
    <t>De tres años o más</t>
  </si>
  <si>
    <t>Condición de experiencia migratoria previa en Estados Unidos</t>
  </si>
  <si>
    <t>Con experiencia</t>
  </si>
  <si>
    <t>Sin experiencia</t>
  </si>
  <si>
    <t>Condición de documentos para cruzar</t>
  </si>
  <si>
    <t>Con documentos</t>
  </si>
  <si>
    <t>Sin documentos</t>
  </si>
  <si>
    <t>Condición de ayuda para cruzar</t>
  </si>
  <si>
    <t>Con ayuda</t>
  </si>
  <si>
    <t>Sin ayuda</t>
  </si>
  <si>
    <t>Lugar donde lo detuvo la patrulla fronteriza</t>
  </si>
  <si>
    <t>Cruzando línea</t>
  </si>
  <si>
    <t>Calle o carretera</t>
  </si>
  <si>
    <t>Desierto o montaña</t>
  </si>
  <si>
    <t>Trabajo</t>
  </si>
  <si>
    <t>Casa</t>
  </si>
  <si>
    <t>Otro lugar</t>
  </si>
  <si>
    <t>Intención de cruce a Estados Unidos en los próximos siete días</t>
  </si>
  <si>
    <t>Intentará cruzar de nueva cuenta</t>
  </si>
  <si>
    <t xml:space="preserve">No intentará cruzar </t>
  </si>
  <si>
    <t>Incluye a los migrantes que cruzaron por motivos de negocios, compras, estudios y de otro tipo.</t>
  </si>
  <si>
    <t>Condición de actividad en el lugar de residencia</t>
  </si>
  <si>
    <r>
      <rPr>
        <b/>
        <sz val="10"/>
        <rFont val="Arial"/>
        <family val="2"/>
        <charset val="1"/>
      </rPr>
      <t>México</t>
    </r>
    <r>
      <rPr>
        <b/>
        <vertAlign val="superscript"/>
        <sz val="10"/>
        <rFont val="Arial"/>
        <family val="2"/>
        <charset val="1"/>
      </rPr>
      <t>1</t>
    </r>
  </si>
  <si>
    <t>Población económicamente activa</t>
  </si>
  <si>
    <t xml:space="preserve">Ocupados </t>
  </si>
  <si>
    <t>Desocupados</t>
  </si>
  <si>
    <t>Población no económicamente activa</t>
  </si>
  <si>
    <t>Estudiante</t>
  </si>
  <si>
    <t>Ama de casa</t>
  </si>
  <si>
    <r>
      <rPr>
        <sz val="10"/>
        <rFont val="Arial"/>
        <family val="2"/>
        <charset val="1"/>
      </rPr>
      <t xml:space="preserve">Otras razones </t>
    </r>
    <r>
      <rPr>
        <vertAlign val="superscript"/>
        <sz val="10"/>
        <rFont val="Arial"/>
        <family val="2"/>
        <charset val="1"/>
      </rPr>
      <t>2</t>
    </r>
  </si>
  <si>
    <r>
      <rPr>
        <b/>
        <sz val="10"/>
        <rFont val="Arial"/>
        <family val="2"/>
        <charset val="1"/>
      </rPr>
      <t>Estados Unidos</t>
    </r>
    <r>
      <rPr>
        <b/>
        <vertAlign val="superscript"/>
        <sz val="10"/>
        <rFont val="Arial"/>
        <family val="2"/>
        <charset val="1"/>
      </rPr>
      <t>3</t>
    </r>
  </si>
  <si>
    <t>Se refiere a los residentes en México y que permanecieron menos de 1 año en Estados Unidos.</t>
  </si>
  <si>
    <t>Incluye a jubilados o pensionados y migrantes que nunca han trabajado en su lugar de origen.</t>
  </si>
  <si>
    <t>Se refiere a los que declaran residencia en Estados Unidos, o en México y con 1 año o más de permanencia en EU.</t>
  </si>
  <si>
    <t>No especifica</t>
  </si>
  <si>
    <r>
      <rPr>
        <sz val="10"/>
        <rFont val="Arial"/>
        <family val="2"/>
        <charset val="1"/>
      </rPr>
      <t>Otras razones</t>
    </r>
    <r>
      <rPr>
        <vertAlign val="superscript"/>
        <sz val="10"/>
        <rFont val="Arial"/>
        <family val="2"/>
        <charset val="1"/>
      </rPr>
      <t xml:space="preserve"> 2</t>
    </r>
  </si>
  <si>
    <t>Nivel educativo</t>
  </si>
  <si>
    <t>Primaria 
incompleta</t>
  </si>
  <si>
    <t>Primaria 
completa</t>
  </si>
  <si>
    <t>Algún grado de bachillerato o más</t>
  </si>
  <si>
    <r>
      <rPr>
        <b/>
        <sz val="11"/>
        <rFont val="Arial"/>
        <family val="2"/>
        <charset val="1"/>
      </rPr>
      <t>Migrantes Devueltos por las autoridades migratorias de Estados Unidos ocupados y residentes en México.</t>
    </r>
    <r>
      <rPr>
        <b/>
        <vertAlign val="superscript"/>
        <sz val="11"/>
        <rFont val="Arial"/>
        <family val="2"/>
        <charset val="1"/>
      </rPr>
      <t>1</t>
    </r>
  </si>
  <si>
    <t>Características laborales en el lugar de residencia</t>
  </si>
  <si>
    <t xml:space="preserve">Total </t>
  </si>
  <si>
    <t>Sector de actividad</t>
  </si>
  <si>
    <t>Agropecuario</t>
  </si>
  <si>
    <t>Manufacturero</t>
  </si>
  <si>
    <t>Construcción</t>
  </si>
  <si>
    <t>Comercio</t>
  </si>
  <si>
    <t>Servicios</t>
  </si>
  <si>
    <r>
      <rPr>
        <sz val="10"/>
        <rFont val="Arial"/>
        <family val="2"/>
        <charset val="1"/>
      </rPr>
      <t xml:space="preserve">Otro </t>
    </r>
    <r>
      <rPr>
        <vertAlign val="superscript"/>
        <sz val="10"/>
        <rFont val="Arial"/>
        <family val="2"/>
        <charset val="1"/>
      </rPr>
      <t>2</t>
    </r>
  </si>
  <si>
    <t>Ocupación</t>
  </si>
  <si>
    <t>Trabajadores agropecuarios</t>
  </si>
  <si>
    <t>Trabajadores en la industria</t>
  </si>
  <si>
    <t>Trabajadores en la construcción</t>
  </si>
  <si>
    <t>Profesionistas, técnicos y personal adm.</t>
  </si>
  <si>
    <t>Comerciantes</t>
  </si>
  <si>
    <t>Trabajadores en servicios</t>
  </si>
  <si>
    <t>Posición en el trabajo</t>
  </si>
  <si>
    <t>Trabajador a sueldo fijo</t>
  </si>
  <si>
    <t>Trabajador a destajo o por obra</t>
  </si>
  <si>
    <t>Trabajador por su cuenta</t>
  </si>
  <si>
    <r>
      <rPr>
        <sz val="10"/>
        <rFont val="Arial"/>
        <family val="2"/>
        <charset val="1"/>
      </rPr>
      <t xml:space="preserve">Otra </t>
    </r>
    <r>
      <rPr>
        <vertAlign val="superscript"/>
        <sz val="10"/>
        <rFont val="Arial"/>
        <family val="2"/>
        <charset val="1"/>
      </rPr>
      <t>3</t>
    </r>
  </si>
  <si>
    <r>
      <rPr>
        <b/>
        <sz val="10"/>
        <rFont val="Arial"/>
        <family val="2"/>
        <charset val="1"/>
      </rPr>
      <t xml:space="preserve">Ingreso por múltiplos de salario mínimo </t>
    </r>
    <r>
      <rPr>
        <b/>
        <vertAlign val="superscript"/>
        <sz val="10"/>
        <rFont val="Arial"/>
        <family val="2"/>
        <charset val="1"/>
      </rPr>
      <t>4</t>
    </r>
  </si>
  <si>
    <t>Sin ingreso</t>
  </si>
  <si>
    <t>Hasta un salario mínimo S.M.</t>
  </si>
  <si>
    <t>Más de uno hasta dos S.M.</t>
  </si>
  <si>
    <t>Más de dos hasta tres S.M.</t>
  </si>
  <si>
    <t>Más de tres hasta cinco S.M.</t>
  </si>
  <si>
    <t>Más de cinco S.M.</t>
  </si>
  <si>
    <t>Comprende los sectores de minería y extracción del petróleo, y electricidad y agua.</t>
  </si>
  <si>
    <t>Comprende trabajadores familiares sin pago, patrón y otra.</t>
  </si>
  <si>
    <t>Para generar los múltiplos de salario mínimo se tomó el promedio nacional de 102.68 pesos diarios en 2019.</t>
  </si>
  <si>
    <t>Ocupación u oficio</t>
  </si>
  <si>
    <t>Puesto o posición en la ocupación</t>
  </si>
  <si>
    <t>Sueldo fijo</t>
  </si>
  <si>
    <t>Destajo por obra</t>
  </si>
  <si>
    <t>Hasta un salario mínimo (S.M.)</t>
  </si>
  <si>
    <t>Para generar los múltiplos de salario mínimo se tomó el promedio nacional de 80.75 pesos diarios en 2019.</t>
  </si>
  <si>
    <t>EMIF NORTE 2019 (Preliminares)</t>
  </si>
  <si>
    <t>Cuadro 6.3.1. (Preliminares)</t>
  </si>
  <si>
    <t>Cuadro 6.3.2. (Preliminares)</t>
  </si>
  <si>
    <t>Cuadro 6.3.3. (Preliminares)</t>
  </si>
  <si>
    <t>Cuadro 6.3.4. (Preliminares)</t>
  </si>
  <si>
    <t>Cuadro 6.3.5. (Preliminares)</t>
  </si>
  <si>
    <t>Cuadro 6.3.6. (Preliminares)</t>
  </si>
  <si>
    <t>Cuadro 6.3.7. (Preliminares)</t>
  </si>
  <si>
    <t>Cuadro 6.3.8.  (Preliminares)</t>
  </si>
  <si>
    <t>Cuadro 6.3.9. (Preliminares)</t>
  </si>
  <si>
    <t>Cuadro 6.3.10. (Preliminares)</t>
  </si>
  <si>
    <t>Cuadro 6.3.11. (Preliminares)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</si>
</sst>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\ ###\ ##0_-;\-* #\ ###\ ##0_-;_-* &quot;---&quot;??_-;_-@_-"/>
    <numFmt numFmtId="165" formatCode="_-* #,##0.00_-;\-* #,##0.00_-;_-* \-??_-;_-@_-"/>
    <numFmt numFmtId="166" formatCode="_-* #,##0.0_-;\-* #,##0.0_-;_-* \-??_-;_-@_-"/>
    <numFmt numFmtId="167" formatCode="###\ ###\ ###"/>
    <numFmt numFmtId="168" formatCode="_-* #\ ###\ ##0_-;\-* #\ ###\ ##0_-;_-* &quot;---&quot;_-;_-@_-"/>
    <numFmt numFmtId="169" formatCode="_-* #,##0_-;\-* #,##0_-;_-* \-_-;_-@_-"/>
    <numFmt numFmtId="170" formatCode="#,##0_ ;\-#,##0\ "/>
  </numFmts>
  <fonts count="14">
    <font>
      <sz val="10"/>
      <name val="CG Omega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u/>
      <sz val="10"/>
      <color rgb="FF0000FF"/>
      <name val="Arial"/>
      <family val="2"/>
      <charset val="1"/>
    </font>
    <font>
      <u/>
      <sz val="10"/>
      <color rgb="FF0000FF"/>
      <name val="CG Omega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b/>
      <vertAlign val="superscript"/>
      <sz val="10"/>
      <name val="Arial"/>
      <family val="2"/>
      <charset val="1"/>
    </font>
    <font>
      <sz val="8"/>
      <name val="Arial"/>
      <family val="2"/>
      <charset val="1"/>
    </font>
    <font>
      <vertAlign val="superscript"/>
      <sz val="10"/>
      <name val="Arial"/>
      <family val="2"/>
      <charset val="1"/>
    </font>
    <font>
      <b/>
      <sz val="10"/>
      <color rgb="FFE46C0A"/>
      <name val="Arial"/>
      <family val="2"/>
      <charset val="1"/>
    </font>
    <font>
      <b/>
      <vertAlign val="superscript"/>
      <sz val="11"/>
      <name val="Arial"/>
      <family val="2"/>
      <charset val="1"/>
    </font>
    <font>
      <sz val="10"/>
      <name val="CG Omeg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2">
    <xf numFmtId="0" fontId="0" fillId="0" borderId="0"/>
    <xf numFmtId="165" fontId="13" fillId="0" borderId="0" applyBorder="0" applyProtection="0"/>
    <xf numFmtId="0" fontId="5" fillId="0" borderId="0" applyBorder="0" applyProtection="0"/>
    <xf numFmtId="0" fontId="1" fillId="0" borderId="0"/>
    <xf numFmtId="0" fontId="1" fillId="0" borderId="0"/>
    <xf numFmtId="0" fontId="1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2" fillId="0" borderId="0"/>
  </cellStyleXfs>
  <cellXfs count="234">
    <xf numFmtId="0" fontId="0" fillId="0" borderId="0" xfId="0"/>
    <xf numFmtId="0" fontId="9" fillId="2" borderId="0" xfId="0" applyFont="1" applyFill="1" applyBorder="1" applyAlignment="1">
      <alignment horizontal="left"/>
    </xf>
    <xf numFmtId="0" fontId="2" fillId="2" borderId="0" xfId="10" applyFont="1" applyFill="1" applyBorder="1" applyAlignment="1">
      <alignment horizontal="left"/>
    </xf>
    <xf numFmtId="0" fontId="2" fillId="2" borderId="0" xfId="10" applyFont="1" applyFill="1" applyBorder="1" applyAlignment="1"/>
    <xf numFmtId="0" fontId="3" fillId="2" borderId="0" xfId="10" applyFont="1" applyFill="1" applyBorder="1" applyAlignment="1"/>
    <xf numFmtId="0" fontId="2" fillId="0" borderId="0" xfId="6" applyFont="1" applyBorder="1" applyAlignment="1">
      <alignment horizontal="center" vertical="center" wrapText="1"/>
    </xf>
    <xf numFmtId="0" fontId="2" fillId="2" borderId="0" xfId="6" applyFont="1" applyFill="1" applyBorder="1" applyAlignment="1">
      <alignment horizontal="center" vertical="center" wrapText="1"/>
    </xf>
    <xf numFmtId="0" fontId="2" fillId="2" borderId="0" xfId="8" applyFont="1" applyFill="1" applyBorder="1" applyAlignment="1">
      <alignment horizontal="center" vertical="center"/>
    </xf>
    <xf numFmtId="0" fontId="3" fillId="0" borderId="0" xfId="8" applyFont="1" applyBorder="1" applyAlignment="1">
      <alignment horizontal="center"/>
    </xf>
    <xf numFmtId="0" fontId="3" fillId="2" borderId="0" xfId="8" applyFont="1" applyFill="1" applyBorder="1" applyAlignment="1">
      <alignment horizontal="center"/>
    </xf>
    <xf numFmtId="0" fontId="2" fillId="2" borderId="0" xfId="8" applyFont="1" applyFill="1" applyBorder="1" applyAlignment="1">
      <alignment horizontal="left" vertical="center" wrapText="1"/>
    </xf>
    <xf numFmtId="0" fontId="6" fillId="0" borderId="0" xfId="8" applyFont="1" applyBorder="1" applyAlignment="1">
      <alignment horizontal="center" wrapText="1"/>
    </xf>
    <xf numFmtId="0" fontId="6" fillId="0" borderId="0" xfId="8" applyFont="1" applyBorder="1" applyAlignment="1">
      <alignment horizontal="center"/>
    </xf>
    <xf numFmtId="0" fontId="4" fillId="0" borderId="0" xfId="2" applyFont="1" applyBorder="1" applyAlignment="1" applyProtection="1"/>
    <xf numFmtId="0" fontId="2" fillId="0" borderId="0" xfId="0" applyFont="1"/>
    <xf numFmtId="0" fontId="3" fillId="0" borderId="0" xfId="0" applyFont="1"/>
    <xf numFmtId="0" fontId="4" fillId="0" borderId="0" xfId="2" applyFont="1" applyBorder="1" applyAlignment="1" applyProtection="1"/>
    <xf numFmtId="0" fontId="2" fillId="0" borderId="0" xfId="0" applyFont="1" applyAlignment="1"/>
    <xf numFmtId="0" fontId="0" fillId="2" borderId="0" xfId="0" applyFont="1" applyFill="1"/>
    <xf numFmtId="0" fontId="0" fillId="0" borderId="0" xfId="0" applyFont="1"/>
    <xf numFmtId="0" fontId="6" fillId="0" borderId="0" xfId="8" applyFont="1" applyAlignment="1">
      <alignment horizontal="center"/>
    </xf>
    <xf numFmtId="0" fontId="4" fillId="0" borderId="0" xfId="2" applyFont="1" applyBorder="1" applyAlignment="1" applyProtection="1">
      <alignment horizontal="center"/>
    </xf>
    <xf numFmtId="0" fontId="0" fillId="0" borderId="0" xfId="0" applyFont="1" applyAlignment="1">
      <alignment horizontal="center"/>
    </xf>
    <xf numFmtId="0" fontId="6" fillId="0" borderId="0" xfId="8" applyFont="1" applyAlignment="1">
      <alignment horizontal="center" wrapText="1"/>
    </xf>
    <xf numFmtId="0" fontId="7" fillId="2" borderId="1" xfId="8" applyFont="1" applyFill="1" applyBorder="1"/>
    <xf numFmtId="0" fontId="7" fillId="0" borderId="1" xfId="8" applyFont="1" applyBorder="1"/>
    <xf numFmtId="0" fontId="7" fillId="0" borderId="0" xfId="8" applyFont="1" applyBorder="1"/>
    <xf numFmtId="0" fontId="2" fillId="2" borderId="0" xfId="8" applyFont="1" applyFill="1"/>
    <xf numFmtId="0" fontId="2" fillId="0" borderId="0" xfId="8" applyFont="1"/>
    <xf numFmtId="0" fontId="3" fillId="2" borderId="0" xfId="8" applyFont="1" applyFill="1" applyBorder="1" applyAlignment="1">
      <alignment horizontal="center"/>
    </xf>
    <xf numFmtId="0" fontId="3" fillId="2" borderId="0" xfId="8" applyFont="1" applyFill="1" applyAlignment="1">
      <alignment horizontal="center"/>
    </xf>
    <xf numFmtId="0" fontId="2" fillId="2" borderId="2" xfId="8" applyFont="1" applyFill="1" applyBorder="1"/>
    <xf numFmtId="0" fontId="2" fillId="2" borderId="0" xfId="8" applyFont="1" applyFill="1" applyBorder="1"/>
    <xf numFmtId="0" fontId="2" fillId="0" borderId="2" xfId="8" applyFont="1" applyBorder="1"/>
    <xf numFmtId="0" fontId="2" fillId="2" borderId="0" xfId="8" applyFont="1" applyFill="1" applyBorder="1" applyAlignment="1">
      <alignment horizontal="center" vertical="center"/>
    </xf>
    <xf numFmtId="0" fontId="2" fillId="2" borderId="0" xfId="8" applyFont="1" applyFill="1" applyAlignment="1">
      <alignment horizontal="center" vertical="center"/>
    </xf>
    <xf numFmtId="0" fontId="2" fillId="2" borderId="0" xfId="6" applyFont="1" applyFill="1" applyBorder="1" applyAlignment="1">
      <alignment horizontal="center" vertical="center" wrapText="1"/>
    </xf>
    <xf numFmtId="0" fontId="2" fillId="2" borderId="0" xfId="6" applyFont="1" applyFill="1" applyAlignment="1">
      <alignment horizontal="center" vertical="center" wrapText="1"/>
    </xf>
    <xf numFmtId="0" fontId="2" fillId="0" borderId="0" xfId="6" applyFont="1" applyAlignment="1">
      <alignment horizontal="center" vertical="center" wrapText="1"/>
    </xf>
    <xf numFmtId="0" fontId="2" fillId="2" borderId="2" xfId="6" applyFont="1" applyFill="1" applyBorder="1" applyAlignment="1">
      <alignment horizontal="center" vertical="center"/>
    </xf>
    <xf numFmtId="0" fontId="2" fillId="2" borderId="0" xfId="6" applyFont="1" applyFill="1" applyBorder="1" applyAlignment="1">
      <alignment horizontal="center" vertical="center"/>
    </xf>
    <xf numFmtId="0" fontId="2" fillId="0" borderId="2" xfId="6" applyFont="1" applyBorder="1" applyAlignment="1">
      <alignment horizontal="center" vertical="center"/>
    </xf>
    <xf numFmtId="0" fontId="2" fillId="0" borderId="0" xfId="6" applyFont="1" applyBorder="1" applyAlignment="1">
      <alignment horizontal="center" vertical="center"/>
    </xf>
    <xf numFmtId="0" fontId="2" fillId="2" borderId="0" xfId="6" applyFont="1" applyFill="1" applyAlignment="1">
      <alignment horizontal="center" vertical="center"/>
    </xf>
    <xf numFmtId="0" fontId="2" fillId="0" borderId="0" xfId="6" applyFont="1" applyAlignment="1">
      <alignment horizontal="center" vertical="center"/>
    </xf>
    <xf numFmtId="0" fontId="2" fillId="2" borderId="0" xfId="6" applyFont="1" applyFill="1" applyBorder="1" applyAlignment="1">
      <alignment horizontal="center" vertical="center" wrapText="1"/>
    </xf>
    <xf numFmtId="0" fontId="2" fillId="2" borderId="0" xfId="6" applyFont="1" applyFill="1" applyAlignment="1">
      <alignment horizontal="center" vertical="center" wrapText="1"/>
    </xf>
    <xf numFmtId="0" fontId="2" fillId="0" borderId="0" xfId="6" applyFont="1" applyAlignment="1">
      <alignment horizontal="center" vertical="center" wrapText="1"/>
    </xf>
    <xf numFmtId="0" fontId="2" fillId="0" borderId="0" xfId="8" applyFont="1" applyBorder="1"/>
    <xf numFmtId="0" fontId="3" fillId="2" borderId="0" xfId="10" applyFont="1" applyFill="1" applyBorder="1" applyAlignment="1"/>
    <xf numFmtId="164" fontId="3" fillId="2" borderId="0" xfId="8" applyNumberFormat="1" applyFont="1" applyFill="1"/>
    <xf numFmtId="166" fontId="3" fillId="2" borderId="0" xfId="1" applyNumberFormat="1" applyFont="1" applyFill="1" applyBorder="1" applyAlignment="1" applyProtection="1"/>
    <xf numFmtId="164" fontId="3" fillId="0" borderId="0" xfId="8" applyNumberFormat="1" applyFont="1"/>
    <xf numFmtId="166" fontId="3" fillId="0" borderId="0" xfId="1" applyNumberFormat="1" applyFont="1" applyBorder="1" applyAlignment="1" applyProtection="1"/>
    <xf numFmtId="167" fontId="2" fillId="0" borderId="0" xfId="8" applyNumberFormat="1" applyFont="1" applyBorder="1" applyAlignment="1">
      <alignment horizontal="left"/>
    </xf>
    <xf numFmtId="0" fontId="2" fillId="2" borderId="0" xfId="10" applyFont="1" applyFill="1" applyBorder="1"/>
    <xf numFmtId="0" fontId="2" fillId="2" borderId="0" xfId="10" applyFont="1" applyFill="1" applyBorder="1" applyAlignment="1"/>
    <xf numFmtId="164" fontId="2" fillId="2" borderId="0" xfId="8" applyNumberFormat="1" applyFont="1" applyFill="1"/>
    <xf numFmtId="166" fontId="2" fillId="2" borderId="0" xfId="1" applyNumberFormat="1" applyFont="1" applyFill="1" applyBorder="1" applyAlignment="1" applyProtection="1"/>
    <xf numFmtId="166" fontId="2" fillId="0" borderId="0" xfId="1" applyNumberFormat="1" applyFont="1" applyBorder="1" applyAlignment="1" applyProtection="1"/>
    <xf numFmtId="164" fontId="3" fillId="2" borderId="0" xfId="8" applyNumberFormat="1" applyFont="1" applyFill="1" applyAlignment="1">
      <alignment horizontal="right"/>
    </xf>
    <xf numFmtId="164" fontId="2" fillId="2" borderId="0" xfId="8" applyNumberFormat="1" applyFont="1" applyFill="1" applyAlignment="1">
      <alignment horizontal="right"/>
    </xf>
    <xf numFmtId="164" fontId="2" fillId="0" borderId="0" xfId="8" applyNumberFormat="1" applyFont="1"/>
    <xf numFmtId="0" fontId="0" fillId="0" borderId="0" xfId="0" applyFont="1"/>
    <xf numFmtId="0" fontId="2" fillId="2" borderId="0" xfId="7" applyFont="1" applyFill="1"/>
    <xf numFmtId="168" fontId="2" fillId="2" borderId="0" xfId="0" applyNumberFormat="1" applyFont="1" applyFill="1"/>
    <xf numFmtId="166" fontId="2" fillId="2" borderId="0" xfId="1" applyNumberFormat="1" applyFont="1" applyFill="1" applyBorder="1" applyAlignment="1" applyProtection="1">
      <alignment horizontal="right"/>
    </xf>
    <xf numFmtId="166" fontId="2" fillId="0" borderId="0" xfId="1" applyNumberFormat="1" applyFont="1" applyBorder="1" applyAlignment="1" applyProtection="1">
      <alignment horizontal="right"/>
    </xf>
    <xf numFmtId="164" fontId="3" fillId="0" borderId="0" xfId="8" applyNumberFormat="1" applyFont="1" applyAlignment="1">
      <alignment horizontal="right"/>
    </xf>
    <xf numFmtId="0" fontId="2" fillId="2" borderId="1" xfId="8" applyFont="1" applyFill="1" applyBorder="1"/>
    <xf numFmtId="0" fontId="2" fillId="0" borderId="1" xfId="8" applyFont="1" applyBorder="1"/>
    <xf numFmtId="0" fontId="9" fillId="2" borderId="0" xfId="8" applyFont="1" applyFill="1" applyBorder="1"/>
    <xf numFmtId="0" fontId="9" fillId="0" borderId="0" xfId="8" applyFont="1" applyBorder="1"/>
    <xf numFmtId="0" fontId="9" fillId="2" borderId="0" xfId="8" applyFont="1" applyFill="1" applyBorder="1" applyAlignment="1">
      <alignment horizontal="right"/>
    </xf>
    <xf numFmtId="0" fontId="9" fillId="2" borderId="0" xfId="0" applyFont="1" applyFill="1" applyAlignment="1">
      <alignment horizontal="center" vertical="center"/>
    </xf>
    <xf numFmtId="0" fontId="9" fillId="2" borderId="0" xfId="8" applyFont="1" applyFill="1" applyBorder="1" applyAlignment="1"/>
    <xf numFmtId="0" fontId="9" fillId="0" borderId="0" xfId="8" applyFont="1" applyBorder="1" applyAlignment="1"/>
    <xf numFmtId="164" fontId="9" fillId="2" borderId="0" xfId="8" applyNumberFormat="1" applyFont="1" applyFill="1" applyBorder="1"/>
    <xf numFmtId="169" fontId="9" fillId="2" borderId="0" xfId="8" applyNumberFormat="1" applyFont="1" applyFill="1" applyBorder="1" applyAlignment="1">
      <alignment horizontal="center"/>
    </xf>
    <xf numFmtId="169" fontId="9" fillId="2" borderId="0" xfId="0" applyNumberFormat="1" applyFont="1" applyFill="1" applyAlignment="1">
      <alignment horizontal="center"/>
    </xf>
    <xf numFmtId="0" fontId="9" fillId="2" borderId="0" xfId="0" applyFont="1" applyFill="1" applyAlignment="1"/>
    <xf numFmtId="164" fontId="0" fillId="2" borderId="0" xfId="0" applyNumberFormat="1" applyFont="1" applyFill="1"/>
    <xf numFmtId="164" fontId="9" fillId="2" borderId="0" xfId="0" applyNumberFormat="1" applyFont="1" applyFill="1" applyAlignment="1">
      <alignment horizontal="center"/>
    </xf>
    <xf numFmtId="0" fontId="9" fillId="2" borderId="0" xfId="0" applyFont="1" applyFill="1" applyBorder="1" applyAlignment="1">
      <alignment horizontal="left"/>
    </xf>
    <xf numFmtId="0" fontId="2" fillId="2" borderId="0" xfId="0" applyFont="1" applyFill="1"/>
    <xf numFmtId="0" fontId="2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2" borderId="1" xfId="0" applyFont="1" applyFill="1" applyBorder="1"/>
    <xf numFmtId="0" fontId="7" fillId="0" borderId="1" xfId="0" applyFont="1" applyBorder="1"/>
    <xf numFmtId="0" fontId="7" fillId="0" borderId="0" xfId="0" applyFont="1" applyBorder="1"/>
    <xf numFmtId="0" fontId="7" fillId="0" borderId="0" xfId="0" applyFont="1"/>
    <xf numFmtId="0" fontId="3" fillId="2" borderId="0" xfId="0" applyFont="1" applyFill="1" applyAlignment="1">
      <alignment horizontal="center"/>
    </xf>
    <xf numFmtId="0" fontId="2" fillId="2" borderId="2" xfId="0" applyFont="1" applyFill="1" applyBorder="1"/>
    <xf numFmtId="0" fontId="2" fillId="2" borderId="0" xfId="0" applyFont="1" applyFill="1" applyBorder="1"/>
    <xf numFmtId="0" fontId="2" fillId="0" borderId="2" xfId="0" applyFont="1" applyBorder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/>
    <xf numFmtId="0" fontId="3" fillId="2" borderId="0" xfId="0" applyFont="1" applyFill="1" applyBorder="1" applyAlignment="1"/>
    <xf numFmtId="167" fontId="3" fillId="2" borderId="0" xfId="0" applyNumberFormat="1" applyFont="1" applyFill="1" applyAlignment="1">
      <alignment horizontal="left"/>
    </xf>
    <xf numFmtId="167" fontId="3" fillId="0" borderId="0" xfId="0" applyNumberFormat="1" applyFont="1" applyAlignment="1">
      <alignment horizontal="left"/>
    </xf>
    <xf numFmtId="167" fontId="2" fillId="0" borderId="0" xfId="0" applyNumberFormat="1" applyFont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 applyAlignment="1"/>
    <xf numFmtId="0" fontId="2" fillId="2" borderId="0" xfId="0" applyFont="1" applyFill="1" applyBorder="1" applyAlignment="1">
      <alignment horizontal="center"/>
    </xf>
    <xf numFmtId="164" fontId="2" fillId="0" borderId="0" xfId="0" applyNumberFormat="1" applyFont="1"/>
    <xf numFmtId="0" fontId="2" fillId="2" borderId="1" xfId="0" applyFont="1" applyFill="1" applyBorder="1"/>
    <xf numFmtId="0" fontId="2" fillId="0" borderId="1" xfId="0" applyFont="1" applyBorder="1"/>
    <xf numFmtId="0" fontId="9" fillId="2" borderId="0" xfId="0" applyFont="1" applyFill="1"/>
    <xf numFmtId="0" fontId="9" fillId="0" borderId="0" xfId="0" applyFont="1"/>
    <xf numFmtId="0" fontId="9" fillId="2" borderId="0" xfId="0" applyFont="1" applyFill="1" applyAlignment="1">
      <alignment horizontal="right"/>
    </xf>
    <xf numFmtId="0" fontId="9" fillId="0" borderId="0" xfId="0" applyFont="1" applyAlignment="1"/>
    <xf numFmtId="0" fontId="9" fillId="2" borderId="0" xfId="11" applyFont="1" applyFill="1" applyAlignment="1">
      <alignment horizontal="right"/>
    </xf>
    <xf numFmtId="0" fontId="9" fillId="2" borderId="0" xfId="11" applyFont="1" applyFill="1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0" xfId="0" applyFont="1" applyAlignment="1"/>
    <xf numFmtId="167" fontId="3" fillId="2" borderId="0" xfId="0" applyNumberFormat="1" applyFont="1" applyFill="1" applyAlignment="1">
      <alignment horizontal="right"/>
    </xf>
    <xf numFmtId="0" fontId="3" fillId="0" borderId="0" xfId="0" applyFont="1"/>
    <xf numFmtId="0" fontId="9" fillId="0" borderId="0" xfId="0" applyFont="1" applyAlignment="1">
      <alignment horizontal="right"/>
    </xf>
    <xf numFmtId="169" fontId="9" fillId="0" borderId="0" xfId="0" applyNumberFormat="1" applyFont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0" xfId="2" applyFont="1" applyFill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3" fillId="2" borderId="2" xfId="0" applyFont="1" applyFill="1" applyBorder="1"/>
    <xf numFmtId="0" fontId="2" fillId="2" borderId="0" xfId="0" applyFont="1" applyFill="1" applyAlignment="1">
      <alignment horizontal="center" vertical="center" wrapText="1"/>
    </xf>
    <xf numFmtId="164" fontId="3" fillId="2" borderId="0" xfId="0" applyNumberFormat="1" applyFont="1" applyFill="1"/>
    <xf numFmtId="0" fontId="3" fillId="2" borderId="2" xfId="0" applyFont="1" applyFill="1" applyBorder="1" applyAlignment="1">
      <alignment horizontal="left"/>
    </xf>
    <xf numFmtId="0" fontId="3" fillId="2" borderId="0" xfId="0" applyFont="1" applyFill="1" applyBorder="1"/>
    <xf numFmtId="0" fontId="2" fillId="2" borderId="0" xfId="0" applyFont="1" applyFill="1" applyAlignment="1">
      <alignment horizontal="center" vertical="center" wrapText="1"/>
    </xf>
    <xf numFmtId="164" fontId="9" fillId="2" borderId="0" xfId="0" applyNumberFormat="1" applyFont="1" applyFill="1"/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/>
    <xf numFmtId="168" fontId="3" fillId="2" borderId="0" xfId="0" applyNumberFormat="1" applyFont="1" applyFill="1" applyBorder="1"/>
    <xf numFmtId="0" fontId="0" fillId="2" borderId="0" xfId="0" applyFill="1"/>
    <xf numFmtId="168" fontId="3" fillId="2" borderId="0" xfId="0" applyNumberFormat="1" applyFont="1" applyFill="1" applyBorder="1" applyAlignment="1">
      <alignment horizontal="left"/>
    </xf>
    <xf numFmtId="166" fontId="3" fillId="2" borderId="0" xfId="1" applyNumberFormat="1" applyFont="1" applyFill="1" applyBorder="1" applyAlignment="1" applyProtection="1">
      <alignment horizontal="left"/>
    </xf>
    <xf numFmtId="168" fontId="2" fillId="2" borderId="0" xfId="0" applyNumberFormat="1" applyFont="1" applyFill="1" applyBorder="1"/>
    <xf numFmtId="168" fontId="2" fillId="2" borderId="0" xfId="0" applyNumberFormat="1" applyFont="1" applyFill="1" applyBorder="1" applyAlignment="1">
      <alignment horizontal="left"/>
    </xf>
    <xf numFmtId="166" fontId="2" fillId="2" borderId="0" xfId="1" applyNumberFormat="1" applyFont="1" applyFill="1" applyBorder="1" applyAlignment="1" applyProtection="1">
      <alignment horizontal="left"/>
    </xf>
    <xf numFmtId="168" fontId="2" fillId="2" borderId="0" xfId="0" applyNumberFormat="1" applyFont="1" applyFill="1" applyBorder="1" applyAlignment="1">
      <alignment horizontal="right"/>
    </xf>
    <xf numFmtId="168" fontId="9" fillId="2" borderId="0" xfId="0" applyNumberFormat="1" applyFont="1" applyFill="1" applyBorder="1"/>
    <xf numFmtId="168" fontId="11" fillId="2" borderId="0" xfId="0" applyNumberFormat="1" applyFont="1" applyFill="1" applyBorder="1" applyAlignment="1">
      <alignment horizontal="left"/>
    </xf>
    <xf numFmtId="168" fontId="3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170" fontId="9" fillId="2" borderId="0" xfId="0" applyNumberFormat="1" applyFont="1" applyFill="1" applyBorder="1" applyAlignment="1">
      <alignment horizontal="center"/>
    </xf>
    <xf numFmtId="0" fontId="9" fillId="2" borderId="0" xfId="0" applyFont="1" applyFill="1" applyBorder="1" applyAlignment="1"/>
    <xf numFmtId="0" fontId="9" fillId="2" borderId="0" xfId="0" applyFont="1" applyFill="1" applyBorder="1"/>
    <xf numFmtId="0" fontId="9" fillId="2" borderId="0" xfId="0" applyFont="1" applyFill="1" applyBorder="1" applyAlignment="1">
      <alignment horizontal="center"/>
    </xf>
    <xf numFmtId="169" fontId="9" fillId="2" borderId="0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Border="1"/>
    <xf numFmtId="0" fontId="7" fillId="2" borderId="0" xfId="0" applyFont="1" applyFill="1"/>
    <xf numFmtId="167" fontId="2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left"/>
    </xf>
    <xf numFmtId="164" fontId="9" fillId="2" borderId="0" xfId="0" applyNumberFormat="1" applyFont="1" applyFill="1" applyAlignment="1">
      <alignment horizontal="right"/>
    </xf>
    <xf numFmtId="169" fontId="9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center" vertical="center"/>
    </xf>
    <xf numFmtId="168" fontId="2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0" fontId="3" fillId="0" borderId="2" xfId="0" applyFont="1" applyBorder="1" applyAlignment="1">
      <alignment horizontal="left"/>
    </xf>
    <xf numFmtId="164" fontId="3" fillId="2" borderId="2" xfId="0" applyNumberFormat="1" applyFont="1" applyFill="1" applyBorder="1"/>
    <xf numFmtId="167" fontId="2" fillId="2" borderId="2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164" fontId="9" fillId="0" borderId="0" xfId="0" applyNumberFormat="1" applyFont="1" applyAlignment="1">
      <alignment horizontal="right"/>
    </xf>
    <xf numFmtId="169" fontId="9" fillId="0" borderId="0" xfId="0" applyNumberFormat="1" applyFont="1" applyAlignment="1">
      <alignment horizontal="right"/>
    </xf>
    <xf numFmtId="0" fontId="2" fillId="2" borderId="1" xfId="0" applyFont="1" applyFill="1" applyBorder="1" applyAlignment="1"/>
    <xf numFmtId="0" fontId="2" fillId="2" borderId="0" xfId="0" applyFont="1" applyFill="1" applyBorder="1" applyAlignment="1">
      <alignment horizontal="left" vertical="center"/>
    </xf>
    <xf numFmtId="164" fontId="2" fillId="2" borderId="0" xfId="0" applyNumberFormat="1" applyFont="1" applyFill="1" applyBorder="1"/>
    <xf numFmtId="0" fontId="2" fillId="2" borderId="2" xfId="0" applyFont="1" applyFill="1" applyBorder="1" applyAlignment="1">
      <alignment horizontal="left" vertical="center"/>
    </xf>
    <xf numFmtId="168" fontId="2" fillId="0" borderId="0" xfId="0" applyNumberFormat="1" applyFont="1" applyAlignment="1">
      <alignment horizontal="right"/>
    </xf>
    <xf numFmtId="0" fontId="2" fillId="2" borderId="0" xfId="9" applyFont="1" applyFill="1" applyAlignment="1"/>
    <xf numFmtId="3" fontId="2" fillId="2" borderId="0" xfId="0" applyNumberFormat="1" applyFont="1" applyFill="1"/>
    <xf numFmtId="0" fontId="2" fillId="2" borderId="0" xfId="0" applyFont="1" applyFill="1" applyAlignment="1">
      <alignment horizontal="left" vertical="center"/>
    </xf>
    <xf numFmtId="49" fontId="2" fillId="2" borderId="0" xfId="0" applyNumberFormat="1" applyFont="1" applyFill="1"/>
    <xf numFmtId="0" fontId="9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Border="1" applyAlignment="1">
      <alignment horizontal="center"/>
    </xf>
    <xf numFmtId="164" fontId="2" fillId="2" borderId="0" xfId="0" applyNumberFormat="1" applyFont="1" applyFill="1" applyBorder="1" applyAlignment="1"/>
    <xf numFmtId="168" fontId="2" fillId="2" borderId="0" xfId="0" applyNumberFormat="1" applyFont="1" applyFill="1" applyAlignment="1">
      <alignment horizontal="center"/>
    </xf>
    <xf numFmtId="164" fontId="3" fillId="2" borderId="0" xfId="0" applyNumberFormat="1" applyFont="1" applyFill="1" applyBorder="1"/>
    <xf numFmtId="164" fontId="3" fillId="2" borderId="0" xfId="0" applyNumberFormat="1" applyFont="1" applyFill="1" applyBorder="1" applyAlignment="1">
      <alignment horizontal="center"/>
    </xf>
    <xf numFmtId="164" fontId="3" fillId="0" borderId="0" xfId="0" applyNumberFormat="1" applyFont="1" applyBorder="1"/>
    <xf numFmtId="164" fontId="3" fillId="0" borderId="0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Border="1"/>
    <xf numFmtId="164" fontId="2" fillId="0" borderId="0" xfId="0" applyNumberFormat="1" applyFont="1" applyBorder="1" applyAlignment="1">
      <alignment horizontal="center"/>
    </xf>
    <xf numFmtId="0" fontId="2" fillId="2" borderId="0" xfId="9" applyFont="1" applyFill="1" applyBorder="1" applyAlignment="1"/>
    <xf numFmtId="164" fontId="2" fillId="0" borderId="0" xfId="0" applyNumberFormat="1" applyFont="1" applyBorder="1" applyAlignment="1">
      <alignment horizontal="left"/>
    </xf>
    <xf numFmtId="164" fontId="2" fillId="2" borderId="2" xfId="0" applyNumberFormat="1" applyFont="1" applyFill="1" applyBorder="1"/>
    <xf numFmtId="167" fontId="2" fillId="2" borderId="2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/>
    <xf numFmtId="0" fontId="2" fillId="2" borderId="2" xfId="0" applyFont="1" applyFill="1" applyBorder="1" applyAlignment="1">
      <alignment horizontal="left"/>
    </xf>
    <xf numFmtId="0" fontId="2" fillId="0" borderId="0" xfId="9" applyFont="1" applyAlignment="1"/>
    <xf numFmtId="0" fontId="2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2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wrapText="1"/>
    </xf>
    <xf numFmtId="0" fontId="9" fillId="0" borderId="0" xfId="0" applyFont="1" applyBorder="1" applyAlignment="1"/>
    <xf numFmtId="0" fontId="7" fillId="2" borderId="1" xfId="0" applyFont="1" applyFill="1" applyBorder="1" applyAlignment="1">
      <alignment horizontal="center"/>
    </xf>
  </cellXfs>
  <cellStyles count="12">
    <cellStyle name="Hipervínculo" xfId="2" builtinId="8"/>
    <cellStyle name="Millares" xfId="1" builtinId="3"/>
    <cellStyle name="Normal" xfId="0" builtinId="0"/>
    <cellStyle name="Normal 2" xfId="3" xr:uid="{00000000-0005-0000-0000-000006000000}"/>
    <cellStyle name="Normal 3" xfId="4" xr:uid="{00000000-0005-0000-0000-000007000000}"/>
    <cellStyle name="Normal 4" xfId="5" xr:uid="{00000000-0005-0000-0000-000008000000}"/>
    <cellStyle name="Normal_Fron_nte Serie04" xfId="6" xr:uid="{00000000-0005-0000-0000-000009000000}"/>
    <cellStyle name="Normal_Hoja1" xfId="7" xr:uid="{00000000-0005-0000-0000-00000A000000}"/>
    <cellStyle name="Normal_Hoja1_1" xfId="8" xr:uid="{00000000-0005-0000-0000-00000B000000}"/>
    <cellStyle name="Normal_Sur_060905" xfId="9" xr:uid="{00000000-0005-0000-0000-00000C000000}"/>
    <cellStyle name="Normal_SUR_2004(150606)" xfId="10" xr:uid="{00000000-0005-0000-0000-00000D000000}"/>
    <cellStyle name="Normal_TJ_EUS18 REG_RES 2Periodos" xfId="11" xr:uid="{00000000-0005-0000-0000-00000E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18"/>
  <sheetViews>
    <sheetView showGridLines="0" tabSelected="1" zoomScaleNormal="100" workbookViewId="0">
      <selection activeCell="E35" sqref="E35"/>
    </sheetView>
  </sheetViews>
  <sheetFormatPr baseColWidth="10" defaultColWidth="11.5" defaultRowHeight="13"/>
  <cols>
    <col min="1" max="1024" width="11.5" style="14"/>
  </cols>
  <sheetData>
    <row r="1" spans="1:9">
      <c r="A1" s="15" t="s">
        <v>194</v>
      </c>
    </row>
    <row r="3" spans="1:9">
      <c r="A3" s="15" t="s">
        <v>0</v>
      </c>
    </row>
    <row r="4" spans="1:9">
      <c r="A4" s="14" t="s">
        <v>1</v>
      </c>
    </row>
    <row r="5" spans="1:9">
      <c r="A5" s="14" t="s">
        <v>0</v>
      </c>
    </row>
    <row r="6" spans="1:9">
      <c r="B6" s="13" t="s">
        <v>2</v>
      </c>
      <c r="C6" s="13"/>
      <c r="D6" s="13"/>
      <c r="E6" s="13"/>
      <c r="F6" s="13"/>
      <c r="G6" s="13"/>
      <c r="H6" s="13"/>
      <c r="I6" s="13"/>
    </row>
    <row r="7" spans="1:9">
      <c r="A7" s="14" t="s">
        <v>3</v>
      </c>
      <c r="B7" s="16"/>
      <c r="C7" s="17"/>
      <c r="D7" s="17"/>
      <c r="E7" s="17"/>
      <c r="F7" s="17"/>
      <c r="G7" s="17"/>
      <c r="H7" s="17"/>
      <c r="I7" s="17"/>
    </row>
    <row r="8" spans="1:9">
      <c r="B8" s="13" t="s">
        <v>4</v>
      </c>
      <c r="C8" s="13"/>
      <c r="D8" s="13"/>
      <c r="E8" s="13"/>
      <c r="F8" s="13"/>
      <c r="G8" s="13"/>
      <c r="H8" s="13"/>
      <c r="I8" s="13"/>
    </row>
    <row r="9" spans="1:9">
      <c r="B9" s="13" t="s">
        <v>5</v>
      </c>
      <c r="C9" s="13"/>
      <c r="D9" s="13"/>
      <c r="E9" s="13"/>
      <c r="F9" s="13"/>
      <c r="G9" s="13"/>
      <c r="H9" s="13"/>
      <c r="I9" s="13"/>
    </row>
    <row r="10" spans="1:9">
      <c r="B10" s="13" t="s">
        <v>6</v>
      </c>
      <c r="C10" s="13"/>
      <c r="D10" s="13"/>
      <c r="E10" s="13"/>
      <c r="F10" s="13"/>
      <c r="G10" s="13"/>
      <c r="H10" s="13"/>
      <c r="I10" s="13"/>
    </row>
    <row r="11" spans="1:9">
      <c r="B11" s="13" t="s">
        <v>7</v>
      </c>
      <c r="C11" s="13"/>
      <c r="D11" s="13"/>
      <c r="E11" s="13"/>
      <c r="F11" s="13"/>
      <c r="G11" s="13"/>
      <c r="H11" s="13"/>
      <c r="I11" s="13"/>
    </row>
    <row r="12" spans="1:9">
      <c r="B12" s="13" t="s">
        <v>8</v>
      </c>
      <c r="C12" s="13"/>
      <c r="D12" s="13"/>
      <c r="E12" s="13"/>
      <c r="F12" s="13"/>
      <c r="G12" s="13"/>
      <c r="H12" s="13"/>
      <c r="I12" s="13"/>
    </row>
    <row r="13" spans="1:9">
      <c r="B13" s="13" t="s">
        <v>9</v>
      </c>
      <c r="C13" s="13"/>
      <c r="D13" s="13"/>
      <c r="E13" s="13"/>
      <c r="F13" s="13"/>
      <c r="G13" s="13"/>
      <c r="H13" s="13"/>
      <c r="I13" s="13"/>
    </row>
    <row r="14" spans="1:9">
      <c r="B14" s="13" t="s">
        <v>10</v>
      </c>
      <c r="C14" s="13"/>
      <c r="D14" s="13"/>
      <c r="E14" s="13"/>
      <c r="F14" s="13"/>
      <c r="G14" s="13"/>
      <c r="H14" s="13"/>
      <c r="I14" s="13"/>
    </row>
    <row r="15" spans="1:9">
      <c r="A15" s="14" t="s">
        <v>11</v>
      </c>
      <c r="B15" s="17"/>
      <c r="C15" s="17"/>
      <c r="D15" s="17"/>
      <c r="E15" s="17"/>
      <c r="F15" s="17"/>
      <c r="G15" s="17"/>
      <c r="H15" s="17"/>
      <c r="I15" s="17"/>
    </row>
    <row r="16" spans="1:9">
      <c r="B16" s="13" t="s">
        <v>12</v>
      </c>
      <c r="C16" s="13"/>
      <c r="D16" s="13"/>
      <c r="E16" s="13"/>
      <c r="F16" s="13"/>
      <c r="G16" s="13"/>
      <c r="H16" s="13"/>
      <c r="I16" s="13"/>
    </row>
    <row r="17" spans="2:9">
      <c r="B17" s="13" t="s">
        <v>13</v>
      </c>
      <c r="C17" s="13"/>
      <c r="D17" s="13"/>
      <c r="E17" s="13"/>
      <c r="F17" s="13"/>
      <c r="G17" s="13"/>
      <c r="H17" s="13"/>
      <c r="I17" s="13"/>
    </row>
    <row r="18" spans="2:9">
      <c r="B18" s="13" t="s">
        <v>14</v>
      </c>
      <c r="C18" s="13"/>
      <c r="D18" s="13"/>
      <c r="E18" s="13"/>
      <c r="F18" s="13"/>
      <c r="G18" s="13"/>
      <c r="H18" s="13"/>
      <c r="I18" s="13"/>
    </row>
  </sheetData>
  <mergeCells count="11">
    <mergeCell ref="B18:I18"/>
    <mergeCell ref="B12:I12"/>
    <mergeCell ref="B13:I13"/>
    <mergeCell ref="B14:I14"/>
    <mergeCell ref="B16:I16"/>
    <mergeCell ref="B17:I17"/>
    <mergeCell ref="B6:I6"/>
    <mergeCell ref="B8:I8"/>
    <mergeCell ref="B9:I9"/>
    <mergeCell ref="B10:I10"/>
    <mergeCell ref="B11:I11"/>
  </mergeCells>
  <hyperlinks>
    <hyperlink ref="B6" location="DEV6.3.1_Tot!A1" display="Dimensión geográfica y temporal, entidad federativa y tipo de localidad de residencia, según sexo, 2019" xr:uid="{00000000-0004-0000-0000-000000000000}"/>
    <hyperlink ref="B8" location="DEV6.3.2_Tot!A1" display="Grupos de edad según sexo, 2019" xr:uid="{00000000-0004-0000-0000-000001000000}"/>
    <hyperlink ref="B9" location="DEV6.3.3_Tot!A1" display="Nivel educativo según sexo, 2019" xr:uid="{00000000-0004-0000-0000-000002000000}"/>
    <hyperlink ref="B10" location="DEV6.3.4_Tot!A1" display="Nivel educativo según grupos de edad, 2019" xr:uid="{00000000-0004-0000-0000-000003000000}"/>
    <hyperlink ref="B11" location="DEV6.3.5_Tot!A1" display="Características del cruce hacia Estados Unidos según lugar de residencia, 2019" xr:uid="{00000000-0004-0000-0000-000004000000}"/>
    <hyperlink ref="B12" location="DEV6.3.6_Tot!A1" display="Condición de actividad en el lugar de residencia según sexo, 2019" xr:uid="{00000000-0004-0000-0000-000005000000}"/>
    <hyperlink ref="B13" location="DEV6.3.7_Tot!A1" display="Condición de actividad en el lugar de residencia según grupos de edad, 2019" xr:uid="{00000000-0004-0000-0000-000006000000}"/>
    <hyperlink ref="B14" location="DEV6.3.8_Tot!A1" display="Condición de actividad en el lugar de residencia según nivel educativo, 2019" xr:uid="{00000000-0004-0000-0000-000007000000}"/>
    <hyperlink ref="B16" location="DEV6.3.9_Ocup!A1" display="Características laborales en el lugar de residencia según sexo, 2019" xr:uid="{00000000-0004-0000-0000-000008000000}"/>
    <hyperlink ref="B17" location="DEV6.3.10_Ocup!A1" display="Características laborales en el lugar de residencia según grupos de edad, 2019" xr:uid="{00000000-0004-0000-0000-000009000000}"/>
    <hyperlink ref="B18" location="DEV6.3.11_Ocup!A1" display="Características laborales en su lugar de residencia según nivel educativo, 2019" xr:uid="{00000000-0004-0000-0000-00000A000000}"/>
  </hyperlinks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373"/>
  <sheetViews>
    <sheetView showGridLines="0" zoomScaleNormal="100" workbookViewId="0">
      <selection activeCell="U19" sqref="U19"/>
    </sheetView>
  </sheetViews>
  <sheetFormatPr baseColWidth="10" defaultColWidth="11.5" defaultRowHeight="13"/>
  <cols>
    <col min="1" max="1" width="5.83203125" style="18" customWidth="1"/>
    <col min="2" max="3" width="5.5" style="18" customWidth="1"/>
    <col min="4" max="4" width="22.5" style="18" customWidth="1"/>
    <col min="5" max="5" width="9.5" style="18" customWidth="1"/>
    <col min="6" max="6" width="4.6640625" style="18" customWidth="1"/>
    <col min="7" max="7" width="9.5" style="18" customWidth="1"/>
    <col min="8" max="8" width="3.83203125" style="18" customWidth="1"/>
    <col min="9" max="9" width="8.5" style="18" customWidth="1"/>
    <col min="10" max="11" width="3.83203125" style="18" customWidth="1"/>
    <col min="12" max="12" width="11.83203125" style="18" customWidth="1"/>
    <col min="13" max="13" width="2.83203125" style="18" customWidth="1"/>
    <col min="14" max="14" width="9.33203125" style="18" customWidth="1"/>
    <col min="15" max="15" width="2.83203125" style="19" customWidth="1"/>
    <col min="16" max="16" width="8.5" style="19" customWidth="1"/>
    <col min="17" max="17" width="2.83203125" style="19" customWidth="1"/>
    <col min="18" max="18" width="4.83203125" style="19" customWidth="1"/>
    <col min="19" max="1024" width="11.5" style="19"/>
  </cols>
  <sheetData>
    <row r="1" spans="1:19" s="22" customFormat="1" ht="14">
      <c r="A1" s="12" t="s">
        <v>195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20"/>
      <c r="S1" s="21" t="s">
        <v>15</v>
      </c>
    </row>
    <row r="2" spans="1:19" s="22" customFormat="1" ht="14">
      <c r="A2" s="12" t="s">
        <v>16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20"/>
    </row>
    <row r="3" spans="1:19" s="22" customFormat="1" ht="15" customHeight="1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23"/>
    </row>
    <row r="4" spans="1:19" ht="7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5"/>
      <c r="P4" s="25"/>
      <c r="Q4" s="25"/>
      <c r="R4" s="26"/>
    </row>
    <row r="5" spans="1:19" ht="7" customHeight="1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8"/>
      <c r="P5" s="28"/>
      <c r="Q5" s="28"/>
      <c r="R5" s="28"/>
    </row>
    <row r="6" spans="1:19" ht="12.75" customHeight="1">
      <c r="A6" s="10" t="s">
        <v>17</v>
      </c>
      <c r="B6" s="10"/>
      <c r="C6" s="10"/>
      <c r="D6" s="10"/>
      <c r="E6" s="9" t="s">
        <v>18</v>
      </c>
      <c r="F6" s="9"/>
      <c r="G6" s="9"/>
      <c r="H6" s="9"/>
      <c r="I6" s="9"/>
      <c r="J6" s="9"/>
      <c r="K6" s="30"/>
      <c r="L6" s="8" t="s">
        <v>19</v>
      </c>
      <c r="M6" s="8"/>
      <c r="N6" s="8"/>
      <c r="O6" s="8"/>
      <c r="P6" s="8"/>
      <c r="Q6" s="8"/>
      <c r="R6" s="28"/>
    </row>
    <row r="7" spans="1:19" ht="7" customHeight="1">
      <c r="A7" s="10"/>
      <c r="B7" s="10"/>
      <c r="C7" s="10"/>
      <c r="D7" s="10"/>
      <c r="E7" s="31"/>
      <c r="F7" s="31"/>
      <c r="G7" s="31"/>
      <c r="H7" s="31"/>
      <c r="I7" s="31"/>
      <c r="J7" s="31"/>
      <c r="K7" s="32"/>
      <c r="L7" s="31"/>
      <c r="M7" s="31"/>
      <c r="N7" s="31"/>
      <c r="O7" s="33"/>
      <c r="P7" s="33"/>
      <c r="Q7" s="33"/>
      <c r="R7" s="28"/>
    </row>
    <row r="8" spans="1:19" ht="7" customHeight="1">
      <c r="A8" s="10"/>
      <c r="B8" s="10"/>
      <c r="C8" s="10"/>
      <c r="D8" s="10"/>
      <c r="E8" s="27"/>
      <c r="F8" s="27"/>
      <c r="G8" s="27"/>
      <c r="H8" s="27"/>
      <c r="I8" s="27"/>
      <c r="J8" s="27"/>
      <c r="K8" s="27"/>
      <c r="L8" s="27"/>
      <c r="M8" s="27"/>
      <c r="N8" s="27"/>
      <c r="O8" s="28"/>
      <c r="P8" s="28"/>
      <c r="Q8" s="28"/>
      <c r="R8" s="28"/>
    </row>
    <row r="9" spans="1:19" ht="12.75" customHeight="1">
      <c r="A9" s="10"/>
      <c r="B9" s="10"/>
      <c r="C9" s="10"/>
      <c r="D9" s="10"/>
      <c r="E9" s="7" t="s">
        <v>20</v>
      </c>
      <c r="F9" s="35"/>
      <c r="G9" s="6" t="s">
        <v>21</v>
      </c>
      <c r="H9" s="6"/>
      <c r="I9" s="6"/>
      <c r="J9" s="6"/>
      <c r="K9" s="37"/>
      <c r="L9" s="7" t="s">
        <v>20</v>
      </c>
      <c r="M9" s="35"/>
      <c r="N9" s="5" t="s">
        <v>21</v>
      </c>
      <c r="O9" s="5"/>
      <c r="P9" s="5"/>
      <c r="Q9" s="5"/>
      <c r="R9" s="38"/>
    </row>
    <row r="10" spans="1:19" ht="6" customHeight="1">
      <c r="A10" s="10"/>
      <c r="B10" s="10"/>
      <c r="C10" s="10"/>
      <c r="D10" s="10"/>
      <c r="E10" s="7"/>
      <c r="F10" s="35"/>
      <c r="G10" s="39"/>
      <c r="H10" s="39"/>
      <c r="I10" s="39"/>
      <c r="J10" s="39"/>
      <c r="K10" s="40"/>
      <c r="L10" s="7"/>
      <c r="M10" s="35"/>
      <c r="N10" s="39"/>
      <c r="O10" s="41"/>
      <c r="P10" s="41"/>
      <c r="Q10" s="41"/>
      <c r="R10" s="42"/>
    </row>
    <row r="11" spans="1:19" ht="6" customHeight="1">
      <c r="A11" s="10"/>
      <c r="B11" s="10"/>
      <c r="C11" s="10"/>
      <c r="D11" s="10"/>
      <c r="E11" s="7"/>
      <c r="F11" s="35"/>
      <c r="G11" s="43"/>
      <c r="H11" s="43"/>
      <c r="I11" s="43"/>
      <c r="J11" s="43"/>
      <c r="K11" s="43"/>
      <c r="L11" s="7"/>
      <c r="M11" s="35"/>
      <c r="N11" s="43"/>
      <c r="O11" s="44"/>
      <c r="P11" s="44"/>
      <c r="Q11" s="44"/>
      <c r="R11" s="44"/>
    </row>
    <row r="12" spans="1:19" ht="12.75" customHeight="1">
      <c r="A12" s="10"/>
      <c r="B12" s="10"/>
      <c r="C12" s="10"/>
      <c r="D12" s="10"/>
      <c r="E12" s="7"/>
      <c r="F12" s="35"/>
      <c r="G12" s="6" t="s">
        <v>22</v>
      </c>
      <c r="H12" s="6"/>
      <c r="I12" s="6" t="s">
        <v>23</v>
      </c>
      <c r="J12" s="6"/>
      <c r="K12" s="46"/>
      <c r="L12" s="7"/>
      <c r="M12" s="35"/>
      <c r="N12" s="5" t="s">
        <v>22</v>
      </c>
      <c r="O12" s="5"/>
      <c r="P12" s="5" t="s">
        <v>23</v>
      </c>
      <c r="Q12" s="5"/>
      <c r="R12" s="47"/>
    </row>
    <row r="13" spans="1:19" ht="7" customHeight="1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3"/>
      <c r="P13" s="33"/>
      <c r="Q13" s="33"/>
      <c r="R13" s="48"/>
    </row>
    <row r="14" spans="1:19" ht="7" customHeight="1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8"/>
      <c r="P14" s="28"/>
      <c r="Q14" s="28"/>
      <c r="R14" s="28"/>
    </row>
    <row r="15" spans="1:19">
      <c r="A15" s="4" t="s">
        <v>24</v>
      </c>
      <c r="B15" s="4"/>
      <c r="C15" s="4"/>
      <c r="D15" s="4"/>
      <c r="E15" s="50">
        <v>195255</v>
      </c>
      <c r="F15" s="50"/>
      <c r="G15" s="50">
        <v>175319</v>
      </c>
      <c r="H15" s="50"/>
      <c r="I15" s="50">
        <v>19936</v>
      </c>
      <c r="J15" s="50"/>
      <c r="K15" s="50"/>
      <c r="L15" s="51">
        <f>SUM(L16:L19)</f>
        <v>100</v>
      </c>
      <c r="M15" s="50"/>
      <c r="N15" s="51">
        <f>SUM(N16:N19)</f>
        <v>100</v>
      </c>
      <c r="O15" s="52"/>
      <c r="P15" s="53">
        <f>SUM(P16:P19)</f>
        <v>100</v>
      </c>
      <c r="Q15" s="52"/>
      <c r="R15" s="54"/>
    </row>
    <row r="16" spans="1:19">
      <c r="A16" s="55"/>
      <c r="B16" s="55"/>
      <c r="C16" s="3" t="s">
        <v>25</v>
      </c>
      <c r="D16" s="3"/>
      <c r="E16" s="57">
        <v>68049</v>
      </c>
      <c r="F16" s="57"/>
      <c r="G16" s="57">
        <v>60417</v>
      </c>
      <c r="H16" s="57"/>
      <c r="I16" s="57">
        <v>7632</v>
      </c>
      <c r="J16" s="50"/>
      <c r="K16" s="50"/>
      <c r="L16" s="58">
        <f>E16*100/E15</f>
        <v>34.851348236920948</v>
      </c>
      <c r="M16" s="50"/>
      <c r="N16" s="58">
        <f>G16*100/G15</f>
        <v>34.461182187897492</v>
      </c>
      <c r="O16" s="52"/>
      <c r="P16" s="59">
        <f>I16*100/I15</f>
        <v>38.282504012841095</v>
      </c>
      <c r="Q16" s="52"/>
      <c r="R16" s="54"/>
    </row>
    <row r="17" spans="1:25">
      <c r="A17" s="55"/>
      <c r="B17" s="55"/>
      <c r="C17" s="3" t="s">
        <v>26</v>
      </c>
      <c r="D17" s="3"/>
      <c r="E17" s="57">
        <v>50833</v>
      </c>
      <c r="F17" s="57"/>
      <c r="G17" s="57">
        <v>44616</v>
      </c>
      <c r="H17" s="57"/>
      <c r="I17" s="57">
        <v>6217</v>
      </c>
      <c r="J17" s="50"/>
      <c r="K17" s="50"/>
      <c r="L17" s="58">
        <f>E17*100/E15</f>
        <v>26.034160456838492</v>
      </c>
      <c r="M17" s="50"/>
      <c r="N17" s="58">
        <f>G17*100/G15</f>
        <v>25.448468220786111</v>
      </c>
      <c r="O17" s="52"/>
      <c r="P17" s="59">
        <f>I17*100/I15</f>
        <v>31.184791332263242</v>
      </c>
      <c r="Q17" s="52"/>
      <c r="R17" s="54"/>
    </row>
    <row r="18" spans="1:25">
      <c r="A18" s="55"/>
      <c r="B18" s="55"/>
      <c r="C18" s="3" t="s">
        <v>27</v>
      </c>
      <c r="D18" s="3"/>
      <c r="E18" s="57">
        <v>76373</v>
      </c>
      <c r="F18" s="57"/>
      <c r="G18" s="57">
        <v>70286</v>
      </c>
      <c r="H18" s="57"/>
      <c r="I18" s="57">
        <v>6087</v>
      </c>
      <c r="J18" s="50"/>
      <c r="K18" s="50"/>
      <c r="L18" s="58">
        <f>E18*100/E15</f>
        <v>39.114491306240559</v>
      </c>
      <c r="M18" s="50"/>
      <c r="N18" s="58">
        <f>G18*100/G15</f>
        <v>40.090349591316404</v>
      </c>
      <c r="O18" s="52"/>
      <c r="P18" s="59">
        <f>I18*100/I15</f>
        <v>30.532704654895667</v>
      </c>
      <c r="Q18" s="52"/>
      <c r="R18" s="54"/>
    </row>
    <row r="19" spans="1:25">
      <c r="A19" s="55"/>
      <c r="B19" s="55"/>
      <c r="C19" s="55" t="s">
        <v>28</v>
      </c>
      <c r="D19" s="55"/>
      <c r="E19" s="57">
        <v>0</v>
      </c>
      <c r="F19" s="57"/>
      <c r="G19" s="57">
        <v>0</v>
      </c>
      <c r="H19" s="57"/>
      <c r="I19" s="57">
        <v>0</v>
      </c>
      <c r="J19" s="50"/>
      <c r="K19" s="50"/>
      <c r="L19" s="58">
        <f>E19/E15*100</f>
        <v>0</v>
      </c>
      <c r="M19" s="50"/>
      <c r="N19" s="58">
        <f>G19/G15*100</f>
        <v>0</v>
      </c>
      <c r="O19" s="52"/>
      <c r="P19" s="59">
        <f>I19/I15*100</f>
        <v>0</v>
      </c>
      <c r="Q19" s="52"/>
      <c r="R19" s="54"/>
    </row>
    <row r="20" spans="1:25">
      <c r="A20" s="55"/>
      <c r="B20" s="55"/>
      <c r="C20" s="55"/>
      <c r="D20" s="55"/>
      <c r="E20" s="57"/>
      <c r="F20" s="57"/>
      <c r="G20" s="57"/>
      <c r="H20" s="57"/>
      <c r="I20" s="57"/>
      <c r="J20" s="50"/>
      <c r="K20" s="50"/>
      <c r="L20" s="50"/>
      <c r="M20" s="50"/>
      <c r="N20" s="50"/>
      <c r="O20" s="52"/>
      <c r="P20" s="52"/>
      <c r="Q20" s="52"/>
      <c r="R20" s="54"/>
    </row>
    <row r="21" spans="1:25">
      <c r="A21" s="4" t="s">
        <v>29</v>
      </c>
      <c r="B21" s="4"/>
      <c r="C21" s="4"/>
      <c r="D21" s="4"/>
      <c r="E21" s="60">
        <v>195255</v>
      </c>
      <c r="F21" s="60"/>
      <c r="G21" s="60">
        <v>175319</v>
      </c>
      <c r="H21" s="60"/>
      <c r="I21" s="60">
        <v>19936</v>
      </c>
      <c r="J21" s="60"/>
      <c r="K21" s="60"/>
      <c r="L21" s="51">
        <f>SUM(L22:L25)</f>
        <v>100</v>
      </c>
      <c r="M21" s="50"/>
      <c r="N21" s="51">
        <f>SUM(N22:N25)</f>
        <v>100</v>
      </c>
      <c r="O21" s="52"/>
      <c r="P21" s="53">
        <f>SUM(P22:P25)</f>
        <v>100</v>
      </c>
      <c r="Q21" s="52"/>
      <c r="R21" s="54"/>
    </row>
    <row r="22" spans="1:25">
      <c r="A22" s="55"/>
      <c r="B22" s="55"/>
      <c r="C22" s="3" t="s">
        <v>30</v>
      </c>
      <c r="D22" s="3"/>
      <c r="E22" s="61">
        <v>45928</v>
      </c>
      <c r="F22" s="60"/>
      <c r="G22" s="61">
        <v>41270</v>
      </c>
      <c r="H22" s="60"/>
      <c r="I22" s="61">
        <v>4658</v>
      </c>
      <c r="J22" s="60"/>
      <c r="K22" s="60"/>
      <c r="L22" s="58">
        <f>E22*100/E21</f>
        <v>23.522060894727407</v>
      </c>
      <c r="M22" s="50"/>
      <c r="N22" s="58">
        <f>G22*100/G21</f>
        <v>23.539947181993966</v>
      </c>
      <c r="O22" s="52"/>
      <c r="P22" s="59">
        <f>I22*100/I21</f>
        <v>23.364767255216695</v>
      </c>
      <c r="Q22" s="52"/>
      <c r="R22" s="54"/>
    </row>
    <row r="23" spans="1:25">
      <c r="A23" s="55"/>
      <c r="B23" s="55"/>
      <c r="C23" s="3" t="s">
        <v>31</v>
      </c>
      <c r="D23" s="3"/>
      <c r="E23" s="61">
        <v>54479</v>
      </c>
      <c r="F23" s="60"/>
      <c r="G23" s="61">
        <v>49312</v>
      </c>
      <c r="H23" s="60"/>
      <c r="I23" s="61">
        <v>5167</v>
      </c>
      <c r="J23" s="60"/>
      <c r="K23" s="60"/>
      <c r="L23" s="58">
        <f>E23*100/E21</f>
        <v>27.901462190468873</v>
      </c>
      <c r="M23" s="50"/>
      <c r="N23" s="58">
        <f>G23*100/G21</f>
        <v>28.127014185570303</v>
      </c>
      <c r="O23" s="52"/>
      <c r="P23" s="59">
        <f>I23*100/I21</f>
        <v>25.917937399678973</v>
      </c>
      <c r="Q23" s="52"/>
      <c r="R23" s="54"/>
    </row>
    <row r="24" spans="1:25">
      <c r="A24" s="55"/>
      <c r="B24" s="55"/>
      <c r="C24" s="3" t="s">
        <v>32</v>
      </c>
      <c r="D24" s="3"/>
      <c r="E24" s="61">
        <v>46558</v>
      </c>
      <c r="F24" s="60"/>
      <c r="G24" s="61">
        <v>41650</v>
      </c>
      <c r="H24" s="60"/>
      <c r="I24" s="61">
        <v>4908</v>
      </c>
      <c r="J24" s="60"/>
      <c r="K24" s="60"/>
      <c r="L24" s="58">
        <f>E24*100/E21</f>
        <v>23.844715884356354</v>
      </c>
      <c r="M24" s="50"/>
      <c r="N24" s="58">
        <f>G24*100/G21</f>
        <v>23.756694938939876</v>
      </c>
      <c r="O24" s="52"/>
      <c r="P24" s="59">
        <f>I24*100/I21</f>
        <v>24.618780096308186</v>
      </c>
      <c r="Q24" s="52"/>
      <c r="R24" s="54"/>
    </row>
    <row r="25" spans="1:25">
      <c r="A25" s="55"/>
      <c r="B25" s="55"/>
      <c r="C25" s="3" t="s">
        <v>33</v>
      </c>
      <c r="D25" s="3"/>
      <c r="E25" s="61">
        <v>48290</v>
      </c>
      <c r="F25" s="60"/>
      <c r="G25" s="61">
        <v>43087</v>
      </c>
      <c r="H25" s="60"/>
      <c r="I25" s="61">
        <v>5203</v>
      </c>
      <c r="J25" s="60"/>
      <c r="K25" s="60"/>
      <c r="L25" s="58">
        <f>E25/E21*100</f>
        <v>24.731761030447363</v>
      </c>
      <c r="M25" s="50"/>
      <c r="N25" s="58">
        <f>G25/G21*100</f>
        <v>24.576343693495854</v>
      </c>
      <c r="O25" s="52"/>
      <c r="P25" s="59">
        <f>I25/I21*100</f>
        <v>26.098515248796151</v>
      </c>
      <c r="Q25" s="52"/>
      <c r="R25" s="54"/>
    </row>
    <row r="26" spans="1:25">
      <c r="A26" s="32"/>
      <c r="B26" s="32"/>
      <c r="C26" s="32"/>
      <c r="D26" s="32"/>
      <c r="E26" s="57"/>
      <c r="F26" s="50"/>
      <c r="G26" s="57"/>
      <c r="H26" s="50"/>
      <c r="I26" s="57"/>
      <c r="J26" s="50"/>
      <c r="K26" s="50"/>
      <c r="L26" s="27"/>
      <c r="M26" s="50"/>
      <c r="N26" s="27"/>
      <c r="O26" s="52"/>
      <c r="P26" s="28"/>
      <c r="Q26" s="52"/>
      <c r="R26" s="54"/>
    </row>
    <row r="27" spans="1:25">
      <c r="A27" s="4" t="s">
        <v>34</v>
      </c>
      <c r="B27" s="4"/>
      <c r="C27" s="4"/>
      <c r="D27" s="4"/>
      <c r="E27" s="50">
        <v>195253</v>
      </c>
      <c r="F27" s="50"/>
      <c r="G27" s="50">
        <v>175318</v>
      </c>
      <c r="H27" s="50"/>
      <c r="I27" s="50">
        <v>19935</v>
      </c>
      <c r="J27" s="50"/>
      <c r="K27" s="50"/>
      <c r="L27" s="51">
        <f>SUM(L28:L29)</f>
        <v>100</v>
      </c>
      <c r="M27" s="50"/>
      <c r="N27" s="51">
        <f>SUM(N28:N29)</f>
        <v>100</v>
      </c>
      <c r="O27" s="52"/>
      <c r="P27" s="53">
        <f>SUM(P28:P29)</f>
        <v>100</v>
      </c>
      <c r="Q27" s="52"/>
      <c r="R27" s="54"/>
    </row>
    <row r="28" spans="1:25" s="63" customFormat="1">
      <c r="A28" s="49"/>
      <c r="B28" s="2" t="s">
        <v>35</v>
      </c>
      <c r="C28" s="2"/>
      <c r="D28" s="2"/>
      <c r="E28" s="57">
        <v>10187</v>
      </c>
      <c r="F28" s="50"/>
      <c r="G28" s="57">
        <v>9612</v>
      </c>
      <c r="H28" s="50"/>
      <c r="I28" s="57">
        <v>575</v>
      </c>
      <c r="J28" s="50" t="s">
        <v>36</v>
      </c>
      <c r="K28" s="50"/>
      <c r="L28" s="58">
        <f>E28*100/E27</f>
        <v>5.2173334084495497</v>
      </c>
      <c r="M28" s="50"/>
      <c r="N28" s="58">
        <f>G28*100/G27</f>
        <v>5.4826087452514862</v>
      </c>
      <c r="O28" s="52"/>
      <c r="P28" s="59">
        <f>I28*100/I27</f>
        <v>2.8843742162026587</v>
      </c>
      <c r="Q28" s="52"/>
      <c r="R28" s="62"/>
      <c r="S28" s="57"/>
      <c r="T28" s="50"/>
      <c r="U28" s="57"/>
      <c r="V28" s="50"/>
      <c r="W28" s="57"/>
      <c r="X28" s="50"/>
      <c r="Y28" s="50"/>
    </row>
    <row r="29" spans="1:25">
      <c r="A29" s="49"/>
      <c r="B29" s="56" t="s">
        <v>37</v>
      </c>
      <c r="C29" s="56"/>
      <c r="D29" s="64"/>
      <c r="E29" s="57">
        <v>185066</v>
      </c>
      <c r="F29" s="50"/>
      <c r="G29" s="57">
        <v>165706</v>
      </c>
      <c r="H29" s="50"/>
      <c r="I29" s="57">
        <v>19360</v>
      </c>
      <c r="J29" s="50"/>
      <c r="K29" s="50"/>
      <c r="L29" s="58">
        <f>E29*100/E27</f>
        <v>94.782666591550452</v>
      </c>
      <c r="M29" s="50"/>
      <c r="N29" s="58">
        <f>G29*100/G27</f>
        <v>94.517391254748517</v>
      </c>
      <c r="O29" s="52"/>
      <c r="P29" s="59">
        <f>I29*100/I27</f>
        <v>97.115625783797341</v>
      </c>
      <c r="Q29" s="52"/>
      <c r="R29" s="62"/>
      <c r="S29" s="57"/>
      <c r="T29" s="50"/>
      <c r="U29" s="57"/>
      <c r="V29" s="50"/>
      <c r="W29" s="57"/>
    </row>
    <row r="30" spans="1:25">
      <c r="A30" s="64"/>
      <c r="B30" s="64"/>
      <c r="C30" s="49" t="s">
        <v>38</v>
      </c>
      <c r="D30" s="49"/>
      <c r="E30" s="50">
        <f>SUM(E31:E63)</f>
        <v>185066</v>
      </c>
      <c r="F30" s="50"/>
      <c r="G30" s="50">
        <f>SUM(G31:G63)</f>
        <v>165707</v>
      </c>
      <c r="H30" s="50"/>
      <c r="I30" s="50">
        <f>SUM(I31:I63)</f>
        <v>19359</v>
      </c>
      <c r="J30" s="50"/>
      <c r="K30" s="50"/>
      <c r="L30" s="51">
        <f>SUM(L31:L62)</f>
        <v>100</v>
      </c>
      <c r="M30" s="50"/>
      <c r="N30" s="51">
        <f>SUM(N31:N62)</f>
        <v>100</v>
      </c>
      <c r="O30" s="52"/>
      <c r="P30" s="53">
        <f>SUM(P31:P62)</f>
        <v>100.00000000000001</v>
      </c>
      <c r="Q30" s="52"/>
      <c r="R30" s="54"/>
    </row>
    <row r="31" spans="1:25">
      <c r="A31" s="32"/>
      <c r="B31" s="32"/>
      <c r="C31" s="3" t="s">
        <v>39</v>
      </c>
      <c r="D31" s="3"/>
      <c r="E31" s="57">
        <v>5232</v>
      </c>
      <c r="F31" s="50"/>
      <c r="G31" s="57">
        <v>4333</v>
      </c>
      <c r="H31" s="50"/>
      <c r="I31" s="57">
        <v>899</v>
      </c>
      <c r="J31" s="50" t="s">
        <v>36</v>
      </c>
      <c r="K31" s="50"/>
      <c r="L31" s="58">
        <f t="shared" ref="L31:L62" si="0">E31*100/SUM($E$31:$E$62)</f>
        <v>2.8355110911189754</v>
      </c>
      <c r="M31" s="50"/>
      <c r="N31" s="58">
        <f t="shared" ref="N31:N62" si="1">G31*100/SUM($G$31:$G$62)</f>
        <v>2.6230877732509215</v>
      </c>
      <c r="O31" s="52"/>
      <c r="P31" s="59">
        <f t="shared" ref="P31:P62" si="2">I31*100/SUM($I$31:$I$62)</f>
        <v>4.6508018623900673</v>
      </c>
      <c r="Q31" s="52"/>
      <c r="R31" s="54"/>
    </row>
    <row r="32" spans="1:25">
      <c r="A32" s="32"/>
      <c r="B32" s="32"/>
      <c r="C32" s="3" t="s">
        <v>40</v>
      </c>
      <c r="D32" s="3"/>
      <c r="E32" s="57">
        <v>6209</v>
      </c>
      <c r="F32" s="50"/>
      <c r="G32" s="57">
        <v>5933</v>
      </c>
      <c r="H32" s="50"/>
      <c r="I32" s="57">
        <v>276</v>
      </c>
      <c r="J32" s="50" t="s">
        <v>36</v>
      </c>
      <c r="K32" s="50"/>
      <c r="L32" s="58">
        <f t="shared" si="0"/>
        <v>3.3650015987686772</v>
      </c>
      <c r="M32" s="50"/>
      <c r="N32" s="58">
        <f t="shared" si="1"/>
        <v>3.5916869971607936</v>
      </c>
      <c r="O32" s="52"/>
      <c r="P32" s="59">
        <f t="shared" si="2"/>
        <v>1.4278323848939471</v>
      </c>
      <c r="Q32" s="52"/>
      <c r="R32" s="54"/>
    </row>
    <row r="33" spans="1:18">
      <c r="A33" s="32"/>
      <c r="B33" s="32"/>
      <c r="C33" s="3" t="s">
        <v>41</v>
      </c>
      <c r="D33" s="3"/>
      <c r="E33" s="57">
        <v>620</v>
      </c>
      <c r="F33" s="50" t="s">
        <v>36</v>
      </c>
      <c r="G33" s="57">
        <v>620</v>
      </c>
      <c r="H33" s="50" t="s">
        <v>36</v>
      </c>
      <c r="I33" s="65">
        <v>0</v>
      </c>
      <c r="J33" s="50" t="s">
        <v>36</v>
      </c>
      <c r="K33" s="50"/>
      <c r="L33" s="58">
        <f t="shared" si="0"/>
        <v>0.33601239994146881</v>
      </c>
      <c r="M33" s="50"/>
      <c r="N33" s="58">
        <f t="shared" si="1"/>
        <v>0.37533219926507533</v>
      </c>
      <c r="O33" s="52"/>
      <c r="P33" s="59">
        <f t="shared" si="2"/>
        <v>0</v>
      </c>
      <c r="Q33" s="52"/>
      <c r="R33" s="54"/>
    </row>
    <row r="34" spans="1:18">
      <c r="A34" s="32"/>
      <c r="B34" s="32"/>
      <c r="C34" s="3" t="s">
        <v>42</v>
      </c>
      <c r="D34" s="3"/>
      <c r="E34" s="57">
        <v>1983</v>
      </c>
      <c r="F34" s="50"/>
      <c r="G34" s="57">
        <v>1585</v>
      </c>
      <c r="H34" s="50"/>
      <c r="I34" s="65">
        <v>398</v>
      </c>
      <c r="J34" s="50" t="s">
        <v>36</v>
      </c>
      <c r="K34" s="50"/>
      <c r="L34" s="58">
        <f t="shared" si="0"/>
        <v>1.0746977243289235</v>
      </c>
      <c r="M34" s="50"/>
      <c r="N34" s="58">
        <f t="shared" si="1"/>
        <v>0.95951860618571683</v>
      </c>
      <c r="O34" s="52"/>
      <c r="P34" s="59">
        <f t="shared" si="2"/>
        <v>2.058975685463011</v>
      </c>
      <c r="Q34" s="52"/>
      <c r="R34" s="54"/>
    </row>
    <row r="35" spans="1:18">
      <c r="A35" s="32"/>
      <c r="B35" s="32"/>
      <c r="C35" s="3" t="s">
        <v>43</v>
      </c>
      <c r="D35" s="3"/>
      <c r="E35" s="57">
        <v>3108</v>
      </c>
      <c r="F35" s="50"/>
      <c r="G35" s="57">
        <v>2940</v>
      </c>
      <c r="H35" s="50"/>
      <c r="I35" s="57">
        <v>168</v>
      </c>
      <c r="J35" s="50" t="s">
        <v>36</v>
      </c>
      <c r="K35" s="50"/>
      <c r="L35" s="58">
        <f t="shared" si="0"/>
        <v>1.6843976435775565</v>
      </c>
      <c r="M35" s="50"/>
      <c r="N35" s="58">
        <f t="shared" si="1"/>
        <v>1.7798010739343895</v>
      </c>
      <c r="O35" s="52"/>
      <c r="P35" s="59">
        <f t="shared" si="2"/>
        <v>0.86911536471805484</v>
      </c>
      <c r="Q35" s="52"/>
      <c r="R35" s="54"/>
    </row>
    <row r="36" spans="1:18">
      <c r="A36" s="32"/>
      <c r="B36" s="32"/>
      <c r="C36" s="3" t="s">
        <v>44</v>
      </c>
      <c r="D36" s="3"/>
      <c r="E36" s="57">
        <v>2266</v>
      </c>
      <c r="F36" s="50"/>
      <c r="G36" s="57">
        <v>1994</v>
      </c>
      <c r="H36" s="50"/>
      <c r="I36" s="57">
        <v>272</v>
      </c>
      <c r="J36" s="50" t="s">
        <v>36</v>
      </c>
      <c r="K36" s="50"/>
      <c r="L36" s="58">
        <f t="shared" si="0"/>
        <v>1.2280711262376909</v>
      </c>
      <c r="M36" s="50"/>
      <c r="N36" s="58">
        <f t="shared" si="1"/>
        <v>1.2071167827976779</v>
      </c>
      <c r="O36" s="52"/>
      <c r="P36" s="59">
        <f t="shared" si="2"/>
        <v>1.4071391619244698</v>
      </c>
      <c r="Q36" s="52"/>
      <c r="R36" s="54"/>
    </row>
    <row r="37" spans="1:18">
      <c r="A37" s="32"/>
      <c r="B37" s="32"/>
      <c r="C37" s="3" t="s">
        <v>45</v>
      </c>
      <c r="D37" s="3"/>
      <c r="E37" s="57">
        <v>12029</v>
      </c>
      <c r="F37" s="50"/>
      <c r="G37" s="57">
        <v>9989</v>
      </c>
      <c r="H37" s="50"/>
      <c r="I37" s="57">
        <v>2040</v>
      </c>
      <c r="J37" s="50"/>
      <c r="K37" s="50"/>
      <c r="L37" s="58">
        <f t="shared" si="0"/>
        <v>6.5191825143482713</v>
      </c>
      <c r="M37" s="50"/>
      <c r="N37" s="58">
        <f t="shared" si="1"/>
        <v>6.047086029772319</v>
      </c>
      <c r="O37" s="52"/>
      <c r="P37" s="59">
        <f t="shared" si="2"/>
        <v>10.553543714433523</v>
      </c>
      <c r="Q37" s="52"/>
      <c r="R37" s="54"/>
    </row>
    <row r="38" spans="1:18">
      <c r="A38" s="32"/>
      <c r="B38" s="32"/>
      <c r="C38" s="3" t="s">
        <v>46</v>
      </c>
      <c r="D38" s="3"/>
      <c r="E38" s="57">
        <v>5962</v>
      </c>
      <c r="F38" s="50"/>
      <c r="G38" s="57">
        <v>5612</v>
      </c>
      <c r="H38" s="50"/>
      <c r="I38" s="57">
        <v>350</v>
      </c>
      <c r="J38" s="50" t="s">
        <v>36</v>
      </c>
      <c r="K38" s="50"/>
      <c r="L38" s="58">
        <f t="shared" si="0"/>
        <v>3.2311385942758664</v>
      </c>
      <c r="M38" s="50"/>
      <c r="N38" s="58">
        <f t="shared" si="1"/>
        <v>3.3973617778638756</v>
      </c>
      <c r="O38" s="52"/>
      <c r="P38" s="59">
        <f t="shared" si="2"/>
        <v>1.8106570098292809</v>
      </c>
      <c r="Q38" s="52"/>
      <c r="R38" s="54"/>
    </row>
    <row r="39" spans="1:18">
      <c r="A39" s="32"/>
      <c r="B39" s="32"/>
      <c r="C39" s="3" t="s">
        <v>47</v>
      </c>
      <c r="D39" s="3"/>
      <c r="E39" s="57">
        <v>3518</v>
      </c>
      <c r="F39" s="50"/>
      <c r="G39" s="57">
        <v>3161</v>
      </c>
      <c r="H39" s="50"/>
      <c r="I39" s="57">
        <v>357</v>
      </c>
      <c r="J39" s="50" t="s">
        <v>36</v>
      </c>
      <c r="K39" s="50"/>
      <c r="L39" s="58">
        <f t="shared" si="0"/>
        <v>1.9065993919259472</v>
      </c>
      <c r="M39" s="50"/>
      <c r="N39" s="58">
        <f t="shared" si="1"/>
        <v>1.9135888417369407</v>
      </c>
      <c r="O39" s="52"/>
      <c r="P39" s="59">
        <f t="shared" si="2"/>
        <v>1.8468701500258666</v>
      </c>
      <c r="Q39" s="52"/>
      <c r="R39" s="54"/>
    </row>
    <row r="40" spans="1:18">
      <c r="A40" s="32"/>
      <c r="B40" s="32"/>
      <c r="C40" s="3" t="s">
        <v>48</v>
      </c>
      <c r="D40" s="3"/>
      <c r="E40" s="57">
        <v>6954</v>
      </c>
      <c r="F40" s="50"/>
      <c r="G40" s="57">
        <v>6381</v>
      </c>
      <c r="H40" s="50"/>
      <c r="I40" s="57">
        <v>573</v>
      </c>
      <c r="J40" s="50" t="s">
        <v>36</v>
      </c>
      <c r="K40" s="50"/>
      <c r="L40" s="58">
        <f t="shared" si="0"/>
        <v>3.7687584341822165</v>
      </c>
      <c r="M40" s="50"/>
      <c r="N40" s="58">
        <f t="shared" si="1"/>
        <v>3.8628947798555577</v>
      </c>
      <c r="O40" s="52"/>
      <c r="P40" s="59">
        <f t="shared" si="2"/>
        <v>2.9643041903776512</v>
      </c>
      <c r="Q40" s="52"/>
      <c r="R40" s="54"/>
    </row>
    <row r="41" spans="1:18">
      <c r="A41" s="32"/>
      <c r="B41" s="32"/>
      <c r="C41" s="3" t="s">
        <v>49</v>
      </c>
      <c r="D41" s="3"/>
      <c r="E41" s="57">
        <v>18436</v>
      </c>
      <c r="F41" s="50"/>
      <c r="G41" s="57">
        <v>17079</v>
      </c>
      <c r="H41" s="50"/>
      <c r="I41" s="57">
        <v>1357</v>
      </c>
      <c r="J41" s="50"/>
      <c r="K41" s="50"/>
      <c r="L41" s="58">
        <f t="shared" si="0"/>
        <v>9.9914912989047071</v>
      </c>
      <c r="M41" s="50"/>
      <c r="N41" s="58">
        <f t="shared" si="1"/>
        <v>10.339191340722937</v>
      </c>
      <c r="O41" s="52"/>
      <c r="P41" s="59">
        <f t="shared" si="2"/>
        <v>7.0201758923952404</v>
      </c>
      <c r="Q41" s="52"/>
      <c r="R41" s="54"/>
    </row>
    <row r="42" spans="1:18">
      <c r="A42" s="32"/>
      <c r="B42" s="32"/>
      <c r="C42" s="3" t="s">
        <v>50</v>
      </c>
      <c r="D42" s="3"/>
      <c r="E42" s="57">
        <v>14105</v>
      </c>
      <c r="F42" s="50"/>
      <c r="G42" s="57">
        <v>12060</v>
      </c>
      <c r="H42" s="50"/>
      <c r="I42" s="57">
        <v>2045</v>
      </c>
      <c r="J42" s="50"/>
      <c r="K42" s="50"/>
      <c r="L42" s="58">
        <f t="shared" si="0"/>
        <v>7.6442820986684152</v>
      </c>
      <c r="M42" s="50"/>
      <c r="N42" s="58">
        <f t="shared" si="1"/>
        <v>7.3008166502206588</v>
      </c>
      <c r="O42" s="52"/>
      <c r="P42" s="59">
        <f t="shared" si="2"/>
        <v>10.57941024314537</v>
      </c>
      <c r="Q42" s="52"/>
      <c r="R42" s="54"/>
    </row>
    <row r="43" spans="1:18">
      <c r="A43" s="32"/>
      <c r="B43" s="32"/>
      <c r="C43" s="3" t="s">
        <v>51</v>
      </c>
      <c r="D43" s="3"/>
      <c r="E43" s="57">
        <v>5432</v>
      </c>
      <c r="F43" s="50"/>
      <c r="G43" s="57">
        <v>4554</v>
      </c>
      <c r="H43" s="50"/>
      <c r="I43" s="57">
        <v>878</v>
      </c>
      <c r="J43" s="50"/>
      <c r="K43" s="50"/>
      <c r="L43" s="58">
        <f t="shared" si="0"/>
        <v>2.9439021878742881</v>
      </c>
      <c r="M43" s="50"/>
      <c r="N43" s="58">
        <f t="shared" si="1"/>
        <v>2.7568755410534727</v>
      </c>
      <c r="O43" s="52"/>
      <c r="P43" s="59">
        <f t="shared" si="2"/>
        <v>4.5421624418003104</v>
      </c>
      <c r="Q43" s="52"/>
      <c r="R43" s="54"/>
    </row>
    <row r="44" spans="1:18">
      <c r="A44" s="32"/>
      <c r="B44" s="32"/>
      <c r="C44" s="3" t="s">
        <v>52</v>
      </c>
      <c r="D44" s="3"/>
      <c r="E44" s="57">
        <v>6644</v>
      </c>
      <c r="F44" s="50"/>
      <c r="G44" s="57">
        <v>6102</v>
      </c>
      <c r="H44" s="50"/>
      <c r="I44" s="57">
        <v>542</v>
      </c>
      <c r="J44" s="50" t="s">
        <v>36</v>
      </c>
      <c r="K44" s="50"/>
      <c r="L44" s="58">
        <f t="shared" si="0"/>
        <v>3.6007522342114817</v>
      </c>
      <c r="M44" s="50"/>
      <c r="N44" s="58">
        <f t="shared" si="1"/>
        <v>3.6939952901862738</v>
      </c>
      <c r="O44" s="52"/>
      <c r="P44" s="59">
        <f t="shared" si="2"/>
        <v>2.8039317123642009</v>
      </c>
      <c r="Q44" s="52"/>
      <c r="R44" s="54"/>
    </row>
    <row r="45" spans="1:18">
      <c r="A45" s="32"/>
      <c r="B45" s="32"/>
      <c r="C45" s="3" t="s">
        <v>37</v>
      </c>
      <c r="D45" s="3"/>
      <c r="E45" s="57">
        <v>8802</v>
      </c>
      <c r="F45" s="50"/>
      <c r="G45" s="57">
        <v>7328</v>
      </c>
      <c r="H45" s="50"/>
      <c r="I45" s="57">
        <v>1474</v>
      </c>
      <c r="J45" s="50" t="s">
        <v>36</v>
      </c>
      <c r="K45" s="50"/>
      <c r="L45" s="58">
        <f t="shared" si="0"/>
        <v>4.770292168201304</v>
      </c>
      <c r="M45" s="50"/>
      <c r="N45" s="58">
        <f t="shared" si="1"/>
        <v>4.4361844455072132</v>
      </c>
      <c r="O45" s="52"/>
      <c r="P45" s="59">
        <f t="shared" si="2"/>
        <v>7.6254526642524576</v>
      </c>
      <c r="Q45" s="52"/>
      <c r="R45" s="54"/>
    </row>
    <row r="46" spans="1:18">
      <c r="A46" s="32"/>
      <c r="B46" s="32"/>
      <c r="C46" s="3" t="s">
        <v>53</v>
      </c>
      <c r="D46" s="3"/>
      <c r="E46" s="57">
        <v>10361</v>
      </c>
      <c r="F46" s="50"/>
      <c r="G46" s="57">
        <v>8568</v>
      </c>
      <c r="H46" s="50"/>
      <c r="I46" s="57">
        <v>1793</v>
      </c>
      <c r="J46" s="50"/>
      <c r="K46" s="50"/>
      <c r="L46" s="58">
        <f t="shared" si="0"/>
        <v>5.6152007674089655</v>
      </c>
      <c r="M46" s="50"/>
      <c r="N46" s="58">
        <f t="shared" si="1"/>
        <v>5.1868488440373639</v>
      </c>
      <c r="O46" s="52"/>
      <c r="P46" s="59">
        <f t="shared" si="2"/>
        <v>9.2757371960682882</v>
      </c>
      <c r="Q46" s="52"/>
      <c r="R46" s="54"/>
    </row>
    <row r="47" spans="1:18">
      <c r="A47" s="32"/>
      <c r="B47" s="32"/>
      <c r="C47" s="3" t="s">
        <v>54</v>
      </c>
      <c r="D47" s="3"/>
      <c r="E47" s="57">
        <v>2215</v>
      </c>
      <c r="F47" s="50"/>
      <c r="G47" s="57">
        <v>2027</v>
      </c>
      <c r="H47" s="50"/>
      <c r="I47" s="57">
        <v>188</v>
      </c>
      <c r="J47" s="50" t="s">
        <v>36</v>
      </c>
      <c r="K47" s="50"/>
      <c r="L47" s="58">
        <f t="shared" si="0"/>
        <v>1.2004313965650861</v>
      </c>
      <c r="M47" s="50"/>
      <c r="N47" s="58">
        <f t="shared" si="1"/>
        <v>1.227094141790819</v>
      </c>
      <c r="O47" s="52"/>
      <c r="P47" s="59">
        <f t="shared" si="2"/>
        <v>0.97258147956544228</v>
      </c>
      <c r="Q47" s="52"/>
      <c r="R47" s="54"/>
    </row>
    <row r="48" spans="1:18">
      <c r="A48" s="32"/>
      <c r="B48" s="32"/>
      <c r="C48" s="3" t="s">
        <v>55</v>
      </c>
      <c r="D48" s="3"/>
      <c r="E48" s="57">
        <v>2749</v>
      </c>
      <c r="F48" s="50"/>
      <c r="G48" s="57">
        <v>2717</v>
      </c>
      <c r="H48" s="50"/>
      <c r="I48" s="57">
        <v>32</v>
      </c>
      <c r="J48" s="50" t="s">
        <v>36</v>
      </c>
      <c r="K48" s="50"/>
      <c r="L48" s="58">
        <f t="shared" si="0"/>
        <v>1.4898356249017706</v>
      </c>
      <c r="M48" s="50"/>
      <c r="N48" s="58">
        <f t="shared" si="1"/>
        <v>1.6448025571019511</v>
      </c>
      <c r="O48" s="52"/>
      <c r="P48" s="59">
        <f t="shared" si="2"/>
        <v>0.16554578375581996</v>
      </c>
      <c r="Q48" s="52"/>
      <c r="R48" s="54"/>
    </row>
    <row r="49" spans="1:18">
      <c r="A49" s="32"/>
      <c r="B49" s="32"/>
      <c r="C49" s="3" t="s">
        <v>56</v>
      </c>
      <c r="D49" s="3"/>
      <c r="E49" s="57">
        <v>2678</v>
      </c>
      <c r="F49" s="50"/>
      <c r="G49" s="57">
        <v>2275</v>
      </c>
      <c r="H49" s="50"/>
      <c r="I49" s="57">
        <v>403</v>
      </c>
      <c r="J49" s="50" t="s">
        <v>36</v>
      </c>
      <c r="K49" s="50"/>
      <c r="L49" s="58">
        <f t="shared" si="0"/>
        <v>1.4513567855536347</v>
      </c>
      <c r="M49" s="50"/>
      <c r="N49" s="58">
        <f t="shared" si="1"/>
        <v>1.3772270214968489</v>
      </c>
      <c r="O49" s="52"/>
      <c r="P49" s="59">
        <f t="shared" si="2"/>
        <v>2.0848422141748579</v>
      </c>
      <c r="Q49" s="52"/>
      <c r="R49" s="54"/>
    </row>
    <row r="50" spans="1:18">
      <c r="A50" s="32"/>
      <c r="B50" s="32"/>
      <c r="C50" s="3" t="s">
        <v>57</v>
      </c>
      <c r="D50" s="3"/>
      <c r="E50" s="57">
        <v>13773</v>
      </c>
      <c r="F50" s="50"/>
      <c r="G50" s="57">
        <v>11877</v>
      </c>
      <c r="H50" s="50"/>
      <c r="I50" s="57">
        <v>1896</v>
      </c>
      <c r="J50" s="50"/>
      <c r="K50" s="50"/>
      <c r="L50" s="58">
        <f t="shared" si="0"/>
        <v>7.4643528780545969</v>
      </c>
      <c r="M50" s="50"/>
      <c r="N50" s="58">
        <f t="shared" si="1"/>
        <v>7.190033113985967</v>
      </c>
      <c r="O50" s="52"/>
      <c r="P50" s="59">
        <f t="shared" si="2"/>
        <v>9.8085876875323326</v>
      </c>
      <c r="Q50" s="52"/>
      <c r="R50" s="54"/>
    </row>
    <row r="51" spans="1:18">
      <c r="A51" s="32"/>
      <c r="B51" s="32"/>
      <c r="C51" s="3" t="s">
        <v>58</v>
      </c>
      <c r="D51" s="3"/>
      <c r="E51" s="57">
        <v>7005</v>
      </c>
      <c r="F51" s="50"/>
      <c r="G51" s="57">
        <v>6560</v>
      </c>
      <c r="H51" s="50"/>
      <c r="I51" s="57">
        <v>445</v>
      </c>
      <c r="J51" s="50" t="s">
        <v>36</v>
      </c>
      <c r="K51" s="50"/>
      <c r="L51" s="58">
        <f t="shared" si="0"/>
        <v>3.7963981638548208</v>
      </c>
      <c r="M51" s="50"/>
      <c r="N51" s="58">
        <f t="shared" si="1"/>
        <v>3.9712568180304744</v>
      </c>
      <c r="O51" s="52"/>
      <c r="P51" s="59">
        <f t="shared" si="2"/>
        <v>2.3021210553543714</v>
      </c>
      <c r="Q51" s="52"/>
      <c r="R51" s="54"/>
    </row>
    <row r="52" spans="1:18">
      <c r="A52" s="32"/>
      <c r="B52" s="32"/>
      <c r="C52" s="3" t="s">
        <v>59</v>
      </c>
      <c r="D52" s="3"/>
      <c r="E52" s="57">
        <v>1422</v>
      </c>
      <c r="F52" s="50"/>
      <c r="G52" s="57">
        <v>1350</v>
      </c>
      <c r="H52" s="50"/>
      <c r="I52" s="57">
        <v>72</v>
      </c>
      <c r="J52" s="50" t="s">
        <v>36</v>
      </c>
      <c r="K52" s="50"/>
      <c r="L52" s="58">
        <f t="shared" si="0"/>
        <v>0.77066069793027203</v>
      </c>
      <c r="M52" s="50"/>
      <c r="N52" s="58">
        <f t="shared" si="1"/>
        <v>0.81725559517395441</v>
      </c>
      <c r="O52" s="52"/>
      <c r="P52" s="59">
        <f t="shared" si="2"/>
        <v>0.37247801345059495</v>
      </c>
      <c r="Q52" s="52"/>
      <c r="R52" s="54"/>
    </row>
    <row r="53" spans="1:18">
      <c r="A53" s="32"/>
      <c r="B53" s="32"/>
      <c r="C53" s="3" t="s">
        <v>60</v>
      </c>
      <c r="D53" s="3"/>
      <c r="E53" s="57">
        <v>179</v>
      </c>
      <c r="F53" s="50" t="s">
        <v>36</v>
      </c>
      <c r="G53" s="57">
        <v>179</v>
      </c>
      <c r="H53" s="50" t="s">
        <v>36</v>
      </c>
      <c r="I53" s="57">
        <v>0</v>
      </c>
      <c r="J53" s="50" t="s">
        <v>36</v>
      </c>
      <c r="K53" s="50"/>
      <c r="L53" s="58">
        <f t="shared" si="0"/>
        <v>9.70100315960047E-2</v>
      </c>
      <c r="M53" s="50"/>
      <c r="N53" s="58">
        <f t="shared" si="1"/>
        <v>0.10836203817491691</v>
      </c>
      <c r="O53" s="52"/>
      <c r="P53" s="59">
        <f t="shared" si="2"/>
        <v>0</v>
      </c>
      <c r="Q53" s="52"/>
      <c r="R53" s="54"/>
    </row>
    <row r="54" spans="1:18">
      <c r="A54" s="32"/>
      <c r="B54" s="32"/>
      <c r="C54" s="3" t="s">
        <v>61</v>
      </c>
      <c r="D54" s="3"/>
      <c r="E54" s="57">
        <v>7031</v>
      </c>
      <c r="F54" s="50"/>
      <c r="G54" s="57">
        <v>6743</v>
      </c>
      <c r="H54" s="50"/>
      <c r="I54" s="57">
        <v>288</v>
      </c>
      <c r="J54" s="50" t="s">
        <v>36</v>
      </c>
      <c r="K54" s="50"/>
      <c r="L54" s="58">
        <f t="shared" si="0"/>
        <v>3.8104890064330115</v>
      </c>
      <c r="M54" s="50"/>
      <c r="N54" s="58">
        <f t="shared" si="1"/>
        <v>4.0820403542651658</v>
      </c>
      <c r="O54" s="52"/>
      <c r="P54" s="59">
        <f t="shared" si="2"/>
        <v>1.4899120538023798</v>
      </c>
      <c r="Q54" s="52"/>
      <c r="R54" s="54"/>
    </row>
    <row r="55" spans="1:18">
      <c r="A55" s="32"/>
      <c r="B55" s="32"/>
      <c r="C55" s="3" t="s">
        <v>62</v>
      </c>
      <c r="D55" s="3"/>
      <c r="E55" s="57">
        <v>7840</v>
      </c>
      <c r="F55" s="50"/>
      <c r="G55" s="57">
        <v>7357</v>
      </c>
      <c r="H55" s="50"/>
      <c r="I55" s="57">
        <v>483</v>
      </c>
      <c r="J55" s="50" t="s">
        <v>36</v>
      </c>
      <c r="K55" s="50"/>
      <c r="L55" s="58">
        <f t="shared" si="0"/>
        <v>4.2489309928082504</v>
      </c>
      <c r="M55" s="50"/>
      <c r="N55" s="58">
        <f t="shared" si="1"/>
        <v>4.4537403064405794</v>
      </c>
      <c r="O55" s="52"/>
      <c r="P55" s="59">
        <f t="shared" si="2"/>
        <v>2.4987066735644077</v>
      </c>
      <c r="Q55" s="52"/>
      <c r="R55" s="54"/>
    </row>
    <row r="56" spans="1:18">
      <c r="A56" s="32"/>
      <c r="B56" s="32"/>
      <c r="C56" s="3" t="s">
        <v>63</v>
      </c>
      <c r="D56" s="3"/>
      <c r="E56" s="57">
        <v>6838</v>
      </c>
      <c r="F56" s="50"/>
      <c r="G56" s="57">
        <v>6585</v>
      </c>
      <c r="H56" s="50"/>
      <c r="I56" s="57">
        <v>253</v>
      </c>
      <c r="J56" s="50" t="s">
        <v>36</v>
      </c>
      <c r="K56" s="50"/>
      <c r="L56" s="58">
        <f t="shared" si="0"/>
        <v>3.7058915980641349</v>
      </c>
      <c r="M56" s="50"/>
      <c r="N56" s="58">
        <f t="shared" si="1"/>
        <v>3.9863911809040662</v>
      </c>
      <c r="O56" s="52"/>
      <c r="P56" s="59">
        <f t="shared" si="2"/>
        <v>1.3088463528194516</v>
      </c>
      <c r="Q56" s="52"/>
      <c r="R56" s="54"/>
    </row>
    <row r="57" spans="1:18">
      <c r="A57" s="32"/>
      <c r="B57" s="32"/>
      <c r="C57" s="3" t="s">
        <v>64</v>
      </c>
      <c r="D57" s="3"/>
      <c r="E57" s="57">
        <v>674</v>
      </c>
      <c r="F57" s="50" t="s">
        <v>36</v>
      </c>
      <c r="G57" s="57">
        <v>566</v>
      </c>
      <c r="H57" s="50" t="s">
        <v>36</v>
      </c>
      <c r="I57" s="57">
        <v>108</v>
      </c>
      <c r="J57" s="50" t="s">
        <v>36</v>
      </c>
      <c r="K57" s="50"/>
      <c r="L57" s="58">
        <f t="shared" si="0"/>
        <v>0.36527799606540318</v>
      </c>
      <c r="M57" s="50"/>
      <c r="N57" s="58">
        <f t="shared" si="1"/>
        <v>0.34264197545811714</v>
      </c>
      <c r="O57" s="52"/>
      <c r="P57" s="59">
        <f t="shared" si="2"/>
        <v>0.55871702017589242</v>
      </c>
      <c r="Q57" s="52"/>
      <c r="R57" s="54"/>
    </row>
    <row r="58" spans="1:18">
      <c r="A58" s="32"/>
      <c r="B58" s="32"/>
      <c r="C58" s="3" t="s">
        <v>65</v>
      </c>
      <c r="D58" s="3"/>
      <c r="E58" s="57">
        <v>4959</v>
      </c>
      <c r="F58" s="50"/>
      <c r="G58" s="57">
        <v>4067</v>
      </c>
      <c r="H58" s="50"/>
      <c r="I58" s="57">
        <v>892</v>
      </c>
      <c r="J58" s="50" t="s">
        <v>36</v>
      </c>
      <c r="K58" s="50"/>
      <c r="L58" s="58">
        <f t="shared" si="0"/>
        <v>2.6875572440479738</v>
      </c>
      <c r="M58" s="50"/>
      <c r="N58" s="58">
        <f t="shared" si="1"/>
        <v>2.4620581522759055</v>
      </c>
      <c r="O58" s="52"/>
      <c r="P58" s="59">
        <f t="shared" si="2"/>
        <v>4.6145887221934814</v>
      </c>
      <c r="Q58" s="52"/>
      <c r="R58" s="54"/>
    </row>
    <row r="59" spans="1:18">
      <c r="A59" s="32"/>
      <c r="B59" s="32"/>
      <c r="C59" s="3" t="s">
        <v>66</v>
      </c>
      <c r="D59" s="3"/>
      <c r="E59" s="57">
        <v>571</v>
      </c>
      <c r="F59" s="50" t="s">
        <v>36</v>
      </c>
      <c r="G59" s="57">
        <v>520</v>
      </c>
      <c r="H59" s="50" t="s">
        <v>36</v>
      </c>
      <c r="I59" s="57">
        <v>51</v>
      </c>
      <c r="J59" s="50" t="s">
        <v>36</v>
      </c>
      <c r="K59" s="50"/>
      <c r="L59" s="58">
        <f t="shared" si="0"/>
        <v>0.30945658123641723</v>
      </c>
      <c r="M59" s="50"/>
      <c r="N59" s="58">
        <f t="shared" si="1"/>
        <v>0.31479474777070837</v>
      </c>
      <c r="O59" s="52"/>
      <c r="P59" s="59">
        <f t="shared" si="2"/>
        <v>0.26383859286083805</v>
      </c>
      <c r="Q59" s="52"/>
      <c r="R59" s="54"/>
    </row>
    <row r="60" spans="1:18">
      <c r="A60" s="32"/>
      <c r="B60" s="32"/>
      <c r="C60" s="3" t="s">
        <v>67</v>
      </c>
      <c r="D60" s="3"/>
      <c r="E60" s="57">
        <v>8878</v>
      </c>
      <c r="F60" s="50"/>
      <c r="G60" s="57">
        <v>8220</v>
      </c>
      <c r="H60" s="50"/>
      <c r="I60" s="57">
        <v>658</v>
      </c>
      <c r="J60" s="50" t="s">
        <v>36</v>
      </c>
      <c r="K60" s="50"/>
      <c r="L60" s="58">
        <f t="shared" si="0"/>
        <v>4.8114807849683228</v>
      </c>
      <c r="M60" s="50"/>
      <c r="N60" s="58">
        <f t="shared" si="1"/>
        <v>4.9761785128369667</v>
      </c>
      <c r="O60" s="52"/>
      <c r="P60" s="59">
        <f t="shared" si="2"/>
        <v>3.4040351784790479</v>
      </c>
      <c r="Q60" s="52"/>
      <c r="R60" s="54"/>
    </row>
    <row r="61" spans="1:18">
      <c r="A61" s="32"/>
      <c r="B61" s="32"/>
      <c r="C61" s="3" t="s">
        <v>68</v>
      </c>
      <c r="D61" s="3"/>
      <c r="E61" s="57">
        <v>523</v>
      </c>
      <c r="F61" s="50" t="s">
        <v>36</v>
      </c>
      <c r="G61" s="57">
        <v>523</v>
      </c>
      <c r="H61" s="50" t="s">
        <v>36</v>
      </c>
      <c r="I61" s="57">
        <v>0</v>
      </c>
      <c r="J61" s="50" t="s">
        <v>36</v>
      </c>
      <c r="K61" s="50"/>
      <c r="L61" s="58">
        <f t="shared" si="0"/>
        <v>0.28344271801514226</v>
      </c>
      <c r="M61" s="50"/>
      <c r="N61" s="58">
        <f t="shared" si="1"/>
        <v>0.31661087131553933</v>
      </c>
      <c r="O61" s="52"/>
      <c r="P61" s="59">
        <f t="shared" si="2"/>
        <v>0</v>
      </c>
      <c r="Q61" s="52"/>
      <c r="R61" s="54"/>
    </row>
    <row r="62" spans="1:18">
      <c r="A62" s="32"/>
      <c r="B62" s="32"/>
      <c r="C62" s="3" t="s">
        <v>69</v>
      </c>
      <c r="D62" s="3"/>
      <c r="E62" s="57">
        <v>5521</v>
      </c>
      <c r="F62" s="50"/>
      <c r="G62" s="57">
        <v>5382</v>
      </c>
      <c r="H62" s="50"/>
      <c r="I62" s="57">
        <v>139</v>
      </c>
      <c r="J62" s="50" t="s">
        <v>36</v>
      </c>
      <c r="K62" s="50"/>
      <c r="L62" s="58">
        <f t="shared" si="0"/>
        <v>2.9921362259304023</v>
      </c>
      <c r="N62" s="58">
        <f t="shared" si="1"/>
        <v>3.2581256394268312</v>
      </c>
      <c r="P62" s="59">
        <f t="shared" si="2"/>
        <v>0.71908949818934298</v>
      </c>
      <c r="Q62" s="52"/>
      <c r="R62" s="54"/>
    </row>
    <row r="63" spans="1:18">
      <c r="A63" s="32"/>
      <c r="B63" s="32"/>
      <c r="C63" s="56" t="s">
        <v>70</v>
      </c>
      <c r="D63" s="56"/>
      <c r="E63" s="27">
        <v>549</v>
      </c>
      <c r="F63" s="50" t="s">
        <v>36</v>
      </c>
      <c r="G63" s="27">
        <v>520</v>
      </c>
      <c r="H63" s="50" t="s">
        <v>36</v>
      </c>
      <c r="I63" s="27">
        <v>29</v>
      </c>
      <c r="J63" s="50" t="s">
        <v>36</v>
      </c>
      <c r="K63" s="50"/>
      <c r="L63" s="66" t="s">
        <v>71</v>
      </c>
      <c r="M63" s="50"/>
      <c r="N63" s="66" t="s">
        <v>71</v>
      </c>
      <c r="O63" s="52"/>
      <c r="P63" s="67" t="s">
        <v>71</v>
      </c>
      <c r="Q63" s="52"/>
      <c r="R63" s="54"/>
    </row>
    <row r="64" spans="1:18">
      <c r="A64" s="32"/>
      <c r="B64" s="32"/>
      <c r="C64" s="56"/>
      <c r="D64" s="56"/>
      <c r="E64" s="27"/>
      <c r="F64" s="50"/>
      <c r="G64" s="27"/>
      <c r="H64" s="50"/>
      <c r="I64" s="27"/>
      <c r="J64" s="50"/>
      <c r="K64" s="50"/>
      <c r="L64" s="27"/>
      <c r="M64" s="50"/>
      <c r="N64" s="27"/>
      <c r="O64" s="52"/>
      <c r="P64" s="28"/>
      <c r="Q64" s="52"/>
      <c r="R64" s="54"/>
    </row>
    <row r="65" spans="1:31" s="63" customFormat="1">
      <c r="A65" s="4" t="s">
        <v>72</v>
      </c>
      <c r="B65" s="4"/>
      <c r="C65" s="4"/>
      <c r="D65" s="4"/>
      <c r="E65" s="50">
        <f>SUM(E66:E67)</f>
        <v>195253</v>
      </c>
      <c r="F65" s="50"/>
      <c r="G65" s="50">
        <f>SUM(G66:G67)</f>
        <v>175318</v>
      </c>
      <c r="H65" s="50"/>
      <c r="I65" s="50">
        <f>SUM(I66:I67)</f>
        <v>19935</v>
      </c>
      <c r="J65" s="50"/>
      <c r="K65" s="50"/>
      <c r="L65" s="51">
        <f>SUM(L66:L67)</f>
        <v>100</v>
      </c>
      <c r="M65" s="50"/>
      <c r="N65" s="51">
        <f>SUM(N66:N67)</f>
        <v>100</v>
      </c>
      <c r="O65" s="52"/>
      <c r="P65" s="53">
        <f>SUM(P66:P67)</f>
        <v>100</v>
      </c>
      <c r="Q65" s="52"/>
      <c r="R65" s="54"/>
    </row>
    <row r="66" spans="1:31" s="63" customFormat="1">
      <c r="A66" s="49"/>
      <c r="B66" s="56" t="s">
        <v>35</v>
      </c>
      <c r="C66" s="56"/>
      <c r="D66" s="56"/>
      <c r="E66" s="57">
        <f>E28</f>
        <v>10187</v>
      </c>
      <c r="F66" s="50"/>
      <c r="G66" s="57">
        <f>G28</f>
        <v>9612</v>
      </c>
      <c r="H66" s="50"/>
      <c r="I66" s="57">
        <f>I28</f>
        <v>575</v>
      </c>
      <c r="J66" s="50"/>
      <c r="K66" s="50"/>
      <c r="L66" s="58">
        <f>E66*100/E65</f>
        <v>5.2173334084495497</v>
      </c>
      <c r="M66" s="50"/>
      <c r="N66" s="58">
        <f>G66*100/G65</f>
        <v>5.4826087452514862</v>
      </c>
      <c r="O66" s="52"/>
      <c r="P66" s="59">
        <f>I66*100/I65</f>
        <v>2.8843742162026587</v>
      </c>
      <c r="Q66" s="52"/>
      <c r="R66" s="54"/>
    </row>
    <row r="67" spans="1:31" s="63" customFormat="1">
      <c r="A67" s="49"/>
      <c r="B67" s="56" t="s">
        <v>37</v>
      </c>
      <c r="C67" s="56"/>
      <c r="D67" s="56"/>
      <c r="E67" s="57">
        <f>E29</f>
        <v>185066</v>
      </c>
      <c r="F67" s="50"/>
      <c r="G67" s="57">
        <f>G29</f>
        <v>165706</v>
      </c>
      <c r="H67" s="50"/>
      <c r="I67" s="57">
        <f>I29</f>
        <v>19360</v>
      </c>
      <c r="J67" s="50"/>
      <c r="K67" s="50"/>
      <c r="L67" s="58">
        <f>E67*100/E65</f>
        <v>94.782666591550452</v>
      </c>
      <c r="M67" s="50"/>
      <c r="N67" s="58">
        <f>G67*100/G65</f>
        <v>94.517391254748517</v>
      </c>
      <c r="O67" s="52"/>
      <c r="P67" s="59">
        <f>I67*100/I65</f>
        <v>97.115625783797341</v>
      </c>
      <c r="Q67" s="52"/>
      <c r="R67" s="54"/>
    </row>
    <row r="68" spans="1:31" s="63" customFormat="1" ht="15">
      <c r="A68" s="49"/>
      <c r="B68" s="56"/>
      <c r="C68" s="49" t="s">
        <v>73</v>
      </c>
      <c r="D68" s="56"/>
      <c r="E68" s="50">
        <v>185066</v>
      </c>
      <c r="F68" s="50"/>
      <c r="G68" s="50">
        <v>165706</v>
      </c>
      <c r="H68" s="50"/>
      <c r="I68" s="50">
        <v>19360</v>
      </c>
      <c r="J68" s="50"/>
      <c r="K68" s="50"/>
      <c r="L68" s="51">
        <f>SUM(L69:L70)</f>
        <v>100.00061145998301</v>
      </c>
      <c r="M68" s="50"/>
      <c r="N68" s="51">
        <f>SUM(N69:N70)</f>
        <v>100</v>
      </c>
      <c r="O68" s="52"/>
      <c r="P68" s="53">
        <f>SUM(P69:P70)</f>
        <v>100.00583056381552</v>
      </c>
      <c r="Q68" s="52"/>
      <c r="R68" s="54"/>
    </row>
    <row r="69" spans="1:31" s="63" customFormat="1">
      <c r="A69" s="32"/>
      <c r="B69" s="32"/>
      <c r="C69" s="3" t="s">
        <v>74</v>
      </c>
      <c r="D69" s="3"/>
      <c r="E69" s="57">
        <v>115590</v>
      </c>
      <c r="F69" s="50"/>
      <c r="G69" s="57">
        <v>105020</v>
      </c>
      <c r="H69" s="50"/>
      <c r="I69" s="57">
        <v>10570</v>
      </c>
      <c r="J69" s="50"/>
      <c r="K69" s="50"/>
      <c r="L69" s="58">
        <f>E69*100/(E68-E71)</f>
        <v>70.67865943513327</v>
      </c>
      <c r="M69" s="50"/>
      <c r="N69" s="58">
        <f>G69*100/(G68-G71)</f>
        <v>71.738892835674079</v>
      </c>
      <c r="O69" s="52"/>
      <c r="P69" s="59">
        <f>I69*100/(I68-I71)</f>
        <v>61.629059530056558</v>
      </c>
      <c r="Q69" s="52"/>
      <c r="R69" s="54"/>
    </row>
    <row r="70" spans="1:31" s="63" customFormat="1">
      <c r="A70" s="32"/>
      <c r="B70" s="32"/>
      <c r="C70" s="3" t="s">
        <v>75</v>
      </c>
      <c r="D70" s="3"/>
      <c r="E70" s="57">
        <v>47954</v>
      </c>
      <c r="F70" s="50"/>
      <c r="G70" s="57">
        <v>41372</v>
      </c>
      <c r="H70" s="50"/>
      <c r="I70" s="57">
        <v>6582</v>
      </c>
      <c r="J70" s="50"/>
      <c r="K70" s="50"/>
      <c r="L70" s="58">
        <f>E70*100/(E68-E71)</f>
        <v>29.321952024849733</v>
      </c>
      <c r="M70" s="50"/>
      <c r="N70" s="58">
        <f>G70*100/(G68-G71)</f>
        <v>28.261107164325921</v>
      </c>
      <c r="O70" s="52"/>
      <c r="P70" s="59">
        <f>I70*100/(I68-I71)</f>
        <v>38.376771033758963</v>
      </c>
      <c r="Q70" s="52"/>
      <c r="R70" s="54"/>
    </row>
    <row r="71" spans="1:31" s="63" customFormat="1">
      <c r="A71" s="32"/>
      <c r="B71" s="32"/>
      <c r="C71" s="3" t="s">
        <v>70</v>
      </c>
      <c r="D71" s="3"/>
      <c r="E71" s="57">
        <v>21523</v>
      </c>
      <c r="F71" s="50"/>
      <c r="G71" s="57">
        <v>19314</v>
      </c>
      <c r="H71" s="50"/>
      <c r="I71" s="65">
        <v>2209</v>
      </c>
      <c r="J71" s="50"/>
      <c r="K71" s="50"/>
      <c r="L71" s="66" t="s">
        <v>71</v>
      </c>
      <c r="M71" s="60"/>
      <c r="N71" s="66" t="s">
        <v>71</v>
      </c>
      <c r="O71" s="68"/>
      <c r="P71" s="67" t="s">
        <v>71</v>
      </c>
      <c r="Q71" s="52"/>
      <c r="R71" s="54"/>
    </row>
    <row r="72" spans="1:31" ht="6" customHeight="1">
      <c r="A72" s="69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70"/>
      <c r="P72" s="70"/>
      <c r="Q72" s="70"/>
      <c r="R72" s="48"/>
    </row>
    <row r="73" spans="1:31" ht="6" customHeight="1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2"/>
      <c r="P73" s="72"/>
      <c r="Q73" s="72"/>
      <c r="R73" s="72"/>
    </row>
    <row r="74" spans="1:31">
      <c r="A74" s="73" t="s">
        <v>76</v>
      </c>
      <c r="B74" s="74">
        <v>1</v>
      </c>
      <c r="C74" s="71" t="s">
        <v>77</v>
      </c>
      <c r="D74" s="71"/>
      <c r="E74" s="75"/>
      <c r="F74" s="75"/>
      <c r="G74" s="75"/>
      <c r="H74" s="75"/>
      <c r="I74" s="75"/>
      <c r="K74" s="75"/>
      <c r="L74" s="75"/>
      <c r="M74" s="75"/>
      <c r="N74" s="75"/>
      <c r="O74" s="76"/>
      <c r="P74" s="76"/>
      <c r="Q74" s="76"/>
      <c r="R74" s="76"/>
    </row>
    <row r="75" spans="1:31">
      <c r="A75" s="71"/>
      <c r="B75" s="77">
        <v>0</v>
      </c>
      <c r="C75" s="75" t="s">
        <v>78</v>
      </c>
      <c r="D75" s="75"/>
      <c r="E75" s="75"/>
      <c r="F75" s="75"/>
      <c r="G75" s="75"/>
      <c r="H75" s="75"/>
      <c r="I75" s="75"/>
      <c r="K75" s="75"/>
      <c r="L75" s="75"/>
      <c r="M75" s="75"/>
      <c r="N75" s="75"/>
      <c r="O75" s="76"/>
      <c r="P75" s="76"/>
      <c r="Q75" s="76"/>
      <c r="R75" s="76"/>
    </row>
    <row r="76" spans="1:31">
      <c r="A76" s="32"/>
      <c r="B76" s="78" t="s">
        <v>36</v>
      </c>
      <c r="C76" s="75" t="s">
        <v>79</v>
      </c>
      <c r="D76" s="75"/>
      <c r="E76" s="32"/>
      <c r="F76" s="32"/>
      <c r="G76" s="32"/>
      <c r="H76" s="32"/>
      <c r="I76" s="32"/>
      <c r="K76" s="32"/>
      <c r="L76" s="32"/>
      <c r="M76" s="32"/>
      <c r="N76" s="32"/>
      <c r="O76" s="48"/>
      <c r="P76" s="48"/>
      <c r="Q76" s="48"/>
      <c r="R76" s="48"/>
    </row>
    <row r="77" spans="1:31">
      <c r="B77" s="79" t="s">
        <v>71</v>
      </c>
      <c r="C77" s="80" t="s">
        <v>80</v>
      </c>
      <c r="D77" s="32"/>
      <c r="E77" s="81"/>
      <c r="G77" s="81"/>
      <c r="I77" s="81"/>
    </row>
    <row r="78" spans="1:31">
      <c r="B78" s="82" t="s">
        <v>81</v>
      </c>
      <c r="C78" s="1" t="s">
        <v>82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>
      <c r="B79" s="84"/>
      <c r="E79" s="81"/>
      <c r="G79" s="81"/>
      <c r="I79" s="81"/>
    </row>
    <row r="80" spans="1:31">
      <c r="E80" s="81"/>
      <c r="G80" s="81"/>
      <c r="I80" s="81"/>
    </row>
    <row r="81" spans="5:9">
      <c r="E81" s="57"/>
      <c r="F81" s="50"/>
      <c r="G81" s="57"/>
      <c r="H81" s="50"/>
      <c r="I81" s="57"/>
    </row>
    <row r="82" spans="5:9">
      <c r="E82" s="81"/>
      <c r="G82" s="81"/>
      <c r="I82" s="81"/>
    </row>
    <row r="83" spans="5:9">
      <c r="E83" s="81"/>
      <c r="G83" s="81"/>
      <c r="I83" s="81"/>
    </row>
    <row r="84" spans="5:9">
      <c r="E84" s="81"/>
      <c r="G84" s="81"/>
      <c r="I84" s="81"/>
    </row>
    <row r="85" spans="5:9">
      <c r="E85" s="81"/>
      <c r="G85" s="81"/>
      <c r="I85" s="81"/>
    </row>
    <row r="86" spans="5:9">
      <c r="E86" s="81"/>
      <c r="G86" s="81"/>
      <c r="I86" s="81"/>
    </row>
    <row r="87" spans="5:9">
      <c r="E87" s="81"/>
      <c r="G87" s="81"/>
      <c r="I87" s="81"/>
    </row>
    <row r="88" spans="5:9">
      <c r="E88" s="81"/>
      <c r="G88" s="81"/>
      <c r="I88" s="81"/>
    </row>
    <row r="89" spans="5:9">
      <c r="E89" s="81"/>
      <c r="G89" s="81"/>
      <c r="I89" s="81"/>
    </row>
    <row r="90" spans="5:9">
      <c r="E90" s="81"/>
      <c r="G90" s="81"/>
      <c r="I90" s="81"/>
    </row>
    <row r="91" spans="5:9">
      <c r="E91" s="81"/>
      <c r="G91" s="81"/>
      <c r="I91" s="81"/>
    </row>
    <row r="92" spans="5:9">
      <c r="E92" s="81"/>
      <c r="G92" s="81"/>
      <c r="I92" s="81"/>
    </row>
    <row r="93" spans="5:9">
      <c r="E93" s="81"/>
      <c r="G93" s="81"/>
      <c r="I93" s="81"/>
    </row>
    <row r="94" spans="5:9">
      <c r="E94" s="81"/>
      <c r="G94" s="81"/>
      <c r="I94" s="81"/>
    </row>
    <row r="95" spans="5:9">
      <c r="E95" s="81"/>
      <c r="G95" s="81"/>
      <c r="I95" s="81"/>
    </row>
    <row r="96" spans="5:9">
      <c r="E96" s="81"/>
      <c r="G96" s="81"/>
      <c r="I96" s="81"/>
    </row>
    <row r="97" spans="5:9">
      <c r="E97" s="81"/>
      <c r="G97" s="81"/>
      <c r="I97" s="81"/>
    </row>
    <row r="98" spans="5:9">
      <c r="E98" s="81"/>
      <c r="G98" s="81"/>
      <c r="I98" s="81"/>
    </row>
    <row r="99" spans="5:9">
      <c r="E99" s="81"/>
      <c r="G99" s="81"/>
      <c r="I99" s="81"/>
    </row>
    <row r="100" spans="5:9">
      <c r="E100" s="81"/>
      <c r="G100" s="81"/>
      <c r="I100" s="81"/>
    </row>
    <row r="101" spans="5:9">
      <c r="E101" s="81"/>
      <c r="G101" s="81"/>
      <c r="I101" s="81"/>
    </row>
    <row r="102" spans="5:9">
      <c r="E102" s="81"/>
      <c r="G102" s="81"/>
      <c r="I102" s="81"/>
    </row>
    <row r="103" spans="5:9">
      <c r="E103" s="81"/>
      <c r="G103" s="81"/>
      <c r="I103" s="81"/>
    </row>
    <row r="104" spans="5:9">
      <c r="E104" s="81"/>
      <c r="G104" s="81"/>
      <c r="I104" s="81"/>
    </row>
    <row r="105" spans="5:9">
      <c r="E105" s="81"/>
      <c r="G105" s="81"/>
      <c r="I105" s="81"/>
    </row>
    <row r="106" spans="5:9">
      <c r="E106" s="81"/>
      <c r="G106" s="81"/>
      <c r="I106" s="81"/>
    </row>
    <row r="107" spans="5:9">
      <c r="E107" s="81"/>
      <c r="G107" s="81"/>
      <c r="I107" s="81"/>
    </row>
    <row r="108" spans="5:9">
      <c r="E108" s="81"/>
      <c r="G108" s="81"/>
      <c r="I108" s="81"/>
    </row>
    <row r="109" spans="5:9">
      <c r="E109" s="81"/>
      <c r="G109" s="81"/>
      <c r="I109" s="81"/>
    </row>
    <row r="110" spans="5:9">
      <c r="E110" s="81"/>
      <c r="G110" s="81"/>
      <c r="I110" s="81"/>
    </row>
    <row r="111" spans="5:9">
      <c r="E111" s="81"/>
      <c r="G111" s="81"/>
      <c r="I111" s="81"/>
    </row>
    <row r="112" spans="5:9">
      <c r="E112" s="81"/>
      <c r="G112" s="81"/>
      <c r="I112" s="81"/>
    </row>
    <row r="113" spans="5:9">
      <c r="E113" s="81"/>
      <c r="G113" s="81"/>
      <c r="I113" s="81"/>
    </row>
    <row r="114" spans="5:9">
      <c r="E114" s="81"/>
      <c r="G114" s="81"/>
      <c r="I114" s="81"/>
    </row>
    <row r="115" spans="5:9">
      <c r="E115" s="81"/>
      <c r="G115" s="81"/>
      <c r="I115" s="81"/>
    </row>
    <row r="116" spans="5:9">
      <c r="E116" s="81"/>
      <c r="G116" s="81"/>
      <c r="I116" s="81"/>
    </row>
    <row r="117" spans="5:9">
      <c r="E117" s="81"/>
      <c r="G117" s="81"/>
      <c r="I117" s="81"/>
    </row>
    <row r="118" spans="5:9">
      <c r="E118" s="81"/>
      <c r="G118" s="81"/>
      <c r="I118" s="81"/>
    </row>
    <row r="119" spans="5:9">
      <c r="E119" s="81"/>
      <c r="G119" s="81"/>
      <c r="I119" s="81"/>
    </row>
    <row r="120" spans="5:9">
      <c r="E120" s="81"/>
      <c r="G120" s="81"/>
      <c r="I120" s="81"/>
    </row>
    <row r="121" spans="5:9">
      <c r="E121" s="81"/>
      <c r="G121" s="81"/>
      <c r="I121" s="81"/>
    </row>
    <row r="122" spans="5:9">
      <c r="E122" s="81"/>
      <c r="G122" s="81"/>
      <c r="I122" s="81"/>
    </row>
    <row r="123" spans="5:9">
      <c r="E123" s="81"/>
      <c r="G123" s="81"/>
      <c r="I123" s="81"/>
    </row>
    <row r="124" spans="5:9">
      <c r="E124" s="81"/>
      <c r="G124" s="81"/>
      <c r="I124" s="81"/>
    </row>
    <row r="125" spans="5:9">
      <c r="E125" s="81"/>
      <c r="G125" s="81"/>
      <c r="I125" s="81"/>
    </row>
    <row r="126" spans="5:9">
      <c r="E126" s="81"/>
      <c r="G126" s="81"/>
      <c r="I126" s="81"/>
    </row>
    <row r="127" spans="5:9">
      <c r="E127" s="81"/>
      <c r="G127" s="81"/>
      <c r="I127" s="81"/>
    </row>
    <row r="128" spans="5:9">
      <c r="E128" s="81"/>
      <c r="G128" s="81"/>
      <c r="I128" s="81"/>
    </row>
    <row r="129" spans="5:9">
      <c r="E129" s="81"/>
      <c r="G129" s="81"/>
      <c r="I129" s="81"/>
    </row>
    <row r="130" spans="5:9">
      <c r="E130" s="81"/>
      <c r="G130" s="81"/>
      <c r="I130" s="81"/>
    </row>
    <row r="131" spans="5:9">
      <c r="E131" s="81"/>
      <c r="G131" s="81"/>
      <c r="I131" s="81"/>
    </row>
    <row r="132" spans="5:9">
      <c r="E132" s="81"/>
      <c r="G132" s="81"/>
      <c r="I132" s="81"/>
    </row>
    <row r="133" spans="5:9">
      <c r="E133" s="81"/>
      <c r="G133" s="81"/>
      <c r="I133" s="81"/>
    </row>
    <row r="134" spans="5:9">
      <c r="E134" s="81"/>
      <c r="G134" s="81"/>
      <c r="I134" s="81"/>
    </row>
    <row r="135" spans="5:9">
      <c r="E135" s="81"/>
      <c r="G135" s="81"/>
      <c r="I135" s="81"/>
    </row>
    <row r="136" spans="5:9">
      <c r="E136" s="81"/>
      <c r="G136" s="81"/>
      <c r="I136" s="81"/>
    </row>
    <row r="137" spans="5:9">
      <c r="E137" s="81"/>
      <c r="G137" s="81"/>
      <c r="I137" s="81"/>
    </row>
    <row r="138" spans="5:9">
      <c r="E138" s="81"/>
      <c r="G138" s="81"/>
      <c r="I138" s="81"/>
    </row>
    <row r="139" spans="5:9">
      <c r="E139" s="81"/>
      <c r="G139" s="81"/>
      <c r="I139" s="81"/>
    </row>
    <row r="140" spans="5:9">
      <c r="E140" s="81"/>
      <c r="G140" s="81"/>
      <c r="I140" s="81"/>
    </row>
    <row r="141" spans="5:9">
      <c r="E141" s="81"/>
      <c r="G141" s="81"/>
      <c r="I141" s="81"/>
    </row>
    <row r="142" spans="5:9">
      <c r="E142" s="81"/>
      <c r="G142" s="81"/>
      <c r="I142" s="81"/>
    </row>
    <row r="143" spans="5:9">
      <c r="E143" s="81"/>
      <c r="G143" s="81"/>
      <c r="I143" s="81"/>
    </row>
    <row r="144" spans="5:9">
      <c r="E144" s="81"/>
      <c r="G144" s="81"/>
      <c r="I144" s="81"/>
    </row>
    <row r="145" spans="5:9">
      <c r="E145" s="81"/>
      <c r="G145" s="81"/>
      <c r="I145" s="81"/>
    </row>
    <row r="146" spans="5:9">
      <c r="E146" s="81"/>
      <c r="G146" s="81"/>
      <c r="I146" s="81"/>
    </row>
    <row r="147" spans="5:9">
      <c r="E147" s="81"/>
      <c r="G147" s="81"/>
      <c r="I147" s="81"/>
    </row>
    <row r="148" spans="5:9">
      <c r="E148" s="81"/>
      <c r="G148" s="81"/>
      <c r="I148" s="81"/>
    </row>
    <row r="149" spans="5:9">
      <c r="E149" s="81"/>
      <c r="G149" s="81"/>
      <c r="I149" s="81"/>
    </row>
    <row r="150" spans="5:9">
      <c r="E150" s="81"/>
      <c r="G150" s="81"/>
      <c r="I150" s="81"/>
    </row>
    <row r="151" spans="5:9">
      <c r="E151" s="81"/>
      <c r="G151" s="81"/>
      <c r="I151" s="81"/>
    </row>
    <row r="152" spans="5:9">
      <c r="E152" s="81"/>
      <c r="G152" s="81"/>
      <c r="I152" s="81"/>
    </row>
    <row r="153" spans="5:9">
      <c r="E153" s="81"/>
      <c r="G153" s="81"/>
      <c r="I153" s="81"/>
    </row>
    <row r="154" spans="5:9">
      <c r="E154" s="81"/>
      <c r="G154" s="81"/>
      <c r="I154" s="81"/>
    </row>
    <row r="155" spans="5:9">
      <c r="E155" s="81"/>
      <c r="G155" s="81"/>
      <c r="I155" s="81"/>
    </row>
    <row r="156" spans="5:9">
      <c r="E156" s="81"/>
      <c r="G156" s="81"/>
      <c r="I156" s="81"/>
    </row>
    <row r="157" spans="5:9">
      <c r="E157" s="81"/>
      <c r="G157" s="81"/>
      <c r="I157" s="81"/>
    </row>
    <row r="158" spans="5:9">
      <c r="E158" s="81"/>
      <c r="G158" s="81"/>
      <c r="I158" s="81"/>
    </row>
    <row r="159" spans="5:9">
      <c r="E159" s="81"/>
      <c r="G159" s="81"/>
      <c r="I159" s="81"/>
    </row>
    <row r="160" spans="5:9">
      <c r="E160" s="81"/>
      <c r="G160" s="81"/>
      <c r="I160" s="81"/>
    </row>
    <row r="161" spans="5:9">
      <c r="E161" s="81"/>
      <c r="G161" s="81"/>
      <c r="I161" s="81"/>
    </row>
    <row r="162" spans="5:9">
      <c r="E162" s="81"/>
      <c r="G162" s="81"/>
      <c r="I162" s="81"/>
    </row>
    <row r="163" spans="5:9">
      <c r="E163" s="81"/>
      <c r="G163" s="81"/>
      <c r="I163" s="81"/>
    </row>
    <row r="164" spans="5:9">
      <c r="E164" s="81"/>
      <c r="G164" s="81"/>
      <c r="I164" s="81"/>
    </row>
    <row r="165" spans="5:9">
      <c r="E165" s="81"/>
      <c r="G165" s="81"/>
      <c r="I165" s="81"/>
    </row>
    <row r="166" spans="5:9">
      <c r="E166" s="81"/>
      <c r="G166" s="81"/>
      <c r="I166" s="81"/>
    </row>
    <row r="167" spans="5:9">
      <c r="E167" s="81"/>
      <c r="G167" s="81"/>
      <c r="I167" s="81"/>
    </row>
    <row r="168" spans="5:9">
      <c r="E168" s="81"/>
      <c r="G168" s="81"/>
      <c r="I168" s="81"/>
    </row>
    <row r="169" spans="5:9">
      <c r="E169" s="81"/>
      <c r="G169" s="81"/>
      <c r="I169" s="81"/>
    </row>
    <row r="170" spans="5:9">
      <c r="E170" s="81"/>
      <c r="G170" s="81"/>
      <c r="I170" s="81"/>
    </row>
    <row r="171" spans="5:9">
      <c r="E171" s="81"/>
      <c r="G171" s="81"/>
      <c r="I171" s="81"/>
    </row>
    <row r="172" spans="5:9">
      <c r="E172" s="81"/>
      <c r="G172" s="81"/>
      <c r="I172" s="81"/>
    </row>
    <row r="173" spans="5:9">
      <c r="E173" s="81"/>
      <c r="G173" s="81"/>
      <c r="I173" s="81"/>
    </row>
    <row r="174" spans="5:9">
      <c r="E174" s="81"/>
      <c r="G174" s="81"/>
      <c r="I174" s="81"/>
    </row>
    <row r="175" spans="5:9">
      <c r="E175" s="81"/>
      <c r="G175" s="81"/>
      <c r="I175" s="81"/>
    </row>
    <row r="176" spans="5:9">
      <c r="E176" s="81"/>
      <c r="G176" s="81"/>
      <c r="I176" s="81"/>
    </row>
    <row r="177" spans="5:9">
      <c r="E177" s="81"/>
      <c r="G177" s="81"/>
      <c r="I177" s="81"/>
    </row>
    <row r="178" spans="5:9">
      <c r="E178" s="81"/>
      <c r="G178" s="81"/>
      <c r="I178" s="81"/>
    </row>
    <row r="179" spans="5:9">
      <c r="E179" s="81"/>
      <c r="G179" s="81"/>
      <c r="I179" s="81"/>
    </row>
    <row r="180" spans="5:9">
      <c r="E180" s="81"/>
      <c r="G180" s="81"/>
      <c r="I180" s="81"/>
    </row>
    <row r="181" spans="5:9">
      <c r="E181" s="81"/>
      <c r="G181" s="81"/>
      <c r="I181" s="81"/>
    </row>
    <row r="182" spans="5:9">
      <c r="E182" s="81"/>
      <c r="G182" s="81"/>
      <c r="I182" s="81"/>
    </row>
    <row r="183" spans="5:9">
      <c r="E183" s="81"/>
      <c r="G183" s="81"/>
      <c r="I183" s="81"/>
    </row>
    <row r="184" spans="5:9">
      <c r="E184" s="81"/>
      <c r="G184" s="81"/>
      <c r="I184" s="81"/>
    </row>
    <row r="185" spans="5:9">
      <c r="E185" s="81"/>
      <c r="G185" s="81"/>
      <c r="I185" s="81"/>
    </row>
    <row r="186" spans="5:9">
      <c r="E186" s="81"/>
      <c r="G186" s="81"/>
      <c r="I186" s="81"/>
    </row>
    <row r="187" spans="5:9">
      <c r="E187" s="81"/>
      <c r="G187" s="81"/>
      <c r="I187" s="81"/>
    </row>
    <row r="188" spans="5:9">
      <c r="E188" s="81"/>
      <c r="G188" s="81"/>
      <c r="I188" s="81"/>
    </row>
    <row r="189" spans="5:9">
      <c r="E189" s="81"/>
      <c r="G189" s="81"/>
      <c r="I189" s="81"/>
    </row>
    <row r="190" spans="5:9">
      <c r="E190" s="81"/>
      <c r="G190" s="81"/>
      <c r="I190" s="81"/>
    </row>
    <row r="191" spans="5:9">
      <c r="E191" s="81"/>
      <c r="G191" s="81"/>
      <c r="I191" s="81"/>
    </row>
    <row r="192" spans="5:9">
      <c r="E192" s="81"/>
      <c r="G192" s="81"/>
      <c r="I192" s="81"/>
    </row>
    <row r="193" spans="5:9">
      <c r="E193" s="81"/>
      <c r="G193" s="81"/>
      <c r="I193" s="81"/>
    </row>
    <row r="194" spans="5:9">
      <c r="E194" s="81"/>
      <c r="G194" s="81"/>
      <c r="I194" s="81"/>
    </row>
    <row r="195" spans="5:9">
      <c r="E195" s="81"/>
      <c r="G195" s="81"/>
      <c r="I195" s="81"/>
    </row>
    <row r="196" spans="5:9">
      <c r="E196" s="81"/>
      <c r="G196" s="81"/>
      <c r="I196" s="81"/>
    </row>
    <row r="197" spans="5:9">
      <c r="E197" s="81"/>
      <c r="G197" s="81"/>
      <c r="I197" s="81"/>
    </row>
    <row r="198" spans="5:9">
      <c r="E198" s="81"/>
      <c r="G198" s="81"/>
      <c r="I198" s="81"/>
    </row>
    <row r="199" spans="5:9">
      <c r="E199" s="81"/>
      <c r="G199" s="81"/>
      <c r="I199" s="81"/>
    </row>
    <row r="200" spans="5:9">
      <c r="E200" s="81"/>
      <c r="G200" s="81"/>
      <c r="I200" s="81"/>
    </row>
    <row r="201" spans="5:9">
      <c r="E201" s="81"/>
      <c r="G201" s="81"/>
      <c r="I201" s="81"/>
    </row>
    <row r="202" spans="5:9">
      <c r="E202" s="81"/>
      <c r="G202" s="81"/>
      <c r="I202" s="81"/>
    </row>
    <row r="203" spans="5:9">
      <c r="E203" s="81"/>
      <c r="G203" s="81"/>
      <c r="I203" s="81"/>
    </row>
    <row r="204" spans="5:9">
      <c r="E204" s="81"/>
      <c r="G204" s="81"/>
      <c r="I204" s="81"/>
    </row>
    <row r="205" spans="5:9">
      <c r="E205" s="81"/>
      <c r="G205" s="81"/>
      <c r="I205" s="81"/>
    </row>
    <row r="206" spans="5:9">
      <c r="E206" s="81"/>
      <c r="G206" s="81"/>
      <c r="I206" s="81"/>
    </row>
    <row r="207" spans="5:9">
      <c r="E207" s="81"/>
      <c r="G207" s="81"/>
      <c r="I207" s="81"/>
    </row>
    <row r="208" spans="5:9">
      <c r="E208" s="81"/>
      <c r="G208" s="81"/>
      <c r="I208" s="81"/>
    </row>
    <row r="209" spans="5:9">
      <c r="E209" s="81"/>
      <c r="G209" s="81"/>
      <c r="I209" s="81"/>
    </row>
    <row r="210" spans="5:9">
      <c r="E210" s="81"/>
      <c r="G210" s="81"/>
      <c r="I210" s="81"/>
    </row>
    <row r="211" spans="5:9">
      <c r="E211" s="81"/>
      <c r="G211" s="81"/>
      <c r="I211" s="81"/>
    </row>
    <row r="212" spans="5:9">
      <c r="E212" s="81"/>
      <c r="G212" s="81"/>
      <c r="I212" s="81"/>
    </row>
    <row r="213" spans="5:9">
      <c r="E213" s="81"/>
      <c r="G213" s="81"/>
      <c r="I213" s="81"/>
    </row>
    <row r="214" spans="5:9">
      <c r="E214" s="81"/>
      <c r="G214" s="81"/>
      <c r="I214" s="81"/>
    </row>
    <row r="215" spans="5:9">
      <c r="E215" s="81"/>
      <c r="G215" s="81"/>
      <c r="I215" s="81"/>
    </row>
    <row r="216" spans="5:9">
      <c r="E216" s="81"/>
      <c r="G216" s="81"/>
      <c r="I216" s="81"/>
    </row>
    <row r="217" spans="5:9">
      <c r="E217" s="81"/>
      <c r="G217" s="81"/>
      <c r="I217" s="81"/>
    </row>
    <row r="218" spans="5:9">
      <c r="E218" s="81"/>
      <c r="G218" s="81"/>
      <c r="I218" s="81"/>
    </row>
    <row r="219" spans="5:9">
      <c r="E219" s="81"/>
      <c r="G219" s="81"/>
      <c r="I219" s="81"/>
    </row>
    <row r="220" spans="5:9">
      <c r="E220" s="81"/>
      <c r="G220" s="81"/>
      <c r="I220" s="81"/>
    </row>
    <row r="221" spans="5:9">
      <c r="E221" s="81"/>
      <c r="G221" s="81"/>
      <c r="I221" s="81"/>
    </row>
    <row r="222" spans="5:9">
      <c r="E222" s="81"/>
      <c r="G222" s="81"/>
      <c r="I222" s="81"/>
    </row>
    <row r="223" spans="5:9">
      <c r="E223" s="81"/>
      <c r="G223" s="81"/>
      <c r="I223" s="81"/>
    </row>
    <row r="224" spans="5:9">
      <c r="E224" s="81"/>
      <c r="G224" s="81"/>
      <c r="I224" s="81"/>
    </row>
    <row r="225" spans="5:9">
      <c r="E225" s="81"/>
      <c r="G225" s="81"/>
      <c r="I225" s="81"/>
    </row>
    <row r="226" spans="5:9">
      <c r="E226" s="81"/>
      <c r="G226" s="81"/>
      <c r="I226" s="81"/>
    </row>
    <row r="227" spans="5:9">
      <c r="E227" s="81"/>
      <c r="G227" s="81"/>
      <c r="I227" s="81"/>
    </row>
    <row r="228" spans="5:9">
      <c r="E228" s="81"/>
      <c r="G228" s="81"/>
      <c r="I228" s="81"/>
    </row>
    <row r="229" spans="5:9">
      <c r="E229" s="81"/>
      <c r="G229" s="81"/>
      <c r="I229" s="81"/>
    </row>
    <row r="230" spans="5:9">
      <c r="E230" s="81"/>
      <c r="G230" s="81"/>
      <c r="I230" s="81"/>
    </row>
    <row r="231" spans="5:9">
      <c r="E231" s="81"/>
      <c r="G231" s="81"/>
      <c r="I231" s="81"/>
    </row>
    <row r="232" spans="5:9">
      <c r="E232" s="81"/>
      <c r="G232" s="81"/>
      <c r="I232" s="81"/>
    </row>
    <row r="233" spans="5:9">
      <c r="E233" s="81"/>
      <c r="G233" s="81"/>
      <c r="I233" s="81"/>
    </row>
    <row r="234" spans="5:9">
      <c r="E234" s="81"/>
      <c r="G234" s="81"/>
      <c r="I234" s="81"/>
    </row>
    <row r="235" spans="5:9">
      <c r="E235" s="81"/>
      <c r="G235" s="81"/>
      <c r="I235" s="81"/>
    </row>
    <row r="236" spans="5:9">
      <c r="E236" s="81"/>
      <c r="G236" s="81"/>
      <c r="I236" s="81"/>
    </row>
    <row r="237" spans="5:9">
      <c r="E237" s="81"/>
      <c r="G237" s="81"/>
      <c r="I237" s="81"/>
    </row>
    <row r="238" spans="5:9">
      <c r="E238" s="81"/>
      <c r="G238" s="81"/>
      <c r="I238" s="81"/>
    </row>
    <row r="239" spans="5:9">
      <c r="E239" s="81"/>
      <c r="G239" s="81"/>
      <c r="I239" s="81"/>
    </row>
    <row r="240" spans="5:9">
      <c r="E240" s="81"/>
      <c r="G240" s="81"/>
      <c r="I240" s="81"/>
    </row>
    <row r="241" spans="5:9">
      <c r="E241" s="81"/>
      <c r="G241" s="81"/>
      <c r="I241" s="81"/>
    </row>
    <row r="242" spans="5:9">
      <c r="E242" s="81"/>
      <c r="G242" s="81"/>
      <c r="I242" s="81"/>
    </row>
    <row r="243" spans="5:9">
      <c r="E243" s="81"/>
      <c r="G243" s="81"/>
      <c r="I243" s="81"/>
    </row>
    <row r="244" spans="5:9">
      <c r="E244" s="81"/>
      <c r="G244" s="81"/>
      <c r="I244" s="81"/>
    </row>
    <row r="245" spans="5:9">
      <c r="E245" s="81"/>
      <c r="G245" s="81"/>
      <c r="I245" s="81"/>
    </row>
    <row r="246" spans="5:9">
      <c r="E246" s="81"/>
      <c r="G246" s="81"/>
      <c r="I246" s="81"/>
    </row>
    <row r="247" spans="5:9">
      <c r="E247" s="81"/>
      <c r="G247" s="81"/>
      <c r="I247" s="81"/>
    </row>
    <row r="248" spans="5:9">
      <c r="E248" s="81"/>
      <c r="G248" s="81"/>
      <c r="I248" s="81"/>
    </row>
    <row r="249" spans="5:9">
      <c r="E249" s="81"/>
      <c r="G249" s="81"/>
      <c r="I249" s="81"/>
    </row>
    <row r="250" spans="5:9">
      <c r="E250" s="81"/>
      <c r="G250" s="81"/>
      <c r="I250" s="81"/>
    </row>
    <row r="251" spans="5:9">
      <c r="E251" s="81"/>
      <c r="G251" s="81"/>
      <c r="I251" s="81"/>
    </row>
    <row r="252" spans="5:9">
      <c r="E252" s="81"/>
      <c r="G252" s="81"/>
      <c r="I252" s="81"/>
    </row>
    <row r="253" spans="5:9">
      <c r="E253" s="81"/>
      <c r="G253" s="81"/>
      <c r="I253" s="81"/>
    </row>
    <row r="254" spans="5:9">
      <c r="E254" s="81"/>
      <c r="G254" s="81"/>
      <c r="I254" s="81"/>
    </row>
    <row r="255" spans="5:9">
      <c r="E255" s="81"/>
      <c r="G255" s="81"/>
      <c r="I255" s="81"/>
    </row>
    <row r="256" spans="5:9">
      <c r="E256" s="81"/>
      <c r="G256" s="81"/>
      <c r="I256" s="81"/>
    </row>
    <row r="257" spans="5:9">
      <c r="E257" s="81"/>
      <c r="G257" s="81"/>
      <c r="I257" s="81"/>
    </row>
    <row r="258" spans="5:9">
      <c r="E258" s="81"/>
      <c r="G258" s="81"/>
      <c r="I258" s="81"/>
    </row>
    <row r="259" spans="5:9">
      <c r="E259" s="81"/>
      <c r="G259" s="81"/>
      <c r="I259" s="81"/>
    </row>
    <row r="260" spans="5:9">
      <c r="E260" s="81"/>
      <c r="G260" s="81"/>
      <c r="I260" s="81"/>
    </row>
    <row r="261" spans="5:9">
      <c r="E261" s="81"/>
      <c r="G261" s="81"/>
      <c r="I261" s="81"/>
    </row>
    <row r="262" spans="5:9">
      <c r="E262" s="81"/>
      <c r="G262" s="81"/>
      <c r="I262" s="81"/>
    </row>
    <row r="263" spans="5:9">
      <c r="E263" s="81"/>
      <c r="G263" s="81"/>
      <c r="I263" s="81"/>
    </row>
    <row r="264" spans="5:9">
      <c r="E264" s="81"/>
      <c r="G264" s="81"/>
      <c r="I264" s="81"/>
    </row>
    <row r="265" spans="5:9">
      <c r="E265" s="81"/>
      <c r="G265" s="81"/>
      <c r="I265" s="81"/>
    </row>
    <row r="266" spans="5:9">
      <c r="E266" s="81"/>
      <c r="G266" s="81"/>
      <c r="I266" s="81"/>
    </row>
    <row r="267" spans="5:9">
      <c r="E267" s="81"/>
      <c r="G267" s="81"/>
      <c r="I267" s="81"/>
    </row>
    <row r="268" spans="5:9">
      <c r="E268" s="81"/>
      <c r="G268" s="81"/>
      <c r="I268" s="81"/>
    </row>
    <row r="269" spans="5:9">
      <c r="E269" s="81"/>
      <c r="G269" s="81"/>
      <c r="I269" s="81"/>
    </row>
    <row r="270" spans="5:9">
      <c r="E270" s="81"/>
      <c r="G270" s="81"/>
      <c r="I270" s="81"/>
    </row>
    <row r="271" spans="5:9">
      <c r="E271" s="81"/>
      <c r="G271" s="81"/>
      <c r="I271" s="81"/>
    </row>
    <row r="272" spans="5:9">
      <c r="E272" s="81"/>
      <c r="G272" s="81"/>
      <c r="I272" s="81"/>
    </row>
    <row r="273" spans="5:9">
      <c r="E273" s="81"/>
      <c r="G273" s="81"/>
      <c r="I273" s="81"/>
    </row>
    <row r="274" spans="5:9">
      <c r="E274" s="81"/>
      <c r="G274" s="81"/>
      <c r="I274" s="81"/>
    </row>
    <row r="275" spans="5:9">
      <c r="E275" s="81"/>
      <c r="G275" s="81"/>
      <c r="I275" s="81"/>
    </row>
    <row r="276" spans="5:9">
      <c r="E276" s="81"/>
      <c r="G276" s="81"/>
      <c r="I276" s="81"/>
    </row>
    <row r="277" spans="5:9">
      <c r="E277" s="81"/>
      <c r="G277" s="81"/>
      <c r="I277" s="81"/>
    </row>
    <row r="278" spans="5:9">
      <c r="E278" s="81"/>
      <c r="G278" s="81"/>
      <c r="I278" s="81"/>
    </row>
    <row r="279" spans="5:9">
      <c r="E279" s="81"/>
      <c r="G279" s="81"/>
      <c r="I279" s="81"/>
    </row>
    <row r="280" spans="5:9">
      <c r="E280" s="81"/>
      <c r="G280" s="81"/>
      <c r="I280" s="81"/>
    </row>
    <row r="281" spans="5:9">
      <c r="E281" s="81"/>
      <c r="G281" s="81"/>
      <c r="I281" s="81"/>
    </row>
    <row r="282" spans="5:9">
      <c r="E282" s="81"/>
      <c r="G282" s="81"/>
      <c r="I282" s="81"/>
    </row>
    <row r="283" spans="5:9">
      <c r="E283" s="81"/>
      <c r="G283" s="81"/>
      <c r="I283" s="81"/>
    </row>
    <row r="284" spans="5:9">
      <c r="E284" s="81"/>
      <c r="G284" s="81"/>
      <c r="I284" s="81"/>
    </row>
    <row r="285" spans="5:9">
      <c r="E285" s="81"/>
      <c r="G285" s="81"/>
      <c r="I285" s="81"/>
    </row>
    <row r="286" spans="5:9">
      <c r="E286" s="81"/>
      <c r="G286" s="81"/>
      <c r="I286" s="81"/>
    </row>
    <row r="287" spans="5:9">
      <c r="E287" s="81"/>
      <c r="G287" s="81"/>
      <c r="I287" s="81"/>
    </row>
    <row r="288" spans="5:9">
      <c r="E288" s="81"/>
      <c r="G288" s="81"/>
      <c r="I288" s="81"/>
    </row>
    <row r="289" spans="5:9">
      <c r="E289" s="81"/>
      <c r="G289" s="81"/>
      <c r="I289" s="81"/>
    </row>
    <row r="290" spans="5:9">
      <c r="E290" s="81"/>
      <c r="G290" s="81"/>
      <c r="I290" s="81"/>
    </row>
    <row r="291" spans="5:9">
      <c r="E291" s="81"/>
      <c r="G291" s="81"/>
      <c r="I291" s="81"/>
    </row>
    <row r="292" spans="5:9">
      <c r="E292" s="81"/>
      <c r="G292" s="81"/>
      <c r="I292" s="81"/>
    </row>
    <row r="293" spans="5:9">
      <c r="E293" s="81"/>
      <c r="G293" s="81"/>
      <c r="I293" s="81"/>
    </row>
    <row r="294" spans="5:9">
      <c r="E294" s="81"/>
      <c r="G294" s="81"/>
      <c r="I294" s="81"/>
    </row>
    <row r="295" spans="5:9">
      <c r="E295" s="81"/>
      <c r="G295" s="81"/>
      <c r="I295" s="81"/>
    </row>
    <row r="296" spans="5:9">
      <c r="E296" s="81"/>
      <c r="G296" s="81"/>
      <c r="I296" s="81"/>
    </row>
    <row r="297" spans="5:9">
      <c r="E297" s="81"/>
      <c r="G297" s="81"/>
      <c r="I297" s="81"/>
    </row>
    <row r="298" spans="5:9">
      <c r="E298" s="81"/>
      <c r="G298" s="81"/>
      <c r="I298" s="81"/>
    </row>
    <row r="299" spans="5:9">
      <c r="E299" s="81"/>
      <c r="G299" s="81"/>
      <c r="I299" s="81"/>
    </row>
    <row r="300" spans="5:9">
      <c r="E300" s="81"/>
      <c r="G300" s="81"/>
      <c r="I300" s="81"/>
    </row>
    <row r="301" spans="5:9">
      <c r="E301" s="81"/>
      <c r="G301" s="81"/>
      <c r="I301" s="81"/>
    </row>
    <row r="302" spans="5:9">
      <c r="E302" s="81"/>
      <c r="G302" s="81"/>
      <c r="I302" s="81"/>
    </row>
    <row r="303" spans="5:9">
      <c r="E303" s="81"/>
      <c r="G303" s="81"/>
      <c r="I303" s="81"/>
    </row>
    <row r="304" spans="5:9">
      <c r="E304" s="81"/>
      <c r="G304" s="81"/>
      <c r="I304" s="81"/>
    </row>
    <row r="305" spans="5:9">
      <c r="E305" s="81"/>
      <c r="G305" s="81"/>
      <c r="I305" s="81"/>
    </row>
    <row r="306" spans="5:9">
      <c r="E306" s="81"/>
      <c r="G306" s="81"/>
      <c r="I306" s="81"/>
    </row>
    <row r="307" spans="5:9">
      <c r="E307" s="81"/>
      <c r="G307" s="81"/>
      <c r="I307" s="81"/>
    </row>
    <row r="308" spans="5:9">
      <c r="E308" s="81"/>
      <c r="G308" s="81"/>
      <c r="I308" s="81"/>
    </row>
    <row r="309" spans="5:9">
      <c r="E309" s="81"/>
      <c r="G309" s="81"/>
      <c r="I309" s="81"/>
    </row>
    <row r="310" spans="5:9">
      <c r="E310" s="81"/>
      <c r="G310" s="81"/>
      <c r="I310" s="81"/>
    </row>
    <row r="311" spans="5:9">
      <c r="E311" s="81"/>
      <c r="G311" s="81"/>
      <c r="I311" s="81"/>
    </row>
    <row r="312" spans="5:9">
      <c r="E312" s="81"/>
      <c r="G312" s="81"/>
      <c r="I312" s="81"/>
    </row>
    <row r="313" spans="5:9">
      <c r="E313" s="81"/>
      <c r="G313" s="81"/>
      <c r="I313" s="81"/>
    </row>
    <row r="314" spans="5:9">
      <c r="E314" s="81"/>
      <c r="G314" s="81"/>
      <c r="I314" s="81"/>
    </row>
    <row r="315" spans="5:9">
      <c r="E315" s="81"/>
      <c r="G315" s="81"/>
      <c r="I315" s="81"/>
    </row>
    <row r="316" spans="5:9">
      <c r="E316" s="81"/>
      <c r="G316" s="81"/>
      <c r="I316" s="81"/>
    </row>
    <row r="317" spans="5:9">
      <c r="E317" s="81"/>
      <c r="G317" s="81"/>
      <c r="I317" s="81"/>
    </row>
    <row r="318" spans="5:9">
      <c r="E318" s="81"/>
      <c r="G318" s="81"/>
      <c r="I318" s="81"/>
    </row>
    <row r="319" spans="5:9">
      <c r="E319" s="81"/>
      <c r="G319" s="81"/>
      <c r="I319" s="81"/>
    </row>
    <row r="320" spans="5:9">
      <c r="E320" s="81"/>
      <c r="G320" s="81"/>
      <c r="I320" s="81"/>
    </row>
    <row r="321" spans="5:9">
      <c r="E321" s="81"/>
      <c r="G321" s="81"/>
      <c r="I321" s="81"/>
    </row>
    <row r="322" spans="5:9">
      <c r="E322" s="81"/>
      <c r="G322" s="81"/>
      <c r="I322" s="81"/>
    </row>
    <row r="323" spans="5:9">
      <c r="E323" s="81"/>
      <c r="G323" s="81"/>
      <c r="I323" s="81"/>
    </row>
    <row r="324" spans="5:9">
      <c r="E324" s="81"/>
      <c r="G324" s="81"/>
      <c r="I324" s="81"/>
    </row>
    <row r="325" spans="5:9">
      <c r="E325" s="81"/>
      <c r="G325" s="81"/>
      <c r="I325" s="81"/>
    </row>
    <row r="326" spans="5:9">
      <c r="E326" s="81"/>
      <c r="G326" s="81"/>
      <c r="I326" s="81"/>
    </row>
    <row r="327" spans="5:9">
      <c r="E327" s="81"/>
      <c r="G327" s="81"/>
      <c r="I327" s="81"/>
    </row>
    <row r="328" spans="5:9">
      <c r="E328" s="81"/>
      <c r="G328" s="81"/>
      <c r="I328" s="81"/>
    </row>
    <row r="329" spans="5:9">
      <c r="E329" s="81"/>
      <c r="G329" s="81"/>
      <c r="I329" s="81"/>
    </row>
    <row r="330" spans="5:9">
      <c r="E330" s="81"/>
      <c r="G330" s="81"/>
      <c r="I330" s="81"/>
    </row>
    <row r="331" spans="5:9">
      <c r="E331" s="81"/>
      <c r="G331" s="81"/>
      <c r="I331" s="81"/>
    </row>
    <row r="332" spans="5:9">
      <c r="E332" s="81"/>
      <c r="G332" s="81"/>
      <c r="I332" s="81"/>
    </row>
    <row r="333" spans="5:9">
      <c r="E333" s="81"/>
      <c r="G333" s="81"/>
      <c r="I333" s="81"/>
    </row>
    <row r="334" spans="5:9">
      <c r="E334" s="81"/>
      <c r="G334" s="81"/>
      <c r="I334" s="81"/>
    </row>
    <row r="335" spans="5:9">
      <c r="E335" s="81"/>
      <c r="G335" s="81"/>
      <c r="I335" s="81"/>
    </row>
    <row r="336" spans="5:9">
      <c r="E336" s="81"/>
      <c r="G336" s="81"/>
      <c r="I336" s="81"/>
    </row>
    <row r="337" spans="5:9">
      <c r="E337" s="81"/>
      <c r="G337" s="81"/>
      <c r="I337" s="81"/>
    </row>
    <row r="338" spans="5:9">
      <c r="E338" s="81"/>
      <c r="G338" s="81"/>
      <c r="I338" s="81"/>
    </row>
    <row r="339" spans="5:9">
      <c r="E339" s="81"/>
      <c r="G339" s="81"/>
      <c r="I339" s="81"/>
    </row>
    <row r="340" spans="5:9">
      <c r="E340" s="81"/>
      <c r="G340" s="81"/>
      <c r="I340" s="81"/>
    </row>
    <row r="341" spans="5:9">
      <c r="E341" s="81"/>
      <c r="G341" s="81"/>
      <c r="I341" s="81"/>
    </row>
    <row r="342" spans="5:9">
      <c r="E342" s="81"/>
      <c r="G342" s="81"/>
      <c r="I342" s="81"/>
    </row>
    <row r="343" spans="5:9">
      <c r="E343" s="81"/>
      <c r="G343" s="81"/>
      <c r="I343" s="81"/>
    </row>
    <row r="344" spans="5:9">
      <c r="E344" s="81"/>
      <c r="G344" s="81"/>
      <c r="I344" s="81"/>
    </row>
    <row r="345" spans="5:9">
      <c r="E345" s="81"/>
      <c r="G345" s="81"/>
      <c r="I345" s="81"/>
    </row>
    <row r="346" spans="5:9">
      <c r="E346" s="81"/>
      <c r="G346" s="81"/>
      <c r="I346" s="81"/>
    </row>
    <row r="347" spans="5:9">
      <c r="E347" s="81"/>
      <c r="G347" s="81"/>
      <c r="I347" s="81"/>
    </row>
    <row r="348" spans="5:9">
      <c r="E348" s="81"/>
      <c r="G348" s="81"/>
      <c r="I348" s="81"/>
    </row>
    <row r="349" spans="5:9">
      <c r="E349" s="81"/>
      <c r="G349" s="81"/>
      <c r="I349" s="81"/>
    </row>
    <row r="350" spans="5:9">
      <c r="E350" s="81"/>
      <c r="G350" s="81"/>
      <c r="I350" s="81"/>
    </row>
    <row r="351" spans="5:9">
      <c r="E351" s="81"/>
      <c r="G351" s="81"/>
      <c r="I351" s="81"/>
    </row>
    <row r="352" spans="5:9">
      <c r="E352" s="81"/>
      <c r="G352" s="81"/>
      <c r="I352" s="81"/>
    </row>
    <row r="353" spans="5:9">
      <c r="E353" s="81"/>
      <c r="G353" s="81"/>
      <c r="I353" s="81"/>
    </row>
    <row r="354" spans="5:9">
      <c r="E354" s="81"/>
      <c r="G354" s="81"/>
      <c r="I354" s="81"/>
    </row>
    <row r="355" spans="5:9">
      <c r="E355" s="81"/>
      <c r="G355" s="81"/>
      <c r="I355" s="81"/>
    </row>
    <row r="356" spans="5:9">
      <c r="E356" s="81"/>
      <c r="G356" s="81"/>
      <c r="I356" s="81"/>
    </row>
    <row r="357" spans="5:9">
      <c r="E357" s="81"/>
      <c r="G357" s="81"/>
      <c r="I357" s="81"/>
    </row>
    <row r="358" spans="5:9">
      <c r="E358" s="81"/>
      <c r="G358" s="81"/>
      <c r="I358" s="81"/>
    </row>
    <row r="359" spans="5:9">
      <c r="E359" s="81"/>
      <c r="G359" s="81"/>
      <c r="I359" s="81"/>
    </row>
    <row r="360" spans="5:9">
      <c r="E360" s="81"/>
      <c r="G360" s="81"/>
      <c r="I360" s="81"/>
    </row>
    <row r="361" spans="5:9">
      <c r="E361" s="81"/>
      <c r="G361" s="81"/>
      <c r="I361" s="81"/>
    </row>
    <row r="362" spans="5:9">
      <c r="E362" s="81"/>
      <c r="G362" s="81"/>
      <c r="I362" s="81"/>
    </row>
    <row r="363" spans="5:9">
      <c r="E363" s="81"/>
      <c r="G363" s="81"/>
      <c r="I363" s="81"/>
    </row>
    <row r="364" spans="5:9">
      <c r="E364" s="81"/>
      <c r="G364" s="81"/>
      <c r="I364" s="81"/>
    </row>
    <row r="365" spans="5:9">
      <c r="E365" s="81"/>
      <c r="G365" s="81"/>
      <c r="I365" s="81"/>
    </row>
    <row r="366" spans="5:9">
      <c r="E366" s="81"/>
      <c r="G366" s="81"/>
      <c r="I366" s="81"/>
    </row>
    <row r="367" spans="5:9">
      <c r="E367" s="81"/>
      <c r="G367" s="81"/>
      <c r="I367" s="81"/>
    </row>
    <row r="368" spans="5:9">
      <c r="E368" s="81"/>
      <c r="G368" s="81"/>
      <c r="I368" s="81"/>
    </row>
    <row r="369" spans="5:9">
      <c r="E369" s="81"/>
      <c r="G369" s="81"/>
      <c r="I369" s="81"/>
    </row>
    <row r="370" spans="5:9">
      <c r="E370" s="81"/>
      <c r="G370" s="81"/>
      <c r="I370" s="81"/>
    </row>
    <row r="371" spans="5:9">
      <c r="E371" s="81"/>
      <c r="G371" s="81"/>
      <c r="I371" s="81"/>
    </row>
    <row r="372" spans="5:9">
      <c r="E372" s="81"/>
      <c r="G372" s="81"/>
      <c r="I372" s="81"/>
    </row>
    <row r="373" spans="5:9">
      <c r="E373" s="81"/>
      <c r="G373" s="81"/>
      <c r="I373" s="81"/>
    </row>
  </sheetData>
  <mergeCells count="62">
    <mergeCell ref="C70:D70"/>
    <mergeCell ref="C71:D71"/>
    <mergeCell ref="C78:AE78"/>
    <mergeCell ref="C60:D60"/>
    <mergeCell ref="C61:D61"/>
    <mergeCell ref="C62:D62"/>
    <mergeCell ref="A65:D65"/>
    <mergeCell ref="C69:D69"/>
    <mergeCell ref="C55:D55"/>
    <mergeCell ref="C56:D56"/>
    <mergeCell ref="C57:D57"/>
    <mergeCell ref="C58:D58"/>
    <mergeCell ref="C59:D59"/>
    <mergeCell ref="C50:D50"/>
    <mergeCell ref="C51:D51"/>
    <mergeCell ref="C52:D52"/>
    <mergeCell ref="C53:D53"/>
    <mergeCell ref="C54:D54"/>
    <mergeCell ref="C45:D45"/>
    <mergeCell ref="C46:D46"/>
    <mergeCell ref="C47:D47"/>
    <mergeCell ref="C48:D48"/>
    <mergeCell ref="C49:D49"/>
    <mergeCell ref="C40:D40"/>
    <mergeCell ref="C41:D41"/>
    <mergeCell ref="C42:D42"/>
    <mergeCell ref="C43:D43"/>
    <mergeCell ref="C44:D44"/>
    <mergeCell ref="C35:D35"/>
    <mergeCell ref="C36:D36"/>
    <mergeCell ref="C37:D37"/>
    <mergeCell ref="C38:D38"/>
    <mergeCell ref="C39:D39"/>
    <mergeCell ref="B28:D28"/>
    <mergeCell ref="C31:D31"/>
    <mergeCell ref="C32:D32"/>
    <mergeCell ref="C33:D33"/>
    <mergeCell ref="C34:D34"/>
    <mergeCell ref="C22:D22"/>
    <mergeCell ref="C23:D23"/>
    <mergeCell ref="C24:D24"/>
    <mergeCell ref="C25:D25"/>
    <mergeCell ref="A27:D27"/>
    <mergeCell ref="A15:D15"/>
    <mergeCell ref="C16:D16"/>
    <mergeCell ref="C17:D17"/>
    <mergeCell ref="C18:D18"/>
    <mergeCell ref="A21:D21"/>
    <mergeCell ref="A1:Q1"/>
    <mergeCell ref="A2:Q2"/>
    <mergeCell ref="A3:Q3"/>
    <mergeCell ref="A6:D12"/>
    <mergeCell ref="E6:J6"/>
    <mergeCell ref="L6:Q6"/>
    <mergeCell ref="E9:E12"/>
    <mergeCell ref="G9:J9"/>
    <mergeCell ref="L9:L12"/>
    <mergeCell ref="N9:Q9"/>
    <mergeCell ref="G12:H12"/>
    <mergeCell ref="I12:J12"/>
    <mergeCell ref="N12:O12"/>
    <mergeCell ref="P12:Q12"/>
  </mergeCells>
  <hyperlinks>
    <hyperlink ref="S1" location="Índice!A1" display="Índice" xr:uid="{00000000-0004-0000-0100-000000000000}"/>
  </hyperlinks>
  <printOptions horizontalCentered="1" verticalCentered="1"/>
  <pageMargins left="0.74791666666666701" right="0.74791666666666701" top="0.78749999999999998" bottom="0.78749999999999998" header="0.51180555555555496" footer="0.51180555555555496"/>
  <pageSetup paperSize="9" scale="63" firstPageNumber="0" orientation="portrait" horizontalDpi="300" verticalDpi="300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42"/>
  <sheetViews>
    <sheetView showGridLines="0" zoomScaleNormal="100" zoomScalePageLayoutView="90" workbookViewId="0">
      <selection activeCell="U22" sqref="U22"/>
    </sheetView>
  </sheetViews>
  <sheetFormatPr baseColWidth="10" defaultColWidth="11.5" defaultRowHeight="13"/>
  <cols>
    <col min="1" max="1" width="5.6640625" style="84" customWidth="1"/>
    <col min="2" max="2" width="7.33203125" style="84" customWidth="1"/>
    <col min="3" max="3" width="5.6640625" style="84" customWidth="1"/>
    <col min="4" max="4" width="10.5" style="84" customWidth="1"/>
    <col min="5" max="5" width="9.5" style="84" customWidth="1"/>
    <col min="6" max="6" width="2.1640625" style="84" customWidth="1"/>
    <col min="7" max="7" width="9.5" style="84" customWidth="1"/>
    <col min="8" max="8" width="2.1640625" style="84" customWidth="1"/>
    <col min="9" max="9" width="8.5" style="84" customWidth="1"/>
    <col min="10" max="10" width="1.6640625" style="84" customWidth="1"/>
    <col min="11" max="11" width="3.6640625" style="84" customWidth="1"/>
    <col min="12" max="12" width="7.33203125" style="84" customWidth="1"/>
    <col min="13" max="13" width="2.6640625" style="85" customWidth="1"/>
    <col min="14" max="14" width="7" style="85" customWidth="1"/>
    <col min="15" max="15" width="2.6640625" style="85" customWidth="1"/>
    <col min="16" max="16" width="7" style="85" customWidth="1"/>
    <col min="17" max="17" width="2.6640625" style="85" customWidth="1"/>
    <col min="18" max="18" width="5.6640625" style="85" customWidth="1"/>
    <col min="19" max="1024" width="11.5" style="85"/>
  </cols>
  <sheetData>
    <row r="1" spans="1:19" s="87" customFormat="1" ht="14">
      <c r="A1" s="204" t="s">
        <v>196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86"/>
      <c r="S1" s="21" t="s">
        <v>15</v>
      </c>
    </row>
    <row r="2" spans="1:19" s="87" customFormat="1" ht="29.25" customHeight="1">
      <c r="A2" s="205" t="s">
        <v>83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86"/>
    </row>
    <row r="3" spans="1:19" s="87" customFormat="1" ht="14">
      <c r="A3" s="204" t="s">
        <v>84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86"/>
    </row>
    <row r="4" spans="1:19" s="91" customFormat="1" ht="7" customHeight="1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9"/>
      <c r="N4" s="89"/>
      <c r="O4" s="89"/>
      <c r="P4" s="89"/>
      <c r="Q4" s="89"/>
      <c r="R4" s="90"/>
    </row>
    <row r="5" spans="1:19" ht="6" customHeight="1"/>
    <row r="6" spans="1:19" ht="12.75" customHeight="1">
      <c r="A6" s="206" t="s">
        <v>85</v>
      </c>
      <c r="B6" s="206"/>
      <c r="C6" s="206"/>
      <c r="D6" s="206"/>
      <c r="E6" s="207" t="s">
        <v>18</v>
      </c>
      <c r="F6" s="207"/>
      <c r="G6" s="207"/>
      <c r="H6" s="207"/>
      <c r="I6" s="207"/>
      <c r="J6" s="207"/>
      <c r="K6" s="92"/>
      <c r="L6" s="208" t="s">
        <v>19</v>
      </c>
      <c r="M6" s="208"/>
      <c r="N6" s="208"/>
      <c r="O6" s="208"/>
      <c r="P6" s="208"/>
      <c r="Q6" s="208"/>
    </row>
    <row r="7" spans="1:19" ht="6" customHeight="1">
      <c r="A7" s="206"/>
      <c r="B7" s="206"/>
      <c r="C7" s="206"/>
      <c r="D7" s="206"/>
      <c r="E7" s="93"/>
      <c r="F7" s="93"/>
      <c r="G7" s="93"/>
      <c r="H7" s="93"/>
      <c r="I7" s="93"/>
      <c r="J7" s="93"/>
      <c r="K7" s="94"/>
      <c r="L7" s="93"/>
      <c r="M7" s="95"/>
      <c r="N7" s="95"/>
      <c r="O7" s="95"/>
      <c r="P7" s="95"/>
      <c r="Q7" s="95"/>
    </row>
    <row r="8" spans="1:19" ht="6" customHeight="1">
      <c r="A8" s="206"/>
      <c r="B8" s="206"/>
      <c r="C8" s="206"/>
      <c r="D8" s="206"/>
    </row>
    <row r="9" spans="1:19" ht="12.75" customHeight="1">
      <c r="A9" s="206"/>
      <c r="B9" s="206"/>
      <c r="C9" s="206"/>
      <c r="D9" s="206"/>
      <c r="E9" s="209" t="s">
        <v>20</v>
      </c>
      <c r="F9" s="209"/>
      <c r="G9" s="210" t="s">
        <v>21</v>
      </c>
      <c r="H9" s="210"/>
      <c r="I9" s="210"/>
      <c r="J9" s="210"/>
      <c r="K9" s="97"/>
      <c r="L9" s="211" t="s">
        <v>20</v>
      </c>
      <c r="M9" s="211"/>
      <c r="N9" s="212" t="s">
        <v>21</v>
      </c>
      <c r="O9" s="212"/>
      <c r="P9" s="212"/>
      <c r="Q9" s="212"/>
      <c r="R9" s="99"/>
    </row>
    <row r="10" spans="1:19" ht="6" customHeight="1">
      <c r="A10" s="206"/>
      <c r="B10" s="206"/>
      <c r="C10" s="206"/>
      <c r="D10" s="206"/>
      <c r="E10" s="209"/>
      <c r="F10" s="209"/>
      <c r="G10" s="100"/>
      <c r="H10" s="100"/>
      <c r="I10" s="100"/>
      <c r="J10" s="100"/>
      <c r="K10" s="96"/>
      <c r="L10" s="211"/>
      <c r="M10" s="211"/>
      <c r="N10" s="101"/>
      <c r="O10" s="101"/>
      <c r="P10" s="101"/>
      <c r="Q10" s="101"/>
      <c r="R10" s="98"/>
    </row>
    <row r="11" spans="1:19" ht="6" customHeight="1">
      <c r="A11" s="206"/>
      <c r="B11" s="206"/>
      <c r="C11" s="206"/>
      <c r="D11" s="206"/>
      <c r="E11" s="209"/>
      <c r="F11" s="209"/>
      <c r="G11" s="96"/>
      <c r="H11" s="96"/>
      <c r="I11" s="96"/>
      <c r="J11" s="96"/>
      <c r="K11" s="96"/>
      <c r="L11" s="211"/>
      <c r="M11" s="211"/>
      <c r="N11" s="98"/>
      <c r="O11" s="98"/>
      <c r="P11" s="98"/>
      <c r="Q11" s="98"/>
      <c r="R11" s="98"/>
    </row>
    <row r="12" spans="1:19" ht="14.25" customHeight="1">
      <c r="A12" s="206"/>
      <c r="B12" s="206"/>
      <c r="C12" s="206"/>
      <c r="D12" s="206"/>
      <c r="E12" s="209"/>
      <c r="F12" s="209"/>
      <c r="G12" s="210" t="s">
        <v>22</v>
      </c>
      <c r="H12" s="210"/>
      <c r="I12" s="210" t="s">
        <v>23</v>
      </c>
      <c r="J12" s="210"/>
      <c r="K12" s="97"/>
      <c r="L12" s="211"/>
      <c r="M12" s="211"/>
      <c r="N12" s="212" t="s">
        <v>22</v>
      </c>
      <c r="O12" s="212"/>
      <c r="P12" s="212" t="s">
        <v>23</v>
      </c>
      <c r="Q12" s="212"/>
      <c r="R12" s="99"/>
    </row>
    <row r="13" spans="1:19" s="102" customFormat="1" ht="6" customHeight="1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5"/>
      <c r="N13" s="95"/>
      <c r="O13" s="95"/>
      <c r="P13" s="95"/>
      <c r="Q13" s="95"/>
    </row>
    <row r="14" spans="1:19" ht="6" customHeight="1"/>
    <row r="15" spans="1:19">
      <c r="A15" s="213" t="s">
        <v>20</v>
      </c>
      <c r="B15" s="213"/>
      <c r="C15" s="213"/>
      <c r="D15" s="213"/>
      <c r="E15" s="50">
        <v>195255</v>
      </c>
      <c r="F15" s="50"/>
      <c r="G15" s="50">
        <v>175319</v>
      </c>
      <c r="H15" s="50"/>
      <c r="I15" s="50">
        <v>19936</v>
      </c>
      <c r="J15" s="104"/>
      <c r="K15" s="104"/>
      <c r="L15" s="51">
        <f>SUM(L16:L20)</f>
        <v>99.998974490449939</v>
      </c>
      <c r="M15" s="53"/>
      <c r="N15" s="53">
        <f>SUM(N16:N20)</f>
        <v>99.999429099918927</v>
      </c>
      <c r="O15" s="53"/>
      <c r="P15" s="53">
        <f>SUM(P16:P20)</f>
        <v>99.994965513769316</v>
      </c>
      <c r="Q15" s="105" t="s">
        <v>86</v>
      </c>
      <c r="R15" s="106"/>
    </row>
    <row r="16" spans="1:19">
      <c r="C16" s="214" t="s">
        <v>87</v>
      </c>
      <c r="D16" s="214"/>
      <c r="E16" s="107">
        <v>13136</v>
      </c>
      <c r="F16" s="104"/>
      <c r="G16" s="107">
        <v>10987</v>
      </c>
      <c r="H16" s="104"/>
      <c r="I16" s="107">
        <v>2149</v>
      </c>
      <c r="J16" s="104"/>
      <c r="K16" s="104"/>
      <c r="L16" s="58">
        <f>E16*100/(E15-E21)</f>
        <v>6.7355467247788745</v>
      </c>
      <c r="M16" s="105"/>
      <c r="N16" s="59">
        <f>G16*100/(G15-G21)</f>
        <v>6.272479190692045</v>
      </c>
      <c r="O16" s="105"/>
      <c r="P16" s="59">
        <f>I16*100/(I15-I21)</f>
        <v>10.819110909731663</v>
      </c>
      <c r="Q16" s="105" t="s">
        <v>86</v>
      </c>
      <c r="R16" s="106"/>
    </row>
    <row r="17" spans="2:18">
      <c r="C17" s="214" t="s">
        <v>88</v>
      </c>
      <c r="D17" s="214"/>
      <c r="E17" s="107">
        <v>88799</v>
      </c>
      <c r="F17" s="104"/>
      <c r="G17" s="107">
        <v>77184</v>
      </c>
      <c r="H17" s="104"/>
      <c r="I17" s="107">
        <v>11615</v>
      </c>
      <c r="J17" s="104"/>
      <c r="K17" s="104"/>
      <c r="L17" s="58">
        <f>E17*100/(E15-E21)</f>
        <v>45.532111267786185</v>
      </c>
      <c r="M17" s="105"/>
      <c r="N17" s="59">
        <f>G17*100/(G15-G21)</f>
        <v>44.064351857137964</v>
      </c>
      <c r="O17" s="105"/>
      <c r="P17" s="59">
        <f>I17*100/(I15-I21)</f>
        <v>58.475557569350045</v>
      </c>
      <c r="Q17" s="105" t="s">
        <v>86</v>
      </c>
      <c r="R17" s="106"/>
    </row>
    <row r="18" spans="2:18">
      <c r="C18" s="214" t="s">
        <v>89</v>
      </c>
      <c r="D18" s="214"/>
      <c r="E18" s="107">
        <v>59881</v>
      </c>
      <c r="F18" s="104"/>
      <c r="G18" s="107">
        <v>56673</v>
      </c>
      <c r="H18" s="104"/>
      <c r="I18" s="107">
        <v>3208</v>
      </c>
      <c r="J18" s="104"/>
      <c r="K18" s="104"/>
      <c r="L18" s="58">
        <f>E18*100/(E15-E21)</f>
        <v>30.704268683502114</v>
      </c>
      <c r="M18" s="105"/>
      <c r="N18" s="59">
        <f>G18*100/(G15-G21)</f>
        <v>32.354620294356081</v>
      </c>
      <c r="O18" s="105"/>
      <c r="P18" s="59">
        <f>I18*100/(I15-I21)</f>
        <v>16.15063182802195</v>
      </c>
      <c r="Q18" s="105" t="s">
        <v>86</v>
      </c>
      <c r="R18" s="106"/>
    </row>
    <row r="19" spans="2:18">
      <c r="C19" s="214" t="s">
        <v>90</v>
      </c>
      <c r="D19" s="214"/>
      <c r="E19" s="107">
        <v>24637</v>
      </c>
      <c r="F19" s="104"/>
      <c r="G19" s="107">
        <v>22470</v>
      </c>
      <c r="H19" s="104"/>
      <c r="I19" s="107">
        <v>2167</v>
      </c>
      <c r="J19" s="104"/>
      <c r="K19" s="104"/>
      <c r="L19" s="58">
        <f>E19*100/(E15-E21)</f>
        <v>12.632739392385592</v>
      </c>
      <c r="M19" s="105"/>
      <c r="N19" s="59">
        <f>G19*100/(G15-G21)</f>
        <v>12.828124821593725</v>
      </c>
      <c r="O19" s="105"/>
      <c r="P19" s="59">
        <f>I19*100/(I15-I21)</f>
        <v>10.909731661883905</v>
      </c>
      <c r="Q19" s="105" t="s">
        <v>86</v>
      </c>
      <c r="R19" s="106"/>
    </row>
    <row r="20" spans="2:18">
      <c r="C20" s="214" t="s">
        <v>91</v>
      </c>
      <c r="D20" s="214"/>
      <c r="E20" s="107">
        <v>8570</v>
      </c>
      <c r="F20" s="104"/>
      <c r="G20" s="107">
        <v>7847</v>
      </c>
      <c r="H20" s="104"/>
      <c r="I20" s="107">
        <v>723</v>
      </c>
      <c r="J20" s="104" t="s">
        <v>36</v>
      </c>
      <c r="K20" s="104"/>
      <c r="L20" s="58">
        <f>E20*100/(E15-E21)</f>
        <v>4.39430842199718</v>
      </c>
      <c r="M20" s="105"/>
      <c r="N20" s="59">
        <f>G20*100/(G15-G21)</f>
        <v>4.4798529361391166</v>
      </c>
      <c r="O20" s="105"/>
      <c r="P20" s="59">
        <f>I20*100/(I15-I21)</f>
        <v>3.6399335447817549</v>
      </c>
      <c r="Q20" s="105" t="s">
        <v>86</v>
      </c>
      <c r="R20" s="106"/>
    </row>
    <row r="21" spans="2:18">
      <c r="C21" s="108" t="s">
        <v>70</v>
      </c>
      <c r="D21" s="108"/>
      <c r="E21" s="107">
        <v>230</v>
      </c>
      <c r="F21" s="104" t="s">
        <v>36</v>
      </c>
      <c r="G21" s="107">
        <v>157</v>
      </c>
      <c r="H21" s="104" t="s">
        <v>36</v>
      </c>
      <c r="I21" s="107">
        <v>73</v>
      </c>
      <c r="J21" s="104" t="s">
        <v>36</v>
      </c>
      <c r="K21" s="104"/>
      <c r="L21" s="66" t="s">
        <v>71</v>
      </c>
      <c r="M21" s="105"/>
      <c r="N21" s="67" t="s">
        <v>71</v>
      </c>
      <c r="O21" s="105"/>
      <c r="P21" s="67" t="s">
        <v>71</v>
      </c>
      <c r="Q21" s="105"/>
      <c r="R21" s="106"/>
    </row>
    <row r="22" spans="2:18">
      <c r="C22" s="215"/>
      <c r="D22" s="215"/>
      <c r="E22" s="107"/>
      <c r="F22" s="104"/>
      <c r="G22" s="107"/>
      <c r="H22" s="104"/>
      <c r="I22" s="107"/>
      <c r="J22" s="104"/>
      <c r="K22" s="104"/>
      <c r="L22" s="107"/>
      <c r="M22" s="105"/>
      <c r="N22" s="110"/>
      <c r="O22" s="105"/>
      <c r="P22" s="110"/>
      <c r="Q22" s="105" t="s">
        <v>86</v>
      </c>
      <c r="R22" s="106"/>
    </row>
    <row r="23" spans="2:18">
      <c r="B23" s="216" t="s">
        <v>37</v>
      </c>
      <c r="C23" s="216"/>
      <c r="D23" s="216"/>
      <c r="E23" s="50">
        <v>185066</v>
      </c>
      <c r="F23" s="50"/>
      <c r="G23" s="50">
        <v>165706</v>
      </c>
      <c r="H23" s="50"/>
      <c r="I23" s="50">
        <v>19360</v>
      </c>
      <c r="J23" s="104"/>
      <c r="K23" s="104"/>
      <c r="L23" s="51">
        <f>SUM(L24:L28)</f>
        <v>100</v>
      </c>
      <c r="M23" s="53"/>
      <c r="N23" s="53">
        <f>SUM(N24:N28)</f>
        <v>100</v>
      </c>
      <c r="O23" s="53"/>
      <c r="P23" s="53">
        <f>SUM(P24:P28)</f>
        <v>100</v>
      </c>
      <c r="Q23" s="105" t="s">
        <v>86</v>
      </c>
      <c r="R23" s="106"/>
    </row>
    <row r="24" spans="2:18">
      <c r="C24" s="214" t="s">
        <v>87</v>
      </c>
      <c r="D24" s="214"/>
      <c r="E24" s="107">
        <v>13077</v>
      </c>
      <c r="F24" s="104"/>
      <c r="G24" s="107">
        <v>10928</v>
      </c>
      <c r="H24" s="104"/>
      <c r="I24" s="107">
        <v>2149</v>
      </c>
      <c r="J24" s="104"/>
      <c r="K24" s="104"/>
      <c r="L24" s="58">
        <f>E24*100/(E23-E29)</f>
        <v>7.0749204700383039</v>
      </c>
      <c r="M24" s="105"/>
      <c r="N24" s="59">
        <f>G24*100/(G23-G29)</f>
        <v>6.6010667536499765</v>
      </c>
      <c r="O24" s="105"/>
      <c r="P24" s="59">
        <f>I24*100/(I23-I29)</f>
        <v>11.142220148286411</v>
      </c>
      <c r="Q24" s="105" t="s">
        <v>86</v>
      </c>
      <c r="R24" s="106"/>
    </row>
    <row r="25" spans="2:18">
      <c r="C25" s="214" t="s">
        <v>88</v>
      </c>
      <c r="D25" s="214"/>
      <c r="E25" s="107">
        <v>86150</v>
      </c>
      <c r="F25" s="104"/>
      <c r="G25" s="107">
        <v>74695</v>
      </c>
      <c r="H25" s="104"/>
      <c r="I25" s="107">
        <v>11455</v>
      </c>
      <c r="J25" s="104"/>
      <c r="K25" s="104"/>
      <c r="L25" s="58">
        <f>E25*100/(E23-E29)</f>
        <v>46.608885714904027</v>
      </c>
      <c r="M25" s="105"/>
      <c r="N25" s="59">
        <f>G25*100/(G23-G29)</f>
        <v>45.119571848818175</v>
      </c>
      <c r="O25" s="105"/>
      <c r="P25" s="59">
        <f>I25*100/(I23-I29)</f>
        <v>59.392336807175816</v>
      </c>
      <c r="Q25" s="105" t="s">
        <v>86</v>
      </c>
      <c r="R25" s="106"/>
    </row>
    <row r="26" spans="2:18">
      <c r="C26" s="214" t="s">
        <v>89</v>
      </c>
      <c r="D26" s="214"/>
      <c r="E26" s="107">
        <v>55778</v>
      </c>
      <c r="F26" s="104"/>
      <c r="G26" s="107">
        <v>52851</v>
      </c>
      <c r="H26" s="104"/>
      <c r="I26" s="107">
        <v>2927</v>
      </c>
      <c r="J26" s="104"/>
      <c r="K26" s="104"/>
      <c r="L26" s="58">
        <f>E26*100/(E23-E29)</f>
        <v>30.177021792291544</v>
      </c>
      <c r="M26" s="105"/>
      <c r="N26" s="59">
        <f>G26*100/(G23-G29)</f>
        <v>31.924686950691335</v>
      </c>
      <c r="O26" s="105"/>
      <c r="P26" s="59">
        <f>I26*100/(I23-I29)</f>
        <v>15.176025302016903</v>
      </c>
      <c r="Q26" s="105" t="s">
        <v>86</v>
      </c>
      <c r="R26" s="106"/>
    </row>
    <row r="27" spans="2:18">
      <c r="C27" s="214" t="s">
        <v>90</v>
      </c>
      <c r="D27" s="214"/>
      <c r="E27" s="107">
        <v>22230</v>
      </c>
      <c r="F27" s="104"/>
      <c r="G27" s="107">
        <v>20197</v>
      </c>
      <c r="H27" s="104"/>
      <c r="I27" s="107">
        <v>2033</v>
      </c>
      <c r="J27" s="104"/>
      <c r="K27" s="104"/>
      <c r="L27" s="58">
        <f>E27*100/(E23-E29)</f>
        <v>12.026877880932286</v>
      </c>
      <c r="M27" s="105"/>
      <c r="N27" s="59">
        <f>G27*100/(G23-G29)</f>
        <v>12.200013289116818</v>
      </c>
      <c r="O27" s="105"/>
      <c r="P27" s="59">
        <f>I27*100/(I23-I29)</f>
        <v>10.540778762897288</v>
      </c>
      <c r="Q27" s="105" t="s">
        <v>86</v>
      </c>
      <c r="R27" s="106"/>
    </row>
    <row r="28" spans="2:18">
      <c r="C28" s="214" t="s">
        <v>91</v>
      </c>
      <c r="D28" s="214"/>
      <c r="E28" s="107">
        <v>7601</v>
      </c>
      <c r="F28" s="104"/>
      <c r="G28" s="107">
        <v>6878</v>
      </c>
      <c r="H28" s="104"/>
      <c r="I28" s="107">
        <v>723</v>
      </c>
      <c r="J28" s="104" t="s">
        <v>36</v>
      </c>
      <c r="K28" s="104"/>
      <c r="L28" s="58">
        <f>E28*100/(E23-E29)</f>
        <v>4.1122941418338419</v>
      </c>
      <c r="M28" s="105"/>
      <c r="N28" s="59">
        <f>G28*100/(G23-G29)</f>
        <v>4.1546611577236954</v>
      </c>
      <c r="O28" s="105"/>
      <c r="P28" s="59">
        <f>I28*100/(I23-I29)</f>
        <v>3.7486389796235806</v>
      </c>
      <c r="Q28" s="105" t="s">
        <v>86</v>
      </c>
      <c r="R28" s="106"/>
    </row>
    <row r="29" spans="2:18">
      <c r="C29" s="108" t="s">
        <v>70</v>
      </c>
      <c r="D29" s="108"/>
      <c r="E29" s="107">
        <v>230</v>
      </c>
      <c r="F29" s="104" t="s">
        <v>36</v>
      </c>
      <c r="G29" s="107">
        <v>157</v>
      </c>
      <c r="H29" s="104" t="s">
        <v>36</v>
      </c>
      <c r="I29" s="107">
        <v>73</v>
      </c>
      <c r="J29" s="104" t="s">
        <v>36</v>
      </c>
      <c r="K29" s="104"/>
      <c r="L29" s="66" t="s">
        <v>71</v>
      </c>
      <c r="M29" s="105"/>
      <c r="N29" s="67" t="s">
        <v>71</v>
      </c>
      <c r="O29" s="105"/>
      <c r="P29" s="67" t="s">
        <v>71</v>
      </c>
      <c r="Q29" s="105"/>
      <c r="R29" s="106"/>
    </row>
    <row r="30" spans="2:18">
      <c r="C30" s="215"/>
      <c r="D30" s="215"/>
      <c r="E30" s="107"/>
      <c r="F30" s="104" t="s">
        <v>36</v>
      </c>
      <c r="G30" s="107"/>
      <c r="H30" s="104" t="s">
        <v>36</v>
      </c>
      <c r="I30" s="107"/>
      <c r="J30" s="104" t="s">
        <v>36</v>
      </c>
      <c r="K30" s="104"/>
      <c r="L30" s="107"/>
      <c r="M30" s="105"/>
      <c r="N30" s="110"/>
      <c r="O30" s="105"/>
      <c r="P30" s="110"/>
      <c r="Q30" s="105" t="s">
        <v>86</v>
      </c>
      <c r="R30" s="106"/>
    </row>
    <row r="31" spans="2:18">
      <c r="B31" s="216" t="s">
        <v>35</v>
      </c>
      <c r="C31" s="216"/>
      <c r="D31" s="216"/>
      <c r="E31" s="50">
        <v>10187</v>
      </c>
      <c r="F31" s="50"/>
      <c r="G31" s="50">
        <v>9612</v>
      </c>
      <c r="H31" s="50"/>
      <c r="I31" s="50">
        <v>575</v>
      </c>
      <c r="J31" s="104" t="s">
        <v>36</v>
      </c>
      <c r="K31" s="104"/>
      <c r="L31" s="51">
        <f>SUM(L32:L36)</f>
        <v>100</v>
      </c>
      <c r="M31" s="53"/>
      <c r="N31" s="53">
        <f>SUM(N32:N36)</f>
        <v>100</v>
      </c>
      <c r="O31" s="53"/>
      <c r="P31" s="53">
        <f>SUM(P32:P36)</f>
        <v>100</v>
      </c>
      <c r="Q31" s="105" t="s">
        <v>86</v>
      </c>
      <c r="R31" s="106"/>
    </row>
    <row r="32" spans="2:18">
      <c r="C32" s="214" t="s">
        <v>87</v>
      </c>
      <c r="D32" s="214"/>
      <c r="E32" s="107">
        <v>59</v>
      </c>
      <c r="F32" s="104" t="s">
        <v>36</v>
      </c>
      <c r="G32" s="107">
        <v>59</v>
      </c>
      <c r="H32" s="104" t="s">
        <v>36</v>
      </c>
      <c r="I32" s="107">
        <v>0</v>
      </c>
      <c r="J32" s="104" t="s">
        <v>36</v>
      </c>
      <c r="K32" s="104"/>
      <c r="L32" s="58">
        <f>E32*100/(E31-E37)</f>
        <v>0.57916952979287328</v>
      </c>
      <c r="M32" s="105"/>
      <c r="N32" s="59">
        <f>G32*100/(G31-G37)</f>
        <v>0.61381606325426552</v>
      </c>
      <c r="O32" s="105"/>
      <c r="P32" s="59">
        <f>I32*100/(I31-I37)</f>
        <v>0</v>
      </c>
      <c r="Q32" s="105"/>
      <c r="R32" s="106"/>
    </row>
    <row r="33" spans="1:21">
      <c r="C33" s="214" t="s">
        <v>88</v>
      </c>
      <c r="D33" s="214"/>
      <c r="E33" s="107">
        <v>2649</v>
      </c>
      <c r="F33" s="104"/>
      <c r="G33" s="107">
        <v>2489</v>
      </c>
      <c r="H33" s="104"/>
      <c r="I33" s="107">
        <v>160</v>
      </c>
      <c r="J33" s="104" t="s">
        <v>36</v>
      </c>
      <c r="K33" s="104"/>
      <c r="L33" s="58">
        <f>E33*100/(E31-E37)</f>
        <v>26.003730244429175</v>
      </c>
      <c r="M33" s="105"/>
      <c r="N33" s="59">
        <f>G33*100/(G31-G37)</f>
        <v>25.894714939658758</v>
      </c>
      <c r="O33" s="105"/>
      <c r="P33" s="59">
        <f>I33*100/(I31-I37)</f>
        <v>27.826086956521738</v>
      </c>
      <c r="Q33" s="105" t="s">
        <v>86</v>
      </c>
      <c r="R33" s="106"/>
      <c r="S33" s="110"/>
      <c r="T33" s="110"/>
      <c r="U33" s="110"/>
    </row>
    <row r="34" spans="1:21">
      <c r="C34" s="214" t="s">
        <v>89</v>
      </c>
      <c r="D34" s="214"/>
      <c r="E34" s="107">
        <v>4103</v>
      </c>
      <c r="F34" s="104"/>
      <c r="G34" s="107">
        <v>3822</v>
      </c>
      <c r="H34" s="104"/>
      <c r="I34" s="107">
        <v>281</v>
      </c>
      <c r="J34" s="104" t="s">
        <v>36</v>
      </c>
      <c r="K34" s="104"/>
      <c r="L34" s="58">
        <f>E34*100/(E31-E37)</f>
        <v>40.276823402375577</v>
      </c>
      <c r="M34" s="105"/>
      <c r="N34" s="59">
        <f>G34*100/(G31-G37)</f>
        <v>39.76279650436954</v>
      </c>
      <c r="O34" s="105"/>
      <c r="P34" s="59">
        <f>I34*100/(I31-I37)</f>
        <v>48.869565217391305</v>
      </c>
      <c r="Q34" s="105" t="s">
        <v>86</v>
      </c>
      <c r="R34" s="106"/>
    </row>
    <row r="35" spans="1:21">
      <c r="C35" s="214" t="s">
        <v>90</v>
      </c>
      <c r="D35" s="214"/>
      <c r="E35" s="107">
        <v>2407</v>
      </c>
      <c r="F35" s="104"/>
      <c r="G35" s="107">
        <v>2273</v>
      </c>
      <c r="H35" s="104"/>
      <c r="I35" s="107">
        <v>134</v>
      </c>
      <c r="J35" s="104" t="s">
        <v>36</v>
      </c>
      <c r="K35" s="104"/>
      <c r="L35" s="58">
        <f>E35*100/(E31-E37)</f>
        <v>23.628153529007559</v>
      </c>
      <c r="M35" s="105"/>
      <c r="N35" s="59">
        <f>G35*100/(G31-G37)</f>
        <v>23.647523928422803</v>
      </c>
      <c r="O35" s="105"/>
      <c r="P35" s="59">
        <f>I35*100/(I31-I37)</f>
        <v>23.304347826086957</v>
      </c>
      <c r="Q35" s="105" t="s">
        <v>86</v>
      </c>
      <c r="R35" s="106"/>
    </row>
    <row r="36" spans="1:21">
      <c r="C36" s="214" t="s">
        <v>91</v>
      </c>
      <c r="D36" s="214"/>
      <c r="E36" s="107">
        <v>969</v>
      </c>
      <c r="F36" s="104" t="s">
        <v>36</v>
      </c>
      <c r="G36" s="107">
        <v>969</v>
      </c>
      <c r="H36" s="104" t="s">
        <v>36</v>
      </c>
      <c r="I36" s="107">
        <v>0</v>
      </c>
      <c r="J36" s="104" t="s">
        <v>36</v>
      </c>
      <c r="K36" s="104"/>
      <c r="L36" s="58">
        <f>E36*100/(E31-E37)</f>
        <v>9.5121232943948169</v>
      </c>
      <c r="M36" s="105"/>
      <c r="N36" s="59">
        <f>G36*100/(G31-G37)</f>
        <v>10.081148564294631</v>
      </c>
      <c r="O36" s="105"/>
      <c r="P36" s="59">
        <f>I36*100/(I31-I37)</f>
        <v>0</v>
      </c>
      <c r="Q36" s="105"/>
      <c r="R36" s="106"/>
    </row>
    <row r="37" spans="1:21">
      <c r="C37" s="108" t="s">
        <v>70</v>
      </c>
      <c r="D37" s="108"/>
      <c r="E37" s="107">
        <v>0</v>
      </c>
      <c r="F37" s="104"/>
      <c r="G37" s="107">
        <v>0</v>
      </c>
      <c r="H37" s="104"/>
      <c r="I37" s="107">
        <v>0</v>
      </c>
      <c r="J37" s="104"/>
      <c r="K37" s="104"/>
      <c r="L37" s="66" t="s">
        <v>71</v>
      </c>
      <c r="M37" s="105"/>
      <c r="N37" s="66" t="s">
        <v>71</v>
      </c>
      <c r="O37" s="105"/>
      <c r="P37" s="67" t="s">
        <v>71</v>
      </c>
      <c r="Q37" s="105"/>
      <c r="R37" s="106"/>
    </row>
    <row r="38" spans="1:21" ht="6" customHeight="1">
      <c r="A38" s="111"/>
      <c r="B38" s="111"/>
      <c r="C38" s="217"/>
      <c r="D38" s="217"/>
      <c r="E38" s="111"/>
      <c r="F38" s="111"/>
      <c r="G38" s="111"/>
      <c r="H38" s="111"/>
      <c r="I38" s="111"/>
      <c r="J38" s="111"/>
      <c r="K38" s="111"/>
      <c r="L38" s="111"/>
      <c r="M38" s="112"/>
      <c r="N38" s="112"/>
      <c r="O38" s="112"/>
      <c r="P38" s="112"/>
      <c r="Q38" s="112"/>
      <c r="R38" s="102"/>
    </row>
    <row r="39" spans="1:21" s="114" customFormat="1" ht="6" customHeight="1">
      <c r="A39" s="113"/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</row>
    <row r="40" spans="1:21" s="114" customFormat="1" ht="11">
      <c r="A40" s="115" t="s">
        <v>76</v>
      </c>
      <c r="B40" s="79" t="s">
        <v>36</v>
      </c>
      <c r="C40" s="80" t="s">
        <v>79</v>
      </c>
      <c r="D40" s="80"/>
      <c r="E40" s="80"/>
      <c r="F40" s="80"/>
      <c r="G40" s="80"/>
      <c r="H40" s="80"/>
      <c r="I40" s="80"/>
      <c r="J40" s="113"/>
      <c r="K40" s="80"/>
      <c r="L40" s="80"/>
      <c r="M40" s="116"/>
      <c r="N40" s="116"/>
      <c r="O40" s="116"/>
      <c r="P40" s="116"/>
      <c r="Q40" s="116"/>
      <c r="R40" s="116"/>
    </row>
    <row r="41" spans="1:21" s="114" customFormat="1" ht="11">
      <c r="A41" s="113"/>
      <c r="B41" s="113"/>
      <c r="C41" s="113"/>
      <c r="D41" s="113"/>
      <c r="E41" s="113"/>
      <c r="F41" s="80"/>
      <c r="G41" s="80"/>
      <c r="H41" s="80"/>
      <c r="I41" s="80"/>
      <c r="J41" s="113"/>
      <c r="K41" s="80"/>
      <c r="L41" s="80"/>
      <c r="M41" s="116"/>
      <c r="N41" s="116"/>
      <c r="O41" s="116"/>
      <c r="P41" s="116"/>
      <c r="Q41" s="116"/>
      <c r="R41" s="116"/>
    </row>
    <row r="42" spans="1:21">
      <c r="A42" s="117"/>
      <c r="B42" s="117"/>
      <c r="C42" s="118"/>
    </row>
  </sheetData>
  <mergeCells count="35">
    <mergeCell ref="C38:D38"/>
    <mergeCell ref="C32:D32"/>
    <mergeCell ref="C33:D33"/>
    <mergeCell ref="C34:D34"/>
    <mergeCell ref="C35:D35"/>
    <mergeCell ref="C36:D36"/>
    <mergeCell ref="C26:D26"/>
    <mergeCell ref="C27:D27"/>
    <mergeCell ref="C28:D28"/>
    <mergeCell ref="C30:D30"/>
    <mergeCell ref="B31:D31"/>
    <mergeCell ref="C20:D20"/>
    <mergeCell ref="C22:D22"/>
    <mergeCell ref="B23:D23"/>
    <mergeCell ref="C24:D24"/>
    <mergeCell ref="C25:D25"/>
    <mergeCell ref="A15:D15"/>
    <mergeCell ref="C16:D16"/>
    <mergeCell ref="C17:D17"/>
    <mergeCell ref="C18:D18"/>
    <mergeCell ref="C19:D19"/>
    <mergeCell ref="A1:Q1"/>
    <mergeCell ref="A2:Q2"/>
    <mergeCell ref="A3:Q3"/>
    <mergeCell ref="A6:D12"/>
    <mergeCell ref="E6:J6"/>
    <mergeCell ref="L6:Q6"/>
    <mergeCell ref="E9:F12"/>
    <mergeCell ref="G9:J9"/>
    <mergeCell ref="L9:M12"/>
    <mergeCell ref="N9:Q9"/>
    <mergeCell ref="G12:H12"/>
    <mergeCell ref="I12:J12"/>
    <mergeCell ref="N12:O12"/>
    <mergeCell ref="P12:Q12"/>
  </mergeCells>
  <hyperlinks>
    <hyperlink ref="S1" location="Índice!A1" display="Índice" xr:uid="{00000000-0004-0000-0200-000000000000}"/>
  </hyperlinks>
  <printOptions horizontalCentered="1"/>
  <pageMargins left="0.78749999999999998" right="0.78749999999999998" top="1.3472222222222201" bottom="0.78749999999999998" header="0.51180555555555496" footer="0.51180555555555496"/>
  <pageSetup paperSize="9" scale="76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55"/>
  <sheetViews>
    <sheetView showGridLines="0" zoomScaleNormal="100" workbookViewId="0">
      <selection activeCell="S20" sqref="S20"/>
    </sheetView>
  </sheetViews>
  <sheetFormatPr baseColWidth="10" defaultColWidth="11.5" defaultRowHeight="13"/>
  <cols>
    <col min="1" max="1" width="5.6640625" style="85" customWidth="1"/>
    <col min="2" max="2" width="6.83203125" style="85" customWidth="1"/>
    <col min="3" max="3" width="5.6640625" style="85" customWidth="1"/>
    <col min="4" max="4" width="24.6640625" style="84" customWidth="1"/>
    <col min="5" max="5" width="10" style="84" customWidth="1"/>
    <col min="6" max="6" width="1.6640625" style="84" customWidth="1"/>
    <col min="7" max="7" width="10" style="84" customWidth="1"/>
    <col min="8" max="8" width="1.6640625" style="84" customWidth="1"/>
    <col min="9" max="9" width="8.83203125" style="84" customWidth="1"/>
    <col min="10" max="10" width="1.6640625" style="84" customWidth="1"/>
    <col min="11" max="11" width="4.6640625" style="84" customWidth="1"/>
    <col min="12" max="12" width="7.33203125" style="84" customWidth="1"/>
    <col min="13" max="13" width="1.6640625" style="84" customWidth="1"/>
    <col min="14" max="14" width="7.33203125" style="84" customWidth="1"/>
    <col min="15" max="15" width="1.6640625" style="84" customWidth="1"/>
    <col min="16" max="16" width="7.33203125" style="84" customWidth="1"/>
    <col min="17" max="17" width="1.6640625" style="85" customWidth="1"/>
    <col min="18" max="1024" width="11.5" style="85"/>
  </cols>
  <sheetData>
    <row r="1" spans="1:23" s="87" customFormat="1" ht="14">
      <c r="A1" s="204" t="s">
        <v>197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1" t="s">
        <v>15</v>
      </c>
    </row>
    <row r="2" spans="1:23" s="87" customFormat="1" ht="14">
      <c r="A2" s="204" t="s">
        <v>92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</row>
    <row r="3" spans="1:23" s="87" customFormat="1" ht="14">
      <c r="A3" s="204" t="s">
        <v>5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</row>
    <row r="4" spans="1:23" s="91" customFormat="1" ht="7" customHeight="1">
      <c r="A4" s="89"/>
      <c r="B4" s="89"/>
      <c r="C4" s="89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9"/>
    </row>
    <row r="5" spans="1:23" ht="6" customHeight="1"/>
    <row r="6" spans="1:23">
      <c r="A6" s="119"/>
      <c r="B6" s="119"/>
      <c r="C6" s="119"/>
      <c r="D6" s="120"/>
      <c r="E6" s="207" t="s">
        <v>18</v>
      </c>
      <c r="F6" s="207"/>
      <c r="G6" s="207"/>
      <c r="H6" s="207"/>
      <c r="I6" s="207"/>
      <c r="J6" s="207"/>
      <c r="K6" s="92"/>
      <c r="L6" s="208" t="s">
        <v>19</v>
      </c>
      <c r="M6" s="208"/>
      <c r="N6" s="208"/>
      <c r="O6" s="208"/>
      <c r="P6" s="208"/>
      <c r="Q6" s="208"/>
    </row>
    <row r="7" spans="1:23" ht="6" customHeight="1">
      <c r="A7" s="119"/>
      <c r="B7" s="119"/>
      <c r="C7" s="119"/>
      <c r="D7" s="120"/>
      <c r="E7" s="93"/>
      <c r="F7" s="93"/>
      <c r="G7" s="93"/>
      <c r="H7" s="93"/>
      <c r="I7" s="93"/>
      <c r="J7" s="93"/>
      <c r="K7" s="94"/>
      <c r="L7" s="93"/>
      <c r="M7" s="93"/>
      <c r="N7" s="93"/>
      <c r="O7" s="93"/>
      <c r="P7" s="93"/>
      <c r="Q7" s="95"/>
    </row>
    <row r="8" spans="1:23" ht="6" customHeight="1">
      <c r="A8" s="119"/>
      <c r="B8" s="119"/>
      <c r="C8" s="119"/>
      <c r="D8" s="120"/>
    </row>
    <row r="9" spans="1:23" ht="12.75" customHeight="1">
      <c r="A9" s="218" t="s">
        <v>93</v>
      </c>
      <c r="B9" s="218"/>
      <c r="C9" s="218"/>
      <c r="D9" s="218"/>
      <c r="E9" s="209" t="s">
        <v>20</v>
      </c>
      <c r="F9" s="209"/>
      <c r="G9" s="210" t="s">
        <v>21</v>
      </c>
      <c r="H9" s="210"/>
      <c r="I9" s="210"/>
      <c r="J9" s="210"/>
      <c r="K9" s="97"/>
      <c r="L9" s="209" t="s">
        <v>20</v>
      </c>
      <c r="M9" s="209"/>
      <c r="N9" s="212" t="s">
        <v>21</v>
      </c>
      <c r="O9" s="212"/>
      <c r="P9" s="212"/>
      <c r="Q9" s="212"/>
    </row>
    <row r="10" spans="1:23" ht="6" customHeight="1">
      <c r="A10" s="218"/>
      <c r="B10" s="218"/>
      <c r="C10" s="218"/>
      <c r="D10" s="218"/>
      <c r="E10" s="209"/>
      <c r="F10" s="209"/>
      <c r="G10" s="100"/>
      <c r="H10" s="100"/>
      <c r="I10" s="100"/>
      <c r="J10" s="100"/>
      <c r="K10" s="96"/>
      <c r="L10" s="209"/>
      <c r="M10" s="209"/>
      <c r="N10" s="100"/>
      <c r="O10" s="100"/>
      <c r="P10" s="100"/>
      <c r="Q10" s="101"/>
    </row>
    <row r="11" spans="1:23" ht="6" customHeight="1">
      <c r="A11" s="218"/>
      <c r="B11" s="218"/>
      <c r="C11" s="218"/>
      <c r="D11" s="218"/>
      <c r="E11" s="209"/>
      <c r="F11" s="209"/>
      <c r="G11" s="96"/>
      <c r="H11" s="96"/>
      <c r="I11" s="96"/>
      <c r="J11" s="96"/>
      <c r="K11" s="96"/>
      <c r="L11" s="209"/>
      <c r="M11" s="209"/>
      <c r="N11" s="96"/>
      <c r="O11" s="96"/>
      <c r="P11" s="96"/>
      <c r="Q11" s="98"/>
    </row>
    <row r="12" spans="1:23">
      <c r="A12" s="218"/>
      <c r="B12" s="218"/>
      <c r="C12" s="218"/>
      <c r="D12" s="218"/>
      <c r="E12" s="209"/>
      <c r="F12" s="209"/>
      <c r="G12" s="210" t="s">
        <v>22</v>
      </c>
      <c r="H12" s="210"/>
      <c r="I12" s="210" t="s">
        <v>23</v>
      </c>
      <c r="J12" s="210"/>
      <c r="K12" s="97"/>
      <c r="L12" s="209"/>
      <c r="M12" s="209"/>
      <c r="N12" s="210" t="s">
        <v>22</v>
      </c>
      <c r="O12" s="210"/>
      <c r="P12" s="212" t="s">
        <v>23</v>
      </c>
      <c r="Q12" s="212"/>
    </row>
    <row r="13" spans="1:23" s="102" customFormat="1" ht="6" customHeight="1">
      <c r="A13" s="95"/>
      <c r="B13" s="95"/>
      <c r="C13" s="95"/>
      <c r="D13" s="93"/>
      <c r="E13" s="93"/>
      <c r="F13" s="93"/>
      <c r="G13" s="93"/>
      <c r="H13" s="93"/>
      <c r="I13" s="93"/>
      <c r="J13" s="93"/>
      <c r="K13" s="94"/>
      <c r="L13" s="93"/>
      <c r="M13" s="93"/>
      <c r="N13" s="93"/>
      <c r="O13" s="93"/>
      <c r="P13" s="93"/>
      <c r="Q13" s="95"/>
    </row>
    <row r="14" spans="1:23" ht="6" customHeight="1"/>
    <row r="15" spans="1:23">
      <c r="A15" s="219" t="s">
        <v>20</v>
      </c>
      <c r="B15" s="219"/>
      <c r="C15" s="219"/>
      <c r="D15" s="219"/>
      <c r="E15" s="50">
        <v>195255</v>
      </c>
      <c r="F15" s="50"/>
      <c r="G15" s="50">
        <v>175319</v>
      </c>
      <c r="H15" s="50"/>
      <c r="I15" s="50">
        <v>19936</v>
      </c>
      <c r="J15" s="104"/>
      <c r="K15" s="104"/>
      <c r="L15" s="51">
        <f>SUM(L16:L21)</f>
        <v>99.999999999999986</v>
      </c>
      <c r="M15" s="104"/>
      <c r="N15" s="51">
        <f>SUM(N16:N21)</f>
        <v>100</v>
      </c>
      <c r="O15" s="104"/>
      <c r="P15" s="51">
        <f>SUM(P16:P21)</f>
        <v>100</v>
      </c>
      <c r="Q15" s="105" t="s">
        <v>86</v>
      </c>
      <c r="S15" s="50"/>
      <c r="T15" s="50"/>
      <c r="U15" s="50"/>
      <c r="V15" s="50"/>
      <c r="W15" s="50"/>
    </row>
    <row r="16" spans="1:23">
      <c r="C16" s="220" t="s">
        <v>94</v>
      </c>
      <c r="D16" s="220"/>
      <c r="E16" s="107">
        <v>5893</v>
      </c>
      <c r="F16" s="104"/>
      <c r="G16" s="107">
        <v>5381</v>
      </c>
      <c r="H16" s="104"/>
      <c r="I16" s="107">
        <v>512</v>
      </c>
      <c r="J16" s="104" t="s">
        <v>36</v>
      </c>
      <c r="K16" s="104"/>
      <c r="L16" s="58">
        <f>E16*100/(E15-E22)</f>
        <v>3.0351725665312093</v>
      </c>
      <c r="M16" s="104"/>
      <c r="N16" s="58">
        <f>G16*100/(G15-G22)</f>
        <v>3.0873830971369558</v>
      </c>
      <c r="O16" s="104"/>
      <c r="P16" s="58">
        <f>I16*100/(I15-I22)</f>
        <v>2.5771379674837669</v>
      </c>
      <c r="Q16" s="105" t="s">
        <v>86</v>
      </c>
    </row>
    <row r="17" spans="2:23">
      <c r="C17" s="220" t="s">
        <v>95</v>
      </c>
      <c r="D17" s="220"/>
      <c r="E17" s="107">
        <v>11848</v>
      </c>
      <c r="F17" s="104"/>
      <c r="G17" s="107">
        <v>10185</v>
      </c>
      <c r="H17" s="104"/>
      <c r="I17" s="107">
        <v>1663</v>
      </c>
      <c r="J17" s="104" t="s">
        <v>36</v>
      </c>
      <c r="K17" s="104"/>
      <c r="L17" s="58">
        <f>E17*100/(E15-E22)</f>
        <v>6.1022780533279768</v>
      </c>
      <c r="M17" s="104"/>
      <c r="N17" s="58">
        <f>G17*100/(G15-G22)</f>
        <v>5.8437087612599692</v>
      </c>
      <c r="O17" s="104"/>
      <c r="P17" s="58">
        <f>I17*100/(I15-I22)</f>
        <v>8.3706649217295013</v>
      </c>
      <c r="Q17" s="105" t="s">
        <v>86</v>
      </c>
    </row>
    <row r="18" spans="2:23">
      <c r="C18" s="220" t="s">
        <v>96</v>
      </c>
      <c r="D18" s="220"/>
      <c r="E18" s="107">
        <v>28293</v>
      </c>
      <c r="F18" s="104"/>
      <c r="G18" s="107">
        <v>26380</v>
      </c>
      <c r="H18" s="104"/>
      <c r="I18" s="107">
        <v>1913</v>
      </c>
      <c r="J18" s="104"/>
      <c r="K18" s="104"/>
      <c r="L18" s="58">
        <f>E18*100/(E15-E22)</f>
        <v>14.572227630216783</v>
      </c>
      <c r="M18" s="104"/>
      <c r="N18" s="58">
        <f>G18*100/(G15-G22)</f>
        <v>15.135693384588903</v>
      </c>
      <c r="O18" s="104"/>
      <c r="P18" s="58">
        <f>I18*100/(I15-I22)</f>
        <v>9.629033069914934</v>
      </c>
      <c r="Q18" s="105" t="s">
        <v>86</v>
      </c>
    </row>
    <row r="19" spans="2:23">
      <c r="C19" s="220" t="s">
        <v>97</v>
      </c>
      <c r="D19" s="220"/>
      <c r="E19" s="107">
        <v>97339</v>
      </c>
      <c r="F19" s="104"/>
      <c r="G19" s="107">
        <v>87570</v>
      </c>
      <c r="H19" s="104"/>
      <c r="I19" s="107">
        <v>9769</v>
      </c>
      <c r="J19" s="104"/>
      <c r="K19" s="104"/>
      <c r="L19" s="58">
        <f>E19*100/(E15-E22)</f>
        <v>50.134169769825448</v>
      </c>
      <c r="M19" s="104"/>
      <c r="N19" s="58">
        <f>G19*100/(G15-G22)</f>
        <v>50.2438464627919</v>
      </c>
      <c r="O19" s="104"/>
      <c r="P19" s="58">
        <f>I19*100/(I15-I22)</f>
        <v>49.171993758493983</v>
      </c>
      <c r="Q19" s="105" t="s">
        <v>86</v>
      </c>
    </row>
    <row r="20" spans="2:23">
      <c r="C20" s="220" t="s">
        <v>98</v>
      </c>
      <c r="D20" s="220"/>
      <c r="E20" s="107">
        <v>46861</v>
      </c>
      <c r="F20" s="104"/>
      <c r="G20" s="107">
        <v>41487</v>
      </c>
      <c r="H20" s="104"/>
      <c r="I20" s="107">
        <v>5374</v>
      </c>
      <c r="J20" s="104"/>
      <c r="K20" s="104"/>
      <c r="L20" s="58">
        <f>E20*100/(E15-E22)</f>
        <v>24.135622202650431</v>
      </c>
      <c r="M20" s="104"/>
      <c r="N20" s="58">
        <f>G20*100/(G15-G22)</f>
        <v>23.803431063170578</v>
      </c>
      <c r="O20" s="104"/>
      <c r="P20" s="58">
        <f>I20*100/(I15-I22)</f>
        <v>27.049881713394072</v>
      </c>
      <c r="Q20" s="105" t="s">
        <v>86</v>
      </c>
    </row>
    <row r="21" spans="2:23">
      <c r="C21" s="121" t="s">
        <v>99</v>
      </c>
      <c r="D21" s="108"/>
      <c r="E21" s="107">
        <v>3923</v>
      </c>
      <c r="F21" s="104"/>
      <c r="G21" s="107">
        <v>3287</v>
      </c>
      <c r="H21" s="104"/>
      <c r="I21" s="107">
        <v>636</v>
      </c>
      <c r="J21" s="104" t="s">
        <v>36</v>
      </c>
      <c r="K21" s="104"/>
      <c r="L21" s="58">
        <f>E21*100/(E15-E22)</f>
        <v>2.0205297774481474</v>
      </c>
      <c r="M21" s="104"/>
      <c r="N21" s="58">
        <f>G21*100/(G15-G22)</f>
        <v>1.8859372310516955</v>
      </c>
      <c r="O21" s="104"/>
      <c r="P21" s="58">
        <f>I21*100/(I15-I22)</f>
        <v>3.2012885689837418</v>
      </c>
      <c r="Q21" s="105" t="s">
        <v>86</v>
      </c>
    </row>
    <row r="22" spans="2:23">
      <c r="C22" s="121" t="s">
        <v>70</v>
      </c>
      <c r="D22" s="108"/>
      <c r="E22" s="107">
        <v>1098</v>
      </c>
      <c r="F22" s="104" t="s">
        <v>36</v>
      </c>
      <c r="G22" s="107">
        <v>1029</v>
      </c>
      <c r="H22" s="104" t="s">
        <v>36</v>
      </c>
      <c r="I22" s="107">
        <v>69</v>
      </c>
      <c r="J22" s="104" t="s">
        <v>36</v>
      </c>
      <c r="K22" s="104"/>
      <c r="L22" s="66" t="s">
        <v>71</v>
      </c>
      <c r="M22" s="122"/>
      <c r="N22" s="66" t="s">
        <v>71</v>
      </c>
      <c r="O22" s="122"/>
      <c r="P22" s="66" t="s">
        <v>71</v>
      </c>
      <c r="Q22" s="105"/>
    </row>
    <row r="23" spans="2:23">
      <c r="C23" s="221"/>
      <c r="D23" s="221"/>
      <c r="E23" s="107"/>
      <c r="F23" s="104"/>
      <c r="G23" s="107"/>
      <c r="H23" s="104"/>
      <c r="I23" s="107"/>
      <c r="J23" s="104"/>
      <c r="K23" s="104"/>
      <c r="L23" s="107"/>
      <c r="M23" s="104"/>
      <c r="N23" s="107"/>
      <c r="O23" s="104"/>
      <c r="P23" s="107"/>
      <c r="Q23" s="105" t="s">
        <v>86</v>
      </c>
    </row>
    <row r="24" spans="2:23">
      <c r="B24" s="222" t="s">
        <v>37</v>
      </c>
      <c r="C24" s="222"/>
      <c r="D24" s="222"/>
      <c r="E24" s="50">
        <v>185066</v>
      </c>
      <c r="F24" s="50"/>
      <c r="G24" s="50">
        <v>165706</v>
      </c>
      <c r="H24" s="50"/>
      <c r="I24" s="50">
        <v>19360</v>
      </c>
      <c r="J24" s="104"/>
      <c r="K24" s="104"/>
      <c r="L24" s="51">
        <f>SUM(L25:L30)</f>
        <v>100.00054357279528</v>
      </c>
      <c r="M24" s="104"/>
      <c r="N24" s="51">
        <f>SUM(N25:N30)</f>
        <v>100</v>
      </c>
      <c r="O24" s="104"/>
      <c r="P24" s="51">
        <f>SUM(P25:P30)</f>
        <v>100.00518376444974</v>
      </c>
      <c r="Q24" s="105" t="s">
        <v>86</v>
      </c>
      <c r="S24" s="50"/>
      <c r="T24" s="50"/>
      <c r="U24" s="50"/>
      <c r="V24" s="50"/>
      <c r="W24" s="50"/>
    </row>
    <row r="25" spans="2:23">
      <c r="C25" s="220" t="s">
        <v>94</v>
      </c>
      <c r="D25" s="220"/>
      <c r="E25" s="107">
        <v>5804</v>
      </c>
      <c r="F25" s="104"/>
      <c r="G25" s="107">
        <v>5292</v>
      </c>
      <c r="H25" s="104"/>
      <c r="I25" s="107">
        <v>512</v>
      </c>
      <c r="J25" s="104" t="s">
        <v>36</v>
      </c>
      <c r="K25" s="104"/>
      <c r="L25" s="58">
        <f>E25*100/(E24-E31)</f>
        <v>3.1548965037397809</v>
      </c>
      <c r="M25" s="104"/>
      <c r="N25" s="58">
        <f>G25*100/(G24-G31)</f>
        <v>3.213563521317488</v>
      </c>
      <c r="O25" s="104"/>
      <c r="P25" s="58">
        <f>I25*100/(I24-I31)</f>
        <v>2.6540873982686226</v>
      </c>
      <c r="Q25" s="105" t="s">
        <v>86</v>
      </c>
    </row>
    <row r="26" spans="2:23">
      <c r="C26" s="220" t="s">
        <v>95</v>
      </c>
      <c r="D26" s="220"/>
      <c r="E26" s="107">
        <v>11364</v>
      </c>
      <c r="F26" s="104"/>
      <c r="G26" s="107">
        <v>9728</v>
      </c>
      <c r="H26" s="104"/>
      <c r="I26" s="107">
        <v>1636</v>
      </c>
      <c r="J26" s="104" t="s">
        <v>36</v>
      </c>
      <c r="K26" s="104"/>
      <c r="L26" s="58">
        <f>E26*100/(E24-E31)</f>
        <v>6.1771612454339886</v>
      </c>
      <c r="M26" s="104"/>
      <c r="N26" s="58">
        <f>G26*100/(G24-G31)</f>
        <v>5.9073216053243627</v>
      </c>
      <c r="O26" s="104"/>
      <c r="P26" s="58">
        <f>I26*100/(I24-I31)</f>
        <v>8.4806386397802083</v>
      </c>
      <c r="Q26" s="105" t="s">
        <v>86</v>
      </c>
    </row>
    <row r="27" spans="2:23">
      <c r="C27" s="220" t="s">
        <v>96</v>
      </c>
      <c r="D27" s="220"/>
      <c r="E27" s="107">
        <v>26643</v>
      </c>
      <c r="F27" s="104"/>
      <c r="G27" s="107">
        <v>24837</v>
      </c>
      <c r="H27" s="104"/>
      <c r="I27" s="107">
        <v>1806</v>
      </c>
      <c r="J27" s="104"/>
      <c r="K27" s="104"/>
      <c r="L27" s="58">
        <f>E27*100/(E24-E31)</f>
        <v>14.482409984345104</v>
      </c>
      <c r="M27" s="104"/>
      <c r="N27" s="58">
        <f>G27*100/(G24-G31)</f>
        <v>15.082251923462293</v>
      </c>
      <c r="O27" s="104"/>
      <c r="P27" s="58">
        <f>I27*100/(I24-I31)</f>
        <v>9.3618785962365862</v>
      </c>
      <c r="Q27" s="105" t="s">
        <v>86</v>
      </c>
    </row>
    <row r="28" spans="2:23">
      <c r="C28" s="220" t="s">
        <v>97</v>
      </c>
      <c r="D28" s="220"/>
      <c r="E28" s="107">
        <v>94360</v>
      </c>
      <c r="F28" s="104"/>
      <c r="G28" s="107">
        <v>84617</v>
      </c>
      <c r="H28" s="104"/>
      <c r="I28" s="107">
        <v>9743</v>
      </c>
      <c r="J28" s="104"/>
      <c r="K28" s="104"/>
      <c r="L28" s="58">
        <f>E28*100/(E24-E31)</f>
        <v>51.291528961558534</v>
      </c>
      <c r="M28" s="104"/>
      <c r="N28" s="58">
        <f>G28*100/(G24-G31)</f>
        <v>51.383617627233917</v>
      </c>
      <c r="O28" s="104"/>
      <c r="P28" s="58">
        <f>I28*100/(I24-I31)</f>
        <v>50.50541703384998</v>
      </c>
      <c r="Q28" s="105" t="s">
        <v>86</v>
      </c>
    </row>
    <row r="29" spans="2:23">
      <c r="C29" s="220" t="s">
        <v>98</v>
      </c>
      <c r="D29" s="220"/>
      <c r="E29" s="107">
        <v>42744</v>
      </c>
      <c r="F29" s="104"/>
      <c r="G29" s="107">
        <v>37688</v>
      </c>
      <c r="H29" s="104"/>
      <c r="I29" s="107">
        <v>5056</v>
      </c>
      <c r="J29" s="104"/>
      <c r="K29" s="104"/>
      <c r="L29" s="58">
        <f>E29*100/(E24-E31)</f>
        <v>23.234475560967123</v>
      </c>
      <c r="M29" s="104"/>
      <c r="N29" s="58">
        <f>G29*100/(G24-G31)</f>
        <v>22.886013225890682</v>
      </c>
      <c r="O29" s="104"/>
      <c r="P29" s="58">
        <f>I29*100/(I24-I31)</f>
        <v>26.209113057902648</v>
      </c>
      <c r="Q29" s="105" t="s">
        <v>86</v>
      </c>
    </row>
    <row r="30" spans="2:23">
      <c r="C30" s="121" t="s">
        <v>99</v>
      </c>
      <c r="D30" s="108"/>
      <c r="E30" s="107">
        <v>3054</v>
      </c>
      <c r="F30" s="104"/>
      <c r="G30" s="107">
        <v>2515</v>
      </c>
      <c r="H30" s="104"/>
      <c r="I30" s="107">
        <v>539</v>
      </c>
      <c r="J30" s="104" t="s">
        <v>36</v>
      </c>
      <c r="K30" s="104"/>
      <c r="L30" s="58">
        <f>E30*100/(E24-E31)</f>
        <v>1.6600713167507393</v>
      </c>
      <c r="M30" s="104"/>
      <c r="N30" s="58">
        <f>G30*100/(G24-G31)</f>
        <v>1.5272320967712552</v>
      </c>
      <c r="O30" s="104"/>
      <c r="P30" s="58">
        <f>I30*100/(I24-I31)</f>
        <v>2.7940490384116945</v>
      </c>
      <c r="Q30" s="105" t="s">
        <v>86</v>
      </c>
    </row>
    <row r="31" spans="2:23">
      <c r="C31" s="121" t="s">
        <v>70</v>
      </c>
      <c r="D31" s="108"/>
      <c r="E31" s="107">
        <v>1098</v>
      </c>
      <c r="F31" s="104" t="s">
        <v>36</v>
      </c>
      <c r="G31" s="107">
        <v>1029</v>
      </c>
      <c r="H31" s="104" t="s">
        <v>36</v>
      </c>
      <c r="I31" s="107">
        <v>69</v>
      </c>
      <c r="J31" s="104" t="s">
        <v>36</v>
      </c>
      <c r="K31" s="104"/>
      <c r="L31" s="66" t="s">
        <v>71</v>
      </c>
      <c r="M31" s="122"/>
      <c r="N31" s="66" t="s">
        <v>71</v>
      </c>
      <c r="O31" s="122"/>
      <c r="P31" s="66" t="s">
        <v>71</v>
      </c>
      <c r="Q31" s="105"/>
    </row>
    <row r="32" spans="2:23">
      <c r="C32" s="221"/>
      <c r="D32" s="221"/>
      <c r="E32" s="107"/>
      <c r="F32" s="104"/>
      <c r="G32" s="107"/>
      <c r="H32" s="104"/>
      <c r="I32" s="107"/>
      <c r="J32" s="104"/>
      <c r="K32" s="104"/>
      <c r="L32" s="107"/>
      <c r="M32" s="104"/>
      <c r="N32" s="107"/>
      <c r="O32" s="104"/>
      <c r="P32" s="107"/>
      <c r="Q32" s="105" t="s">
        <v>86</v>
      </c>
    </row>
    <row r="33" spans="1:23">
      <c r="B33" s="222" t="s">
        <v>35</v>
      </c>
      <c r="C33" s="222"/>
      <c r="D33" s="222"/>
      <c r="E33" s="50">
        <v>10187</v>
      </c>
      <c r="F33" s="50"/>
      <c r="G33" s="50">
        <v>9612</v>
      </c>
      <c r="H33" s="50"/>
      <c r="I33" s="50">
        <v>575</v>
      </c>
      <c r="J33" s="104" t="s">
        <v>36</v>
      </c>
      <c r="K33" s="104"/>
      <c r="L33" s="51">
        <f>SUM(L34:L39)</f>
        <v>100.00981643270835</v>
      </c>
      <c r="M33" s="104"/>
      <c r="N33" s="51">
        <f>SUM(N34:N39)</f>
        <v>100.01040366208905</v>
      </c>
      <c r="O33" s="104"/>
      <c r="P33" s="51">
        <f>SUM(P34:P39)</f>
        <v>100</v>
      </c>
      <c r="Q33" s="105" t="s">
        <v>86</v>
      </c>
      <c r="S33" s="50"/>
      <c r="T33" s="50"/>
      <c r="U33" s="50"/>
      <c r="V33" s="50"/>
      <c r="W33" s="50"/>
    </row>
    <row r="34" spans="1:23">
      <c r="C34" s="220" t="s">
        <v>94</v>
      </c>
      <c r="D34" s="220"/>
      <c r="E34" s="107">
        <v>89</v>
      </c>
      <c r="F34" s="104" t="s">
        <v>36</v>
      </c>
      <c r="G34" s="107">
        <v>89</v>
      </c>
      <c r="H34" s="104" t="s">
        <v>36</v>
      </c>
      <c r="I34" s="107">
        <v>0</v>
      </c>
      <c r="J34" s="104" t="s">
        <v>36</v>
      </c>
      <c r="K34" s="104"/>
      <c r="L34" s="58">
        <f>E34*100/(E33-E40)</f>
        <v>0.8736625110434868</v>
      </c>
      <c r="M34" s="104"/>
      <c r="N34" s="58">
        <f>G34*100/(G33-G40)</f>
        <v>0.92592592592592593</v>
      </c>
      <c r="O34" s="104"/>
      <c r="P34" s="58">
        <f>I34*100/(I33-I40)</f>
        <v>0</v>
      </c>
      <c r="Q34" s="105"/>
    </row>
    <row r="35" spans="1:23">
      <c r="C35" s="220" t="s">
        <v>95</v>
      </c>
      <c r="D35" s="220"/>
      <c r="E35" s="107">
        <v>484</v>
      </c>
      <c r="F35" s="104" t="s">
        <v>36</v>
      </c>
      <c r="G35" s="107">
        <v>457</v>
      </c>
      <c r="H35" s="104" t="s">
        <v>36</v>
      </c>
      <c r="I35" s="107">
        <v>27</v>
      </c>
      <c r="J35" s="104" t="s">
        <v>36</v>
      </c>
      <c r="K35" s="104"/>
      <c r="L35" s="58">
        <f>E35*100/(E33-E40)</f>
        <v>4.7511534308432317</v>
      </c>
      <c r="M35" s="104"/>
      <c r="N35" s="58">
        <f>G35*100/(G33-G40)</f>
        <v>4.7544735746982942</v>
      </c>
      <c r="O35" s="104"/>
      <c r="P35" s="58">
        <f>I35*100/(I33-I40)</f>
        <v>4.6956521739130439</v>
      </c>
      <c r="Q35" s="105"/>
    </row>
    <row r="36" spans="1:23">
      <c r="C36" s="220" t="s">
        <v>96</v>
      </c>
      <c r="D36" s="220"/>
      <c r="E36" s="107">
        <v>1650</v>
      </c>
      <c r="F36" s="104"/>
      <c r="G36" s="107">
        <v>1543</v>
      </c>
      <c r="H36" s="104" t="s">
        <v>36</v>
      </c>
      <c r="I36" s="107">
        <v>107</v>
      </c>
      <c r="J36" s="104" t="s">
        <v>36</v>
      </c>
      <c r="K36" s="104"/>
      <c r="L36" s="58">
        <f>E36*100/(E33-E40)</f>
        <v>16.197113968783743</v>
      </c>
      <c r="M36" s="104"/>
      <c r="N36" s="58">
        <f>G36*100/(G33-G40)</f>
        <v>16.052850603412402</v>
      </c>
      <c r="O36" s="104"/>
      <c r="P36" s="58">
        <f>I36*100/(I33-I40)</f>
        <v>18.608695652173914</v>
      </c>
      <c r="Q36" s="105"/>
    </row>
    <row r="37" spans="1:23">
      <c r="C37" s="220" t="s">
        <v>97</v>
      </c>
      <c r="D37" s="220"/>
      <c r="E37" s="107">
        <v>2979</v>
      </c>
      <c r="F37" s="104"/>
      <c r="G37" s="107">
        <v>2953</v>
      </c>
      <c r="H37" s="104"/>
      <c r="I37" s="107">
        <v>26</v>
      </c>
      <c r="J37" s="104" t="s">
        <v>36</v>
      </c>
      <c r="K37" s="104"/>
      <c r="L37" s="58">
        <f>E37*100/(E33-E40)</f>
        <v>29.243153038185923</v>
      </c>
      <c r="M37" s="104"/>
      <c r="N37" s="58">
        <f>G37*100/(G33-G40)</f>
        <v>30.722014148980442</v>
      </c>
      <c r="O37" s="104"/>
      <c r="P37" s="58">
        <f>I37*100/(I33-I40)</f>
        <v>4.5217391304347823</v>
      </c>
      <c r="Q37" s="105"/>
    </row>
    <row r="38" spans="1:23" s="123" customFormat="1">
      <c r="A38" s="85"/>
      <c r="B38" s="85"/>
      <c r="C38" s="220" t="s">
        <v>98</v>
      </c>
      <c r="D38" s="220"/>
      <c r="E38" s="107">
        <v>4117</v>
      </c>
      <c r="F38" s="104"/>
      <c r="G38" s="107">
        <v>3799</v>
      </c>
      <c r="H38" s="104"/>
      <c r="I38" s="107">
        <v>318</v>
      </c>
      <c r="J38" s="104" t="s">
        <v>36</v>
      </c>
      <c r="K38" s="104"/>
      <c r="L38" s="58">
        <f>E38*100/(E33-E40)</f>
        <v>40.414253460292528</v>
      </c>
      <c r="M38" s="104"/>
      <c r="N38" s="58">
        <f>G38*100/(G33-G40)</f>
        <v>39.523512276321263</v>
      </c>
      <c r="O38" s="104"/>
      <c r="P38" s="58">
        <f>I38*100/(I33-I40)</f>
        <v>55.304347826086953</v>
      </c>
      <c r="Q38" s="105"/>
    </row>
    <row r="39" spans="1:23">
      <c r="C39" s="121" t="s">
        <v>99</v>
      </c>
      <c r="D39" s="108"/>
      <c r="E39" s="107">
        <v>869</v>
      </c>
      <c r="F39" s="104" t="s">
        <v>36</v>
      </c>
      <c r="G39" s="107">
        <v>772</v>
      </c>
      <c r="H39" s="104" t="s">
        <v>36</v>
      </c>
      <c r="I39" s="107">
        <v>97</v>
      </c>
      <c r="J39" s="104" t="s">
        <v>36</v>
      </c>
      <c r="K39" s="104"/>
      <c r="L39" s="58">
        <f>E39*100/(E33-E40)</f>
        <v>8.5304800235594378</v>
      </c>
      <c r="M39" s="104"/>
      <c r="N39" s="58">
        <f>G39*100/(G33-G40)</f>
        <v>8.031627132750728</v>
      </c>
      <c r="O39" s="104"/>
      <c r="P39" s="58">
        <f>I39*100/(I33-I40)</f>
        <v>16.869565217391305</v>
      </c>
      <c r="Q39" s="105"/>
    </row>
    <row r="40" spans="1:23">
      <c r="C40" s="121" t="s">
        <v>70</v>
      </c>
      <c r="D40" s="108"/>
      <c r="E40" s="107">
        <v>0</v>
      </c>
      <c r="F40" s="104"/>
      <c r="G40" s="107">
        <v>0</v>
      </c>
      <c r="H40" s="104"/>
      <c r="I40" s="107">
        <v>0</v>
      </c>
      <c r="J40" s="104"/>
      <c r="K40" s="104"/>
      <c r="L40" s="66" t="s">
        <v>71</v>
      </c>
      <c r="M40" s="122"/>
      <c r="N40" s="66" t="s">
        <v>71</v>
      </c>
      <c r="O40" s="122"/>
      <c r="P40" s="66" t="s">
        <v>71</v>
      </c>
      <c r="Q40" s="105"/>
    </row>
    <row r="41" spans="1:23" ht="6" customHeight="1">
      <c r="A41" s="112"/>
      <c r="B41" s="112"/>
      <c r="C41" s="112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2"/>
    </row>
    <row r="42" spans="1:23" s="114" customFormat="1" ht="6" customHeight="1"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</row>
    <row r="43" spans="1:23" s="114" customFormat="1" ht="11">
      <c r="A43" s="124" t="s">
        <v>76</v>
      </c>
      <c r="B43" s="125" t="s">
        <v>36</v>
      </c>
      <c r="C43" s="116" t="s">
        <v>79</v>
      </c>
      <c r="D43" s="80"/>
      <c r="E43" s="80"/>
      <c r="F43" s="80"/>
      <c r="G43" s="80"/>
      <c r="H43" s="80"/>
      <c r="I43" s="80"/>
      <c r="J43" s="113"/>
      <c r="K43" s="80"/>
      <c r="L43" s="80"/>
      <c r="M43" s="80"/>
      <c r="N43" s="80"/>
      <c r="O43" s="80"/>
      <c r="P43" s="80"/>
      <c r="Q43" s="116"/>
    </row>
    <row r="44" spans="1:23" s="114" customFormat="1" ht="11">
      <c r="D44" s="113"/>
      <c r="E44" s="80"/>
      <c r="F44" s="80"/>
      <c r="G44" s="80"/>
      <c r="H44" s="80"/>
      <c r="I44" s="80"/>
      <c r="J44" s="113"/>
      <c r="K44" s="80"/>
      <c r="L44" s="80"/>
      <c r="M44" s="80"/>
      <c r="N44" s="80"/>
      <c r="O44" s="80"/>
      <c r="P44" s="80"/>
      <c r="Q44" s="116"/>
    </row>
    <row r="45" spans="1:23">
      <c r="E45" s="107"/>
      <c r="G45" s="107"/>
      <c r="I45" s="107"/>
    </row>
    <row r="46" spans="1:23">
      <c r="E46" s="107"/>
      <c r="G46" s="107"/>
      <c r="I46" s="107"/>
    </row>
    <row r="47" spans="1:23">
      <c r="E47" s="107"/>
      <c r="G47" s="107"/>
      <c r="I47" s="107"/>
    </row>
    <row r="48" spans="1:23">
      <c r="E48" s="107"/>
      <c r="G48" s="107"/>
      <c r="I48" s="107"/>
    </row>
    <row r="49" spans="5:9">
      <c r="E49" s="107"/>
      <c r="G49" s="107"/>
      <c r="I49" s="107"/>
    </row>
    <row r="50" spans="5:9">
      <c r="E50" s="107"/>
      <c r="G50" s="107"/>
      <c r="I50" s="107"/>
    </row>
    <row r="51" spans="5:9">
      <c r="E51" s="107"/>
      <c r="G51" s="107"/>
      <c r="I51" s="107"/>
    </row>
    <row r="52" spans="5:9">
      <c r="E52" s="107"/>
      <c r="G52" s="107"/>
      <c r="I52" s="107"/>
    </row>
    <row r="53" spans="5:9">
      <c r="E53" s="107"/>
      <c r="G53" s="107"/>
      <c r="I53" s="107"/>
    </row>
    <row r="54" spans="5:9">
      <c r="E54" s="107"/>
      <c r="G54" s="107"/>
      <c r="I54" s="107"/>
    </row>
    <row r="55" spans="5:9">
      <c r="E55" s="107"/>
      <c r="G55" s="107"/>
      <c r="I55" s="107"/>
    </row>
  </sheetData>
  <mergeCells count="34">
    <mergeCell ref="C34:D34"/>
    <mergeCell ref="C35:D35"/>
    <mergeCell ref="C36:D36"/>
    <mergeCell ref="C37:D37"/>
    <mergeCell ref="C38:D38"/>
    <mergeCell ref="C27:D27"/>
    <mergeCell ref="C28:D28"/>
    <mergeCell ref="C29:D29"/>
    <mergeCell ref="C32:D32"/>
    <mergeCell ref="B33:D33"/>
    <mergeCell ref="C20:D20"/>
    <mergeCell ref="C23:D23"/>
    <mergeCell ref="B24:D24"/>
    <mergeCell ref="C25:D25"/>
    <mergeCell ref="C26:D26"/>
    <mergeCell ref="A15:D15"/>
    <mergeCell ref="C16:D16"/>
    <mergeCell ref="C17:D17"/>
    <mergeCell ref="C18:D18"/>
    <mergeCell ref="C19:D19"/>
    <mergeCell ref="A9:D12"/>
    <mergeCell ref="E9:F12"/>
    <mergeCell ref="G9:J9"/>
    <mergeCell ref="L9:M12"/>
    <mergeCell ref="N9:Q9"/>
    <mergeCell ref="G12:H12"/>
    <mergeCell ref="I12:J12"/>
    <mergeCell ref="N12:O12"/>
    <mergeCell ref="P12:Q12"/>
    <mergeCell ref="A1:Q1"/>
    <mergeCell ref="A2:Q2"/>
    <mergeCell ref="A3:Q3"/>
    <mergeCell ref="E6:J6"/>
    <mergeCell ref="L6:Q6"/>
  </mergeCells>
  <hyperlinks>
    <hyperlink ref="R1" location="Índice!A1" display="Índice" xr:uid="{00000000-0004-0000-0300-000000000000}"/>
  </hyperlinks>
  <printOptions horizontalCentered="1"/>
  <pageMargins left="0.94513888888888897" right="0.94513888888888897" top="0.98402777777777795" bottom="0.98402777777777795" header="0.51180555555555496" footer="0.51180555555555496"/>
  <pageSetup paperSize="9" scale="65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J64"/>
  <sheetViews>
    <sheetView showGridLines="0" zoomScaleNormal="100" workbookViewId="0">
      <selection activeCell="U27" sqref="U27"/>
    </sheetView>
  </sheetViews>
  <sheetFormatPr baseColWidth="10" defaultColWidth="11.5" defaultRowHeight="13"/>
  <cols>
    <col min="1" max="1" width="5.6640625" style="85" customWidth="1"/>
    <col min="2" max="2" width="7" style="84" customWidth="1"/>
    <col min="3" max="3" width="5.6640625" style="84" customWidth="1"/>
    <col min="4" max="4" width="24.83203125" style="84" customWidth="1"/>
    <col min="5" max="5" width="12" style="84" customWidth="1"/>
    <col min="6" max="6" width="3.6640625" style="84" customWidth="1"/>
    <col min="7" max="7" width="10.6640625" style="84" customWidth="1"/>
    <col min="8" max="8" width="3.6640625" style="84" customWidth="1"/>
    <col min="9" max="9" width="11.5" style="84" customWidth="1"/>
    <col min="10" max="10" width="3.6640625" style="84" customWidth="1"/>
    <col min="11" max="11" width="11.5" style="84" customWidth="1"/>
    <col min="12" max="12" width="3.6640625" style="84" customWidth="1"/>
    <col min="13" max="13" width="10.6640625" style="84" customWidth="1"/>
    <col min="14" max="14" width="3.6640625" style="84" customWidth="1"/>
    <col min="15" max="15" width="10.33203125" style="84" customWidth="1"/>
    <col min="16" max="16" width="3.6640625" style="84" customWidth="1"/>
    <col min="17" max="17" width="7.83203125" style="84" customWidth="1"/>
    <col min="18" max="20" width="11.5" style="84"/>
    <col min="21" max="1024" width="11.5" style="85"/>
  </cols>
  <sheetData>
    <row r="1" spans="1:20" s="129" customFormat="1" ht="14">
      <c r="A1" s="204" t="s">
        <v>198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126"/>
      <c r="Q1" s="126"/>
      <c r="R1" s="127"/>
      <c r="S1" s="128" t="s">
        <v>15</v>
      </c>
      <c r="T1" s="127"/>
    </row>
    <row r="2" spans="1:20" s="129" customFormat="1" ht="14">
      <c r="A2" s="204" t="s">
        <v>92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126"/>
      <c r="Q2" s="126"/>
      <c r="R2" s="127"/>
      <c r="S2" s="127"/>
      <c r="T2" s="127"/>
    </row>
    <row r="3" spans="1:20" s="129" customFormat="1" ht="14">
      <c r="A3" s="204" t="s">
        <v>6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126"/>
      <c r="Q3" s="126"/>
      <c r="R3" s="127"/>
      <c r="S3" s="127"/>
      <c r="T3" s="127"/>
    </row>
    <row r="4" spans="1:20" ht="7" customHeight="1">
      <c r="A4" s="112"/>
      <c r="B4" s="111"/>
      <c r="C4" s="111"/>
      <c r="D4" s="111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</row>
    <row r="5" spans="1:20" ht="6" customHeight="1"/>
    <row r="6" spans="1:20">
      <c r="E6" s="207" t="s">
        <v>18</v>
      </c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</row>
    <row r="7" spans="1:20" ht="6" customHeight="1">
      <c r="E7" s="130"/>
      <c r="F7" s="223"/>
      <c r="G7" s="223"/>
      <c r="H7" s="223"/>
      <c r="I7" s="223"/>
      <c r="J7" s="223"/>
      <c r="K7" s="223"/>
      <c r="L7" s="223"/>
      <c r="M7" s="223"/>
      <c r="N7" s="223"/>
      <c r="O7" s="223"/>
      <c r="P7" s="223"/>
      <c r="Q7" s="223"/>
      <c r="R7" s="223"/>
    </row>
    <row r="8" spans="1:20" ht="6" customHeight="1"/>
    <row r="9" spans="1:20" ht="12.75" customHeight="1">
      <c r="A9" s="218" t="s">
        <v>100</v>
      </c>
      <c r="B9" s="218"/>
      <c r="C9" s="218"/>
      <c r="D9" s="218"/>
      <c r="E9" s="209" t="s">
        <v>20</v>
      </c>
      <c r="F9" s="131"/>
      <c r="G9" s="209" t="s">
        <v>101</v>
      </c>
      <c r="H9" s="209"/>
      <c r="I9" s="209"/>
      <c r="J9" s="209"/>
      <c r="K9" s="209"/>
      <c r="L9" s="209"/>
      <c r="M9" s="209"/>
      <c r="N9" s="209"/>
      <c r="O9" s="209"/>
      <c r="P9" s="209"/>
      <c r="Q9" s="209"/>
      <c r="R9" s="209"/>
    </row>
    <row r="10" spans="1:20" ht="6" customHeight="1">
      <c r="A10" s="218"/>
      <c r="B10" s="218"/>
      <c r="C10" s="218"/>
      <c r="D10" s="218"/>
      <c r="E10" s="209"/>
      <c r="F10" s="131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</row>
    <row r="11" spans="1:20" ht="6" customHeight="1">
      <c r="A11" s="218"/>
      <c r="B11" s="218"/>
      <c r="C11" s="218"/>
      <c r="D11" s="218"/>
      <c r="E11" s="209"/>
      <c r="F11" s="131"/>
      <c r="G11" s="96"/>
      <c r="H11" s="96"/>
      <c r="I11" s="96"/>
      <c r="J11" s="96"/>
      <c r="K11" s="96"/>
      <c r="L11" s="96"/>
      <c r="M11" s="96"/>
      <c r="N11" s="96"/>
      <c r="O11" s="96"/>
      <c r="P11" s="96"/>
    </row>
    <row r="12" spans="1:20">
      <c r="A12" s="218"/>
      <c r="B12" s="218"/>
      <c r="C12" s="218"/>
      <c r="D12" s="218"/>
      <c r="E12" s="209"/>
      <c r="F12" s="131"/>
      <c r="G12" s="127" t="s">
        <v>87</v>
      </c>
      <c r="H12" s="127"/>
      <c r="I12" s="127" t="s">
        <v>88</v>
      </c>
      <c r="J12" s="127"/>
      <c r="K12" s="127" t="s">
        <v>89</v>
      </c>
      <c r="L12" s="127"/>
      <c r="M12" s="127" t="s">
        <v>90</v>
      </c>
      <c r="N12" s="127"/>
      <c r="O12" s="127" t="s">
        <v>91</v>
      </c>
      <c r="P12" s="127"/>
      <c r="Q12" s="215" t="s">
        <v>70</v>
      </c>
      <c r="R12" s="215"/>
    </row>
    <row r="13" spans="1:20" s="102" customFormat="1" ht="6" customHeight="1">
      <c r="A13" s="95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4"/>
      <c r="T13" s="94"/>
    </row>
    <row r="14" spans="1:20" ht="6" customHeight="1"/>
    <row r="15" spans="1:20">
      <c r="A15" s="219" t="s">
        <v>20</v>
      </c>
      <c r="B15" s="219"/>
      <c r="C15" s="219"/>
      <c r="D15" s="219"/>
      <c r="E15" s="50">
        <v>195255</v>
      </c>
      <c r="F15" s="132"/>
      <c r="G15" s="132">
        <v>13138</v>
      </c>
      <c r="H15" s="132"/>
      <c r="I15" s="132">
        <v>88801</v>
      </c>
      <c r="J15" s="132"/>
      <c r="K15" s="132">
        <v>59883</v>
      </c>
      <c r="L15" s="132"/>
      <c r="M15" s="132">
        <v>24636</v>
      </c>
      <c r="N15" s="132"/>
      <c r="O15" s="132">
        <v>8570</v>
      </c>
      <c r="P15" s="132"/>
      <c r="Q15" s="132">
        <v>230</v>
      </c>
      <c r="R15" s="84" t="s">
        <v>36</v>
      </c>
    </row>
    <row r="16" spans="1:20">
      <c r="C16" s="214" t="s">
        <v>94</v>
      </c>
      <c r="D16" s="214"/>
      <c r="E16" s="107">
        <v>5893</v>
      </c>
      <c r="F16" s="107"/>
      <c r="G16" s="107">
        <v>399</v>
      </c>
      <c r="H16" s="107" t="s">
        <v>36</v>
      </c>
      <c r="I16" s="107">
        <v>2182</v>
      </c>
      <c r="J16" s="107" t="s">
        <v>36</v>
      </c>
      <c r="K16" s="107">
        <v>1838</v>
      </c>
      <c r="L16" s="107" t="s">
        <v>36</v>
      </c>
      <c r="M16" s="107">
        <v>500</v>
      </c>
      <c r="N16" s="107" t="s">
        <v>36</v>
      </c>
      <c r="O16" s="107">
        <v>974</v>
      </c>
      <c r="P16" s="107" t="s">
        <v>36</v>
      </c>
      <c r="Q16" s="107">
        <v>0</v>
      </c>
    </row>
    <row r="17" spans="2:18">
      <c r="C17" s="214" t="s">
        <v>95</v>
      </c>
      <c r="D17" s="214"/>
      <c r="E17" s="107">
        <v>11848</v>
      </c>
      <c r="F17" s="107"/>
      <c r="G17" s="107">
        <v>180</v>
      </c>
      <c r="H17" s="107" t="s">
        <v>36</v>
      </c>
      <c r="I17" s="107">
        <v>2816</v>
      </c>
      <c r="J17" s="107"/>
      <c r="K17" s="107">
        <v>2359</v>
      </c>
      <c r="L17" s="107"/>
      <c r="M17" s="107">
        <v>4818</v>
      </c>
      <c r="N17" s="107"/>
      <c r="O17" s="107">
        <v>1675</v>
      </c>
      <c r="P17" s="107" t="s">
        <v>36</v>
      </c>
      <c r="Q17" s="107">
        <v>0</v>
      </c>
    </row>
    <row r="18" spans="2:18">
      <c r="C18" s="214" t="s">
        <v>96</v>
      </c>
      <c r="D18" s="214"/>
      <c r="E18" s="107">
        <v>28293</v>
      </c>
      <c r="F18" s="107"/>
      <c r="G18" s="107">
        <v>1200</v>
      </c>
      <c r="H18" s="107" t="s">
        <v>36</v>
      </c>
      <c r="I18" s="107">
        <v>10259</v>
      </c>
      <c r="J18" s="107"/>
      <c r="K18" s="107">
        <v>8491</v>
      </c>
      <c r="L18" s="107"/>
      <c r="M18" s="107">
        <v>5693</v>
      </c>
      <c r="N18" s="107"/>
      <c r="O18" s="107">
        <v>2650</v>
      </c>
      <c r="P18" s="107"/>
      <c r="Q18" s="107">
        <v>0</v>
      </c>
      <c r="R18" s="84" t="s">
        <v>36</v>
      </c>
    </row>
    <row r="19" spans="2:18">
      <c r="C19" s="214" t="s">
        <v>97</v>
      </c>
      <c r="D19" s="214"/>
      <c r="E19" s="107">
        <v>97339</v>
      </c>
      <c r="F19" s="107"/>
      <c r="G19" s="107">
        <v>4633</v>
      </c>
      <c r="H19" s="107"/>
      <c r="I19" s="107">
        <v>50631</v>
      </c>
      <c r="J19" s="107"/>
      <c r="K19" s="107">
        <v>30804</v>
      </c>
      <c r="L19" s="107"/>
      <c r="M19" s="107">
        <v>9632</v>
      </c>
      <c r="N19" s="107"/>
      <c r="O19" s="107">
        <v>1549</v>
      </c>
      <c r="P19" s="107" t="s">
        <v>36</v>
      </c>
      <c r="Q19" s="107">
        <v>90</v>
      </c>
      <c r="R19" s="84" t="s">
        <v>36</v>
      </c>
    </row>
    <row r="20" spans="2:18">
      <c r="C20" s="214" t="s">
        <v>102</v>
      </c>
      <c r="D20" s="214"/>
      <c r="E20" s="107">
        <v>46862</v>
      </c>
      <c r="F20" s="107"/>
      <c r="G20" s="107">
        <v>6625</v>
      </c>
      <c r="H20" s="107"/>
      <c r="I20" s="107">
        <v>20846</v>
      </c>
      <c r="J20" s="107"/>
      <c r="K20" s="107">
        <v>14732</v>
      </c>
      <c r="L20" s="107"/>
      <c r="M20" s="107">
        <v>3462</v>
      </c>
      <c r="N20" s="107"/>
      <c r="O20" s="107">
        <v>1197</v>
      </c>
      <c r="P20" s="107" t="s">
        <v>36</v>
      </c>
      <c r="Q20" s="107">
        <v>0</v>
      </c>
    </row>
    <row r="21" spans="2:18">
      <c r="C21" s="108" t="s">
        <v>99</v>
      </c>
      <c r="D21" s="108"/>
      <c r="E21" s="107">
        <v>3925</v>
      </c>
      <c r="F21" s="107"/>
      <c r="G21" s="107">
        <v>59</v>
      </c>
      <c r="H21" s="107" t="s">
        <v>36</v>
      </c>
      <c r="I21" s="107">
        <v>1301</v>
      </c>
      <c r="J21" s="107" t="s">
        <v>36</v>
      </c>
      <c r="K21" s="107">
        <v>1369</v>
      </c>
      <c r="L21" s="107" t="s">
        <v>36</v>
      </c>
      <c r="M21" s="107">
        <v>531</v>
      </c>
      <c r="N21" s="107" t="s">
        <v>36</v>
      </c>
      <c r="O21" s="107">
        <v>525</v>
      </c>
      <c r="P21" s="107" t="s">
        <v>36</v>
      </c>
      <c r="Q21" s="107">
        <v>140</v>
      </c>
      <c r="R21" s="84" t="s">
        <v>36</v>
      </c>
    </row>
    <row r="22" spans="2:18">
      <c r="C22" s="108" t="s">
        <v>70</v>
      </c>
      <c r="D22" s="108"/>
      <c r="E22" s="107">
        <v>1098</v>
      </c>
      <c r="F22" s="107" t="s">
        <v>36</v>
      </c>
      <c r="G22" s="107">
        <v>42</v>
      </c>
      <c r="H22" s="107" t="s">
        <v>36</v>
      </c>
      <c r="I22" s="107">
        <v>766</v>
      </c>
      <c r="J22" s="107" t="s">
        <v>36</v>
      </c>
      <c r="K22" s="107">
        <v>290</v>
      </c>
      <c r="L22" s="107" t="s">
        <v>36</v>
      </c>
      <c r="M22" s="107">
        <v>0</v>
      </c>
      <c r="N22" s="107"/>
      <c r="O22" s="107">
        <v>0</v>
      </c>
      <c r="P22" s="107"/>
      <c r="Q22" s="107">
        <v>0</v>
      </c>
    </row>
    <row r="23" spans="2:18">
      <c r="C23" s="108"/>
      <c r="D23" s="108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65"/>
      <c r="P23" s="65"/>
      <c r="Q23" s="65"/>
    </row>
    <row r="24" spans="2:18">
      <c r="B24" s="216" t="s">
        <v>37</v>
      </c>
      <c r="C24" s="216"/>
      <c r="D24" s="216"/>
      <c r="E24" s="50">
        <v>185068</v>
      </c>
      <c r="F24" s="132"/>
      <c r="G24" s="132">
        <v>13079</v>
      </c>
      <c r="H24" s="132"/>
      <c r="I24" s="132">
        <v>86150</v>
      </c>
      <c r="J24" s="132"/>
      <c r="K24" s="132">
        <v>55779</v>
      </c>
      <c r="L24" s="132"/>
      <c r="M24" s="132">
        <v>22229</v>
      </c>
      <c r="N24" s="132"/>
      <c r="O24" s="132">
        <v>7601</v>
      </c>
      <c r="P24" s="132"/>
      <c r="Q24" s="132">
        <v>230</v>
      </c>
      <c r="R24" s="84" t="s">
        <v>36</v>
      </c>
    </row>
    <row r="25" spans="2:18">
      <c r="C25" s="214" t="s">
        <v>94</v>
      </c>
      <c r="D25" s="214"/>
      <c r="E25" s="107">
        <v>5804</v>
      </c>
      <c r="F25" s="107"/>
      <c r="G25" s="107">
        <v>399</v>
      </c>
      <c r="H25" s="107" t="s">
        <v>36</v>
      </c>
      <c r="I25" s="107">
        <v>2164</v>
      </c>
      <c r="J25" s="107" t="s">
        <v>36</v>
      </c>
      <c r="K25" s="107">
        <v>1812</v>
      </c>
      <c r="L25" s="107" t="s">
        <v>36</v>
      </c>
      <c r="M25" s="107">
        <v>500</v>
      </c>
      <c r="N25" s="107" t="s">
        <v>36</v>
      </c>
      <c r="O25" s="107">
        <v>929</v>
      </c>
      <c r="P25" s="107" t="s">
        <v>36</v>
      </c>
      <c r="Q25" s="107">
        <v>0</v>
      </c>
    </row>
    <row r="26" spans="2:18">
      <c r="C26" s="214" t="s">
        <v>95</v>
      </c>
      <c r="D26" s="214"/>
      <c r="E26" s="107">
        <v>11364</v>
      </c>
      <c r="F26" s="107"/>
      <c r="G26" s="107">
        <v>180</v>
      </c>
      <c r="H26" s="107" t="s">
        <v>36</v>
      </c>
      <c r="I26" s="107">
        <v>2816</v>
      </c>
      <c r="J26" s="107"/>
      <c r="K26" s="107">
        <v>2186</v>
      </c>
      <c r="L26" s="107"/>
      <c r="M26" s="107">
        <v>4666</v>
      </c>
      <c r="N26" s="107"/>
      <c r="O26" s="107">
        <v>1516</v>
      </c>
      <c r="P26" s="107" t="s">
        <v>36</v>
      </c>
      <c r="Q26" s="107">
        <v>0</v>
      </c>
    </row>
    <row r="27" spans="2:18">
      <c r="C27" s="214" t="s">
        <v>96</v>
      </c>
      <c r="D27" s="214"/>
      <c r="E27" s="107">
        <v>26643</v>
      </c>
      <c r="F27" s="107"/>
      <c r="G27" s="107">
        <v>1200</v>
      </c>
      <c r="H27" s="107" t="s">
        <v>36</v>
      </c>
      <c r="I27" s="107">
        <v>10241</v>
      </c>
      <c r="J27" s="107"/>
      <c r="K27" s="107">
        <v>7476</v>
      </c>
      <c r="L27" s="107"/>
      <c r="M27" s="107">
        <v>5315</v>
      </c>
      <c r="N27" s="107"/>
      <c r="O27" s="107">
        <v>2411</v>
      </c>
      <c r="P27" s="107"/>
      <c r="Q27" s="107">
        <v>0</v>
      </c>
    </row>
    <row r="28" spans="2:18">
      <c r="C28" s="214" t="s">
        <v>97</v>
      </c>
      <c r="D28" s="214"/>
      <c r="E28" s="107">
        <v>94360</v>
      </c>
      <c r="F28" s="107"/>
      <c r="G28" s="107">
        <v>4633</v>
      </c>
      <c r="H28" s="107"/>
      <c r="I28" s="107">
        <v>49894</v>
      </c>
      <c r="J28" s="107"/>
      <c r="K28" s="107">
        <v>29447</v>
      </c>
      <c r="L28" s="107"/>
      <c r="M28" s="107">
        <v>8762</v>
      </c>
      <c r="N28" s="107"/>
      <c r="O28" s="107">
        <v>1534</v>
      </c>
      <c r="P28" s="107" t="s">
        <v>36</v>
      </c>
      <c r="Q28" s="107">
        <v>90</v>
      </c>
      <c r="R28" s="84" t="s">
        <v>36</v>
      </c>
    </row>
    <row r="29" spans="2:18">
      <c r="C29" s="214" t="s">
        <v>102</v>
      </c>
      <c r="D29" s="214"/>
      <c r="E29" s="107">
        <v>42744</v>
      </c>
      <c r="F29" s="107"/>
      <c r="G29" s="107">
        <v>6582</v>
      </c>
      <c r="H29" s="107"/>
      <c r="I29" s="107">
        <v>19136</v>
      </c>
      <c r="J29" s="107"/>
      <c r="K29" s="107">
        <v>13428</v>
      </c>
      <c r="L29" s="107"/>
      <c r="M29" s="107">
        <v>2521</v>
      </c>
      <c r="N29" s="107"/>
      <c r="O29" s="107">
        <v>1077</v>
      </c>
      <c r="P29" s="107" t="s">
        <v>36</v>
      </c>
      <c r="Q29" s="107">
        <v>0</v>
      </c>
      <c r="R29" s="84" t="s">
        <v>36</v>
      </c>
    </row>
    <row r="30" spans="2:18">
      <c r="C30" s="108" t="s">
        <v>99</v>
      </c>
      <c r="D30" s="108"/>
      <c r="E30" s="107">
        <v>3055</v>
      </c>
      <c r="F30" s="107"/>
      <c r="G30" s="107">
        <v>43</v>
      </c>
      <c r="H30" s="107" t="s">
        <v>36</v>
      </c>
      <c r="I30" s="107">
        <v>1133</v>
      </c>
      <c r="J30" s="107" t="s">
        <v>36</v>
      </c>
      <c r="K30" s="107">
        <v>1140</v>
      </c>
      <c r="L30" s="107" t="s">
        <v>36</v>
      </c>
      <c r="M30" s="107">
        <v>465</v>
      </c>
      <c r="N30" s="107" t="s">
        <v>36</v>
      </c>
      <c r="O30" s="65">
        <v>134</v>
      </c>
      <c r="P30" s="65" t="s">
        <v>36</v>
      </c>
      <c r="Q30" s="107">
        <v>140</v>
      </c>
      <c r="R30" s="84" t="s">
        <v>36</v>
      </c>
    </row>
    <row r="31" spans="2:18">
      <c r="C31" s="108" t="s">
        <v>70</v>
      </c>
      <c r="D31" s="108"/>
      <c r="E31" s="107">
        <v>1098</v>
      </c>
      <c r="F31" s="107" t="s">
        <v>36</v>
      </c>
      <c r="G31" s="107">
        <v>42</v>
      </c>
      <c r="H31" s="107" t="s">
        <v>36</v>
      </c>
      <c r="I31" s="107">
        <v>766</v>
      </c>
      <c r="J31" s="107" t="s">
        <v>36</v>
      </c>
      <c r="K31" s="107">
        <v>290</v>
      </c>
      <c r="L31" s="107" t="s">
        <v>36</v>
      </c>
      <c r="M31" s="107">
        <v>0</v>
      </c>
      <c r="N31" s="107"/>
      <c r="O31" s="65">
        <v>0</v>
      </c>
      <c r="P31" s="65"/>
      <c r="Q31" s="65">
        <v>0</v>
      </c>
    </row>
    <row r="32" spans="2:18">
      <c r="C32" s="108"/>
      <c r="D32" s="108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65"/>
      <c r="P32" s="65"/>
      <c r="Q32" s="65"/>
    </row>
    <row r="33" spans="1:20">
      <c r="B33" s="216" t="s">
        <v>35</v>
      </c>
      <c r="C33" s="216"/>
      <c r="D33" s="216"/>
      <c r="E33" s="50">
        <v>10187</v>
      </c>
      <c r="F33" s="132"/>
      <c r="G33" s="132">
        <v>59</v>
      </c>
      <c r="H33" s="132" t="s">
        <v>36</v>
      </c>
      <c r="I33" s="132">
        <v>2651</v>
      </c>
      <c r="J33" s="132"/>
      <c r="K33" s="132">
        <v>4104</v>
      </c>
      <c r="L33" s="132"/>
      <c r="M33" s="132">
        <v>2407</v>
      </c>
      <c r="N33" s="132"/>
      <c r="O33" s="132">
        <v>969</v>
      </c>
      <c r="P33" s="132" t="s">
        <v>36</v>
      </c>
      <c r="Q33" s="132"/>
      <c r="R33" s="84" t="s">
        <v>36</v>
      </c>
    </row>
    <row r="34" spans="1:20" ht="7" customHeight="1">
      <c r="A34" s="95"/>
      <c r="B34" s="133"/>
      <c r="C34" s="133"/>
      <c r="D34" s="133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225"/>
      <c r="P34" s="225"/>
      <c r="Q34" s="225"/>
      <c r="R34" s="225"/>
    </row>
    <row r="35" spans="1:20" ht="6" customHeight="1">
      <c r="Q35" s="94"/>
    </row>
    <row r="36" spans="1:20">
      <c r="E36" s="207" t="s">
        <v>19</v>
      </c>
      <c r="F36" s="207"/>
      <c r="G36" s="207"/>
      <c r="H36" s="207"/>
      <c r="I36" s="207"/>
      <c r="J36" s="207"/>
      <c r="K36" s="207"/>
      <c r="L36" s="207"/>
      <c r="M36" s="207"/>
      <c r="N36" s="207"/>
      <c r="O36" s="207"/>
      <c r="P36" s="92"/>
    </row>
    <row r="37" spans="1:20" s="114" customFormat="1" ht="10.5" customHeight="1">
      <c r="A37" s="85"/>
      <c r="B37" s="84"/>
      <c r="C37" s="84"/>
      <c r="D37" s="84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4"/>
      <c r="Q37" s="80"/>
      <c r="R37" s="113"/>
      <c r="S37" s="113"/>
      <c r="T37" s="113"/>
    </row>
    <row r="38" spans="1:20" s="114" customFormat="1" ht="9.75" customHeight="1">
      <c r="A38" s="85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0"/>
      <c r="R38" s="113"/>
      <c r="S38" s="113"/>
      <c r="T38" s="113"/>
    </row>
    <row r="39" spans="1:20" ht="12.75" customHeight="1">
      <c r="A39" s="218" t="s">
        <v>100</v>
      </c>
      <c r="B39" s="218"/>
      <c r="C39" s="218"/>
      <c r="D39" s="218"/>
      <c r="E39" s="209" t="s">
        <v>20</v>
      </c>
      <c r="F39" s="131"/>
      <c r="G39" s="209" t="s">
        <v>101</v>
      </c>
      <c r="H39" s="209"/>
      <c r="I39" s="209"/>
      <c r="J39" s="209"/>
      <c r="K39" s="209"/>
      <c r="L39" s="209"/>
      <c r="M39" s="209"/>
      <c r="N39" s="209"/>
      <c r="O39" s="209"/>
      <c r="P39" s="135"/>
    </row>
    <row r="40" spans="1:20" ht="9.75" customHeight="1">
      <c r="A40" s="218"/>
      <c r="B40" s="218"/>
      <c r="C40" s="218"/>
      <c r="D40" s="218"/>
      <c r="E40" s="209"/>
      <c r="F40" s="131"/>
      <c r="G40" s="100"/>
      <c r="H40" s="100"/>
      <c r="I40" s="100"/>
      <c r="J40" s="100"/>
      <c r="K40" s="100"/>
      <c r="L40" s="100"/>
      <c r="M40" s="100"/>
      <c r="N40" s="100"/>
      <c r="O40" s="100"/>
      <c r="P40" s="96"/>
      <c r="Q40" s="107"/>
    </row>
    <row r="41" spans="1:20" ht="7" customHeight="1">
      <c r="A41" s="218"/>
      <c r="B41" s="218"/>
      <c r="C41" s="218"/>
      <c r="D41" s="218"/>
      <c r="E41" s="209"/>
      <c r="F41" s="131"/>
      <c r="G41" s="96"/>
      <c r="H41" s="96"/>
      <c r="I41" s="96"/>
      <c r="J41" s="96"/>
      <c r="K41" s="96"/>
      <c r="L41" s="96"/>
      <c r="M41" s="96"/>
      <c r="N41" s="96"/>
      <c r="O41" s="96"/>
      <c r="P41" s="96"/>
    </row>
    <row r="42" spans="1:20">
      <c r="A42" s="218"/>
      <c r="B42" s="218"/>
      <c r="C42" s="218"/>
      <c r="D42" s="218"/>
      <c r="E42" s="209"/>
      <c r="F42" s="131"/>
      <c r="G42" s="127" t="s">
        <v>87</v>
      </c>
      <c r="H42" s="127"/>
      <c r="I42" s="127" t="s">
        <v>88</v>
      </c>
      <c r="J42" s="127"/>
      <c r="K42" s="127" t="s">
        <v>89</v>
      </c>
      <c r="L42" s="127"/>
      <c r="M42" s="127" t="s">
        <v>90</v>
      </c>
      <c r="N42" s="127"/>
      <c r="O42" s="127" t="s">
        <v>91</v>
      </c>
      <c r="P42" s="127"/>
    </row>
    <row r="43" spans="1:20" ht="7" customHeight="1">
      <c r="A43" s="95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4"/>
    </row>
    <row r="44" spans="1:20" ht="7" customHeight="1"/>
    <row r="45" spans="1:20">
      <c r="A45" s="219" t="s">
        <v>20</v>
      </c>
      <c r="B45" s="219"/>
      <c r="C45" s="219"/>
      <c r="D45" s="219"/>
      <c r="E45" s="51">
        <f>SUM(E46:E51)</f>
        <v>100.00154514130317</v>
      </c>
      <c r="F45" s="51"/>
      <c r="G45" s="51">
        <f>SUM(G46:G51)</f>
        <v>100</v>
      </c>
      <c r="H45" s="51"/>
      <c r="I45" s="51">
        <f>SUM(I46:I51)</f>
        <v>100.00000000000001</v>
      </c>
      <c r="J45" s="51"/>
      <c r="K45" s="51">
        <f>SUM(K46:K51)</f>
        <v>99.999999999999986</v>
      </c>
      <c r="L45" s="51"/>
      <c r="M45" s="51">
        <f>SUM(M46:M51)</f>
        <v>100</v>
      </c>
      <c r="N45" s="51"/>
      <c r="O45" s="51">
        <f>SUM(O46:O51)</f>
        <v>99.999999999999986</v>
      </c>
      <c r="P45" s="51"/>
    </row>
    <row r="46" spans="1:20">
      <c r="C46" s="214" t="s">
        <v>94</v>
      </c>
      <c r="D46" s="214"/>
      <c r="E46" s="58">
        <f>E16*100/(E15-E22)</f>
        <v>3.0351725665312093</v>
      </c>
      <c r="F46" s="58"/>
      <c r="G46" s="58">
        <f>G16*100/(G15-G22)</f>
        <v>3.0467318265119121</v>
      </c>
      <c r="H46" s="58"/>
      <c r="I46" s="58">
        <f>I16*100/(I15-I22)</f>
        <v>2.4785596637700915</v>
      </c>
      <c r="J46" s="58"/>
      <c r="K46" s="58">
        <f>K16*100/(K15-K22)</f>
        <v>3.0842548621482391</v>
      </c>
      <c r="L46" s="58"/>
      <c r="M46" s="58">
        <f>M16*100/(M15-M22)</f>
        <v>2.0295502516642312</v>
      </c>
      <c r="N46" s="58"/>
      <c r="O46" s="58">
        <f>O16*100/(O15-O22)</f>
        <v>11.365227537922987</v>
      </c>
      <c r="P46" s="58"/>
    </row>
    <row r="47" spans="1:20">
      <c r="C47" s="214" t="s">
        <v>95</v>
      </c>
      <c r="D47" s="214"/>
      <c r="E47" s="58">
        <f>E17*100/(E15-E22)</f>
        <v>6.1022780533279768</v>
      </c>
      <c r="F47" s="58"/>
      <c r="G47" s="58">
        <f>G17*100/(G15-G22)</f>
        <v>1.3744654856444716</v>
      </c>
      <c r="H47" s="58"/>
      <c r="I47" s="58">
        <f>I17*100/(I15-I22)</f>
        <v>3.1987277787243711</v>
      </c>
      <c r="J47" s="58"/>
      <c r="K47" s="58">
        <f>K17/(K15-K22)*100</f>
        <v>3.958518617958485</v>
      </c>
      <c r="L47" s="58"/>
      <c r="M47" s="58">
        <f>M17*100/(M15-M22)</f>
        <v>19.55674622503653</v>
      </c>
      <c r="N47" s="58"/>
      <c r="O47" s="58">
        <f>O17*100/(O15-O22)</f>
        <v>19.544924154025672</v>
      </c>
      <c r="P47" s="58"/>
    </row>
    <row r="48" spans="1:20">
      <c r="C48" s="214" t="s">
        <v>96</v>
      </c>
      <c r="D48" s="214"/>
      <c r="E48" s="58">
        <f>E18*100/(E15-E22)</f>
        <v>14.572227630216783</v>
      </c>
      <c r="F48" s="58"/>
      <c r="G48" s="58">
        <f>G18*100/(G15-G22)</f>
        <v>9.1631032376298105</v>
      </c>
      <c r="H48" s="58"/>
      <c r="I48" s="58">
        <f>I18*100/(I15-I22)</f>
        <v>11.653319702391094</v>
      </c>
      <c r="J48" s="58"/>
      <c r="K48" s="58">
        <f>K18*100/(K15-K22)</f>
        <v>14.248317755441075</v>
      </c>
      <c r="L48" s="58"/>
      <c r="M48" s="58">
        <f>M18*100/(M15-M22)</f>
        <v>23.108459165448938</v>
      </c>
      <c r="N48" s="58"/>
      <c r="O48" s="58">
        <f>O18*100/(O15-O22)</f>
        <v>30.921820303383896</v>
      </c>
      <c r="P48" s="58"/>
    </row>
    <row r="49" spans="1:16">
      <c r="C49" s="214" t="s">
        <v>97</v>
      </c>
      <c r="D49" s="214"/>
      <c r="E49" s="58">
        <f>E19*100/(E15-E22)</f>
        <v>50.134169769825448</v>
      </c>
      <c r="F49" s="58"/>
      <c r="G49" s="58">
        <f>G19*100/(G15-G22)</f>
        <v>35.377214416615757</v>
      </c>
      <c r="H49" s="58"/>
      <c r="I49" s="58">
        <f>I19*100/(I15-I22)</f>
        <v>57.512353041403991</v>
      </c>
      <c r="J49" s="58"/>
      <c r="K49" s="58">
        <f>K19*100/(K15-K22)</f>
        <v>51.690634806101386</v>
      </c>
      <c r="L49" s="58"/>
      <c r="M49" s="58">
        <f>M19*100/(M15-M22)</f>
        <v>39.097256048059748</v>
      </c>
      <c r="N49" s="58"/>
      <c r="O49" s="58">
        <f>O19*100/(O15-O22)</f>
        <v>18.074679113185532</v>
      </c>
      <c r="P49" s="58"/>
    </row>
    <row r="50" spans="1:16">
      <c r="C50" s="214" t="s">
        <v>102</v>
      </c>
      <c r="D50" s="214"/>
      <c r="E50" s="58">
        <f>E20*100/(E15-E22)</f>
        <v>24.136137249751489</v>
      </c>
      <c r="F50" s="58"/>
      <c r="G50" s="58">
        <f>G20*100/(G15-G22)</f>
        <v>50.587965791081245</v>
      </c>
      <c r="H50" s="58"/>
      <c r="I50" s="58">
        <f>I20*100/(I15-I22)</f>
        <v>23.679218492644971</v>
      </c>
      <c r="J50" s="58"/>
      <c r="K50" s="58">
        <f>K20*100/(K15-K22)</f>
        <v>24.721024281375328</v>
      </c>
      <c r="L50" s="58"/>
      <c r="M50" s="58">
        <f>M20*100/(M15-M22)</f>
        <v>14.052605942523137</v>
      </c>
      <c r="N50" s="58"/>
      <c r="O50" s="58">
        <f>O20*100/(O15-O22)</f>
        <v>13.96732788798133</v>
      </c>
      <c r="P50" s="58"/>
    </row>
    <row r="51" spans="1:16">
      <c r="C51" s="108" t="s">
        <v>99</v>
      </c>
      <c r="D51" s="108"/>
      <c r="E51" s="58">
        <f>E21*100/(E15-E22)</f>
        <v>2.0215598716502625</v>
      </c>
      <c r="F51" s="58"/>
      <c r="G51" s="58">
        <f>G21*100/(G15-G22)</f>
        <v>0.45051924251679903</v>
      </c>
      <c r="H51" s="58"/>
      <c r="I51" s="58">
        <f>I21*100/(I15-I22)</f>
        <v>1.4778213210654854</v>
      </c>
      <c r="J51" s="58"/>
      <c r="K51" s="58">
        <f>K21*100/(K15-K22)</f>
        <v>2.2972496769754835</v>
      </c>
      <c r="L51" s="58"/>
      <c r="M51" s="58">
        <f>M21*100/(M15-M22)</f>
        <v>2.1553823672674137</v>
      </c>
      <c r="N51" s="58"/>
      <c r="O51" s="58">
        <f>O21*100/(O15-O22)</f>
        <v>6.1260210035005835</v>
      </c>
      <c r="P51" s="58"/>
    </row>
    <row r="52" spans="1:16">
      <c r="C52" s="108"/>
      <c r="D52" s="108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65"/>
      <c r="P52" s="65"/>
    </row>
    <row r="53" spans="1:16">
      <c r="B53" s="216" t="s">
        <v>37</v>
      </c>
      <c r="C53" s="216"/>
      <c r="D53" s="216"/>
      <c r="E53" s="51">
        <f>SUM(E54:E59)</f>
        <v>99.999999999999986</v>
      </c>
      <c r="F53" s="51"/>
      <c r="G53" s="51">
        <f>SUM(G54:G59)</f>
        <v>99.999999999999986</v>
      </c>
      <c r="H53" s="51"/>
      <c r="I53" s="51">
        <f>SUM(I54:I59)</f>
        <v>100</v>
      </c>
      <c r="J53" s="51"/>
      <c r="K53" s="51">
        <f>SUM(K54:K59)</f>
        <v>100.00000000000001</v>
      </c>
      <c r="L53" s="51"/>
      <c r="M53" s="51">
        <f>SUM(M54:M59)</f>
        <v>100</v>
      </c>
      <c r="N53" s="51"/>
      <c r="O53" s="51">
        <f>SUM(O54:O59)</f>
        <v>100</v>
      </c>
      <c r="P53" s="51"/>
    </row>
    <row r="54" spans="1:16">
      <c r="C54" s="214" t="s">
        <v>94</v>
      </c>
      <c r="D54" s="214"/>
      <c r="E54" s="58">
        <f>E25*100/(E24-E31)</f>
        <v>3.1548622057944229</v>
      </c>
      <c r="F54" s="58"/>
      <c r="G54" s="58">
        <f>G25*100/(G24-G31)</f>
        <v>3.0605200582956202</v>
      </c>
      <c r="H54" s="58"/>
      <c r="I54" s="58">
        <f>I25*100/(I24-I31)</f>
        <v>2.5344326805958963</v>
      </c>
      <c r="J54" s="58"/>
      <c r="K54" s="58">
        <f>K25*100/(K24-K31)</f>
        <v>3.2655120834760041</v>
      </c>
      <c r="L54" s="58"/>
      <c r="M54" s="58">
        <f>M25*100/(M24-M31)</f>
        <v>2.2493139592424312</v>
      </c>
      <c r="N54" s="58"/>
      <c r="O54" s="58">
        <f>O25*100/(O24-O31)</f>
        <v>12.22207604262597</v>
      </c>
      <c r="P54" s="58"/>
    </row>
    <row r="55" spans="1:16">
      <c r="C55" s="214" t="s">
        <v>95</v>
      </c>
      <c r="D55" s="214"/>
      <c r="E55" s="58">
        <f>E26*100/(E24-E31)</f>
        <v>6.17709409142795</v>
      </c>
      <c r="F55" s="58"/>
      <c r="G55" s="58">
        <f>G26*100/(G24-G31)</f>
        <v>1.3806857405844903</v>
      </c>
      <c r="H55" s="58"/>
      <c r="I55" s="58">
        <f>I26*100/(I24-I31)</f>
        <v>3.2980417876885597</v>
      </c>
      <c r="J55" s="58"/>
      <c r="K55" s="58">
        <f>K26*100/(K24-K31)</f>
        <v>3.9395195444142082</v>
      </c>
      <c r="L55" s="58"/>
      <c r="M55" s="58">
        <f>M26*100/(M24-M31)</f>
        <v>20.990597867650365</v>
      </c>
      <c r="N55" s="58"/>
      <c r="O55" s="58">
        <f>O26*100/(O24-O31)</f>
        <v>19.94474411261676</v>
      </c>
      <c r="P55" s="58"/>
    </row>
    <row r="56" spans="1:16">
      <c r="C56" s="214" t="s">
        <v>96</v>
      </c>
      <c r="D56" s="214"/>
      <c r="E56" s="58">
        <f>E27*100/(E24-E31)</f>
        <v>14.482252541175191</v>
      </c>
      <c r="F56" s="58"/>
      <c r="G56" s="58">
        <f>G27*100/(G24-G31)</f>
        <v>9.2045716038966017</v>
      </c>
      <c r="H56" s="58"/>
      <c r="I56" s="58">
        <f>I27*100/(I24-I31)</f>
        <v>11.994050407570505</v>
      </c>
      <c r="J56" s="58"/>
      <c r="K56" s="58">
        <f>K27*100/(K24-K31)</f>
        <v>13.472940582818216</v>
      </c>
      <c r="L56" s="58"/>
      <c r="M56" s="58">
        <f>M27*100/(M24-M31)</f>
        <v>23.910207386747043</v>
      </c>
      <c r="N56" s="58"/>
      <c r="O56" s="58">
        <f>O27*100/(O24-O31)</f>
        <v>31.719510590711749</v>
      </c>
      <c r="P56" s="58"/>
    </row>
    <row r="57" spans="1:16">
      <c r="C57" s="214" t="s">
        <v>97</v>
      </c>
      <c r="D57" s="214"/>
      <c r="E57" s="58">
        <f>E28*100/(E24-E31)</f>
        <v>51.29097135402511</v>
      </c>
      <c r="F57" s="58"/>
      <c r="G57" s="58">
        <f>G28*100/(G24-G31)</f>
        <v>35.537316867377463</v>
      </c>
      <c r="H57" s="58"/>
      <c r="I57" s="58">
        <f>I28*100/(I24-I31)</f>
        <v>58.434835566382461</v>
      </c>
      <c r="J57" s="58"/>
      <c r="K57" s="58">
        <f>K28*100/(K24-K31)</f>
        <v>53.068175674458004</v>
      </c>
      <c r="L57" s="58"/>
      <c r="M57" s="58">
        <f>M28*100/(M24-M31)</f>
        <v>39.416977821764362</v>
      </c>
      <c r="N57" s="58"/>
      <c r="O57" s="58">
        <f>O28*100/(O24-O31)</f>
        <v>20.181555058544927</v>
      </c>
      <c r="P57" s="58"/>
    </row>
    <row r="58" spans="1:16">
      <c r="C58" s="214" t="s">
        <v>102</v>
      </c>
      <c r="D58" s="214"/>
      <c r="E58" s="58">
        <f>E29*100/(E24-E31)</f>
        <v>23.2342229711366</v>
      </c>
      <c r="F58" s="58"/>
      <c r="G58" s="58">
        <f>G29*100/(G24-G31)</f>
        <v>50.487075247372864</v>
      </c>
      <c r="H58" s="58"/>
      <c r="I58" s="58">
        <f>I29*100/(I24-I31)</f>
        <v>22.411693057247259</v>
      </c>
      <c r="J58" s="58"/>
      <c r="K58" s="58">
        <f>K29*100/(K24-K31)</f>
        <v>24.199390870262576</v>
      </c>
      <c r="L58" s="58"/>
      <c r="M58" s="58">
        <f>M29*100/(M24-M31)</f>
        <v>11.341040982500337</v>
      </c>
      <c r="N58" s="58"/>
      <c r="O58" s="58">
        <f>O29*100/(O24-O31)</f>
        <v>14.169188264702013</v>
      </c>
      <c r="P58" s="58"/>
    </row>
    <row r="59" spans="1:16">
      <c r="C59" s="108" t="s">
        <v>99</v>
      </c>
      <c r="D59" s="108"/>
      <c r="E59" s="58">
        <f>E30*100/(E24-E31)</f>
        <v>1.660596836440724</v>
      </c>
      <c r="F59" s="58"/>
      <c r="G59" s="58">
        <f>G30*100/(G24-G31)</f>
        <v>0.32983048247296159</v>
      </c>
      <c r="H59" s="58"/>
      <c r="I59" s="58">
        <f>I30*100/(I24-I31)</f>
        <v>1.3269465005153189</v>
      </c>
      <c r="J59" s="58"/>
      <c r="K59" s="58">
        <f>K30*100/(K24-K31)</f>
        <v>2.0544612445709962</v>
      </c>
      <c r="L59" s="58"/>
      <c r="M59" s="58">
        <f>M30*100/(M24-M31)</f>
        <v>2.0918619820954607</v>
      </c>
      <c r="N59" s="58"/>
      <c r="O59" s="65">
        <f>O30*100/(O24-O31)</f>
        <v>1.7629259307985792</v>
      </c>
      <c r="P59" s="65"/>
    </row>
    <row r="60" spans="1:16" ht="7" customHeight="1">
      <c r="A60" s="112"/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94"/>
    </row>
    <row r="61" spans="1:16" ht="7" customHeight="1"/>
    <row r="62" spans="1:16">
      <c r="A62" s="124" t="s">
        <v>76</v>
      </c>
      <c r="B62" s="136">
        <v>0</v>
      </c>
      <c r="C62" s="80" t="s">
        <v>78</v>
      </c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</row>
    <row r="63" spans="1:16">
      <c r="A63" s="114"/>
      <c r="B63" s="79" t="s">
        <v>36</v>
      </c>
      <c r="C63" s="80" t="s">
        <v>79</v>
      </c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</row>
    <row r="64" spans="1:16"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</row>
  </sheetData>
  <mergeCells count="41">
    <mergeCell ref="C54:D54"/>
    <mergeCell ref="C55:D55"/>
    <mergeCell ref="C56:D56"/>
    <mergeCell ref="C57:D57"/>
    <mergeCell ref="C58:D58"/>
    <mergeCell ref="C47:D47"/>
    <mergeCell ref="C48:D48"/>
    <mergeCell ref="C49:D49"/>
    <mergeCell ref="C50:D50"/>
    <mergeCell ref="B53:D53"/>
    <mergeCell ref="A39:D42"/>
    <mergeCell ref="E39:E42"/>
    <mergeCell ref="G39:O39"/>
    <mergeCell ref="A45:D45"/>
    <mergeCell ref="C46:D46"/>
    <mergeCell ref="C28:D28"/>
    <mergeCell ref="C29:D29"/>
    <mergeCell ref="B33:D33"/>
    <mergeCell ref="E34:R34"/>
    <mergeCell ref="E36:O36"/>
    <mergeCell ref="C20:D20"/>
    <mergeCell ref="B24:D24"/>
    <mergeCell ref="C25:D25"/>
    <mergeCell ref="C26:D26"/>
    <mergeCell ref="C27:D27"/>
    <mergeCell ref="A15:D15"/>
    <mergeCell ref="C16:D16"/>
    <mergeCell ref="C17:D17"/>
    <mergeCell ref="C18:D18"/>
    <mergeCell ref="C19:D19"/>
    <mergeCell ref="F7:R7"/>
    <mergeCell ref="A9:D12"/>
    <mergeCell ref="E9:E12"/>
    <mergeCell ref="G9:R9"/>
    <mergeCell ref="G10:R10"/>
    <mergeCell ref="Q12:R12"/>
    <mergeCell ref="A1:O1"/>
    <mergeCell ref="A2:O2"/>
    <mergeCell ref="A3:O3"/>
    <mergeCell ref="E4:R4"/>
    <mergeCell ref="E6:R6"/>
  </mergeCells>
  <hyperlinks>
    <hyperlink ref="S1" location="Índice!A1" display="Índice" xr:uid="{00000000-0004-0000-0400-000000000000}"/>
  </hyperlinks>
  <printOptions horizontalCentered="1"/>
  <pageMargins left="0.59027777777777801" right="0.59027777777777801" top="0.78749999999999998" bottom="0.78749999999999998" header="0.51180555555555496" footer="0.51180555555555496"/>
  <pageSetup paperSize="75" scale="74" firstPageNumber="0" orientation="landscape" horizontalDpi="300" verticalDpi="30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J65"/>
  <sheetViews>
    <sheetView zoomScaleNormal="100" workbookViewId="0">
      <selection activeCell="W27" sqref="W27"/>
    </sheetView>
  </sheetViews>
  <sheetFormatPr baseColWidth="10" defaultColWidth="11.5" defaultRowHeight="13"/>
  <cols>
    <col min="1" max="1" width="5.6640625" style="94" customWidth="1"/>
    <col min="2" max="2" width="7.83203125" style="94" customWidth="1"/>
    <col min="3" max="4" width="8.6640625" style="94" customWidth="1"/>
    <col min="5" max="5" width="34.6640625" style="94" customWidth="1"/>
    <col min="6" max="6" width="13.5" style="94" customWidth="1"/>
    <col min="7" max="7" width="2.83203125" style="94" customWidth="1"/>
    <col min="8" max="8" width="13.5" style="94" customWidth="1"/>
    <col min="9" max="9" width="2.83203125" style="94" customWidth="1"/>
    <col min="10" max="10" width="12.5" style="94" customWidth="1"/>
    <col min="11" max="11" width="2.83203125" style="94" customWidth="1"/>
    <col min="12" max="12" width="3.6640625" style="94" customWidth="1"/>
    <col min="13" max="13" width="9.83203125" style="94" customWidth="1"/>
    <col min="14" max="14" width="3.6640625" style="94" customWidth="1"/>
    <col min="15" max="15" width="9.83203125" style="94" customWidth="1"/>
    <col min="16" max="16" width="3.6640625" style="94" customWidth="1"/>
    <col min="17" max="17" width="9.83203125" style="94" customWidth="1"/>
    <col min="18" max="19" width="3.6640625" style="94" customWidth="1"/>
    <col min="20" max="20" width="5" style="94" customWidth="1"/>
    <col min="21" max="1024" width="11.5" style="94"/>
  </cols>
  <sheetData>
    <row r="1" spans="1:25" s="109" customFormat="1" ht="14">
      <c r="A1" s="226" t="s">
        <v>199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137"/>
      <c r="T1" s="137"/>
      <c r="U1" s="21" t="s">
        <v>15</v>
      </c>
      <c r="V1" s="138"/>
      <c r="W1" s="138"/>
      <c r="X1" s="138"/>
      <c r="Y1" s="138"/>
    </row>
    <row r="2" spans="1:25" s="109" customFormat="1" ht="14">
      <c r="A2" s="226" t="s">
        <v>16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137"/>
      <c r="T2" s="137"/>
      <c r="U2" s="138"/>
      <c r="V2" s="138"/>
      <c r="W2" s="138"/>
      <c r="X2" s="138"/>
      <c r="Y2" s="138"/>
    </row>
    <row r="3" spans="1:25" s="109" customFormat="1" ht="14">
      <c r="A3" s="226" t="s">
        <v>7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137"/>
      <c r="T3" s="137"/>
      <c r="U3" s="138"/>
      <c r="V3" s="138"/>
      <c r="W3" s="138"/>
      <c r="X3" s="138"/>
      <c r="Y3" s="138"/>
    </row>
    <row r="4" spans="1:25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</row>
    <row r="5" spans="1:25" ht="6" customHeight="1"/>
    <row r="6" spans="1:25" ht="12.75" customHeight="1">
      <c r="A6" s="211" t="s">
        <v>103</v>
      </c>
      <c r="B6" s="211"/>
      <c r="C6" s="211"/>
      <c r="D6" s="211"/>
      <c r="E6" s="211"/>
      <c r="F6" s="9" t="s">
        <v>18</v>
      </c>
      <c r="G6" s="9"/>
      <c r="H6" s="9"/>
      <c r="I6" s="9"/>
      <c r="J6" s="9"/>
      <c r="K6" s="9"/>
      <c r="L6" s="29"/>
      <c r="M6" s="9" t="s">
        <v>19</v>
      </c>
      <c r="N6" s="9"/>
      <c r="O6" s="9"/>
      <c r="P6" s="9"/>
      <c r="Q6" s="9"/>
      <c r="R6" s="9"/>
    </row>
    <row r="7" spans="1:25" ht="6" customHeight="1">
      <c r="A7" s="211"/>
      <c r="B7" s="211"/>
      <c r="C7" s="211"/>
      <c r="D7" s="211"/>
      <c r="E7" s="211"/>
      <c r="F7" s="31"/>
      <c r="G7" s="31"/>
      <c r="H7" s="31"/>
      <c r="I7" s="31"/>
      <c r="J7" s="31"/>
      <c r="K7" s="31"/>
      <c r="L7" s="32"/>
      <c r="M7" s="31"/>
      <c r="N7" s="31"/>
      <c r="O7" s="31"/>
      <c r="P7" s="31"/>
      <c r="Q7" s="31"/>
      <c r="R7" s="31"/>
    </row>
    <row r="8" spans="1:25" ht="6" customHeight="1">
      <c r="A8" s="211"/>
      <c r="B8" s="211"/>
      <c r="C8" s="211"/>
      <c r="D8" s="211"/>
      <c r="E8" s="211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</row>
    <row r="9" spans="1:25" ht="12.75" customHeight="1">
      <c r="A9" s="211"/>
      <c r="B9" s="211"/>
      <c r="C9" s="211"/>
      <c r="D9" s="211"/>
      <c r="E9" s="211"/>
      <c r="F9" s="7" t="s">
        <v>20</v>
      </c>
      <c r="G9" s="34"/>
      <c r="H9" s="6" t="s">
        <v>104</v>
      </c>
      <c r="I9" s="6"/>
      <c r="J9" s="6"/>
      <c r="K9" s="6"/>
      <c r="L9" s="36"/>
      <c r="M9" s="7" t="s">
        <v>20</v>
      </c>
      <c r="N9" s="34"/>
      <c r="O9" s="6" t="s">
        <v>104</v>
      </c>
      <c r="P9" s="6"/>
      <c r="Q9" s="6"/>
      <c r="R9" s="6"/>
      <c r="S9" s="96"/>
      <c r="T9" s="96"/>
    </row>
    <row r="10" spans="1:25" ht="6" customHeight="1">
      <c r="A10" s="211"/>
      <c r="B10" s="211"/>
      <c r="C10" s="211"/>
      <c r="D10" s="211"/>
      <c r="E10" s="211"/>
      <c r="F10" s="7"/>
      <c r="G10" s="34"/>
      <c r="H10" s="39"/>
      <c r="I10" s="39"/>
      <c r="J10" s="39"/>
      <c r="K10" s="39"/>
      <c r="L10" s="40"/>
      <c r="M10" s="7"/>
      <c r="N10" s="34"/>
      <c r="O10" s="39"/>
      <c r="P10" s="39"/>
      <c r="Q10" s="39"/>
      <c r="R10" s="39"/>
      <c r="S10" s="96"/>
      <c r="T10" s="96"/>
    </row>
    <row r="11" spans="1:25" ht="6" customHeight="1">
      <c r="A11" s="211"/>
      <c r="B11" s="211"/>
      <c r="C11" s="211"/>
      <c r="D11" s="211"/>
      <c r="E11" s="211"/>
      <c r="F11" s="7"/>
      <c r="G11" s="34"/>
      <c r="H11" s="40"/>
      <c r="I11" s="40"/>
      <c r="J11" s="40"/>
      <c r="K11" s="40"/>
      <c r="L11" s="40"/>
      <c r="M11" s="7"/>
      <c r="N11" s="34"/>
      <c r="O11" s="40"/>
      <c r="P11" s="40"/>
      <c r="Q11" s="40"/>
      <c r="R11" s="40"/>
    </row>
    <row r="12" spans="1:25" ht="12.75" customHeight="1">
      <c r="A12" s="211"/>
      <c r="B12" s="211"/>
      <c r="C12" s="211"/>
      <c r="D12" s="211"/>
      <c r="E12" s="211"/>
      <c r="F12" s="7"/>
      <c r="G12" s="34"/>
      <c r="H12" s="6" t="s">
        <v>37</v>
      </c>
      <c r="I12" s="6"/>
      <c r="J12" s="6" t="s">
        <v>35</v>
      </c>
      <c r="K12" s="6"/>
      <c r="L12" s="45"/>
      <c r="M12" s="7"/>
      <c r="N12" s="34"/>
      <c r="O12" s="6" t="s">
        <v>37</v>
      </c>
      <c r="P12" s="6"/>
      <c r="Q12" s="6" t="s">
        <v>35</v>
      </c>
      <c r="R12" s="6"/>
      <c r="S12" s="96"/>
      <c r="T12" s="96"/>
    </row>
    <row r="13" spans="1:25" ht="6" customHeight="1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</row>
    <row r="14" spans="1:25" ht="6" customHeight="1"/>
    <row r="15" spans="1:25" ht="12.75" customHeight="1">
      <c r="A15" s="134" t="s">
        <v>20</v>
      </c>
      <c r="F15" s="139"/>
    </row>
    <row r="16" spans="1:25" s="134" customFormat="1">
      <c r="B16" s="103" t="s">
        <v>105</v>
      </c>
      <c r="C16" s="103"/>
      <c r="D16" s="103"/>
      <c r="E16" s="103"/>
      <c r="F16" s="50">
        <v>195255</v>
      </c>
      <c r="G16" s="140"/>
      <c r="H16" s="50">
        <v>185068</v>
      </c>
      <c r="I16" s="140"/>
      <c r="J16" s="50">
        <v>10187</v>
      </c>
      <c r="K16" s="141"/>
      <c r="L16" s="141"/>
      <c r="M16" s="142">
        <f>SUM(M17:M20)</f>
        <v>99.999999999999986</v>
      </c>
      <c r="N16" s="142"/>
      <c r="O16" s="142">
        <f>SUM(O17:O20)</f>
        <v>99.999429975317923</v>
      </c>
      <c r="P16" s="142"/>
      <c r="Q16" s="142">
        <f>SUM(Q17:Q20)</f>
        <v>100.00981643270835</v>
      </c>
      <c r="R16" s="141"/>
      <c r="S16" s="141"/>
      <c r="T16" s="141"/>
      <c r="U16" s="94"/>
    </row>
    <row r="17" spans="2:20">
      <c r="C17" s="214" t="s">
        <v>106</v>
      </c>
      <c r="D17" s="214"/>
      <c r="E17" s="214"/>
      <c r="F17" s="143">
        <v>35494</v>
      </c>
      <c r="G17" s="141"/>
      <c r="H17" s="144">
        <v>32954</v>
      </c>
      <c r="I17" s="141"/>
      <c r="J17" s="144">
        <v>2540</v>
      </c>
      <c r="K17" s="141"/>
      <c r="L17" s="144"/>
      <c r="M17" s="145">
        <f>F17*100/(F16-F21)</f>
        <v>19.122067902897349</v>
      </c>
      <c r="N17" s="141"/>
      <c r="O17" s="145">
        <f>H17*100/(H16-H21)</f>
        <v>18.784593372893045</v>
      </c>
      <c r="P17" s="141"/>
      <c r="Q17" s="145">
        <f>J17*100/(J16-J21)</f>
        <v>24.933739079218611</v>
      </c>
      <c r="R17" s="141"/>
      <c r="S17" s="144"/>
      <c r="T17" s="144"/>
    </row>
    <row r="18" spans="2:20">
      <c r="C18" s="214" t="s">
        <v>107</v>
      </c>
      <c r="D18" s="214"/>
      <c r="E18" s="214"/>
      <c r="F18" s="143">
        <v>125149</v>
      </c>
      <c r="G18" s="141"/>
      <c r="H18" s="144">
        <v>123185</v>
      </c>
      <c r="I18" s="141"/>
      <c r="J18" s="144">
        <v>1964</v>
      </c>
      <c r="K18" s="141"/>
      <c r="L18" s="144"/>
      <c r="M18" s="145">
        <f>F18*100/(F16-F21)</f>
        <v>67.422879246624788</v>
      </c>
      <c r="N18" s="141"/>
      <c r="O18" s="145">
        <f>H18*100/(H16-H21)</f>
        <v>70.218490460636943</v>
      </c>
      <c r="P18" s="141"/>
      <c r="Q18" s="145">
        <f>J18*100/(J16-J21)</f>
        <v>19.279473839206833</v>
      </c>
      <c r="R18" s="141"/>
      <c r="S18" s="144"/>
      <c r="T18" s="144"/>
    </row>
    <row r="19" spans="2:20">
      <c r="C19" s="214" t="s">
        <v>108</v>
      </c>
      <c r="D19" s="214"/>
      <c r="E19" s="214"/>
      <c r="F19" s="143">
        <v>16332</v>
      </c>
      <c r="G19" s="141"/>
      <c r="H19" s="144">
        <v>13577</v>
      </c>
      <c r="I19" s="141"/>
      <c r="J19" s="144">
        <v>2755</v>
      </c>
      <c r="K19" s="141"/>
      <c r="L19" s="144"/>
      <c r="M19" s="145">
        <f>F19*100/(F16-F21)</f>
        <v>8.7987156418019801</v>
      </c>
      <c r="N19" s="141"/>
      <c r="O19" s="145">
        <f>H19*100/(H16-H21)</f>
        <v>7.7392251084471955</v>
      </c>
      <c r="P19" s="141"/>
      <c r="Q19" s="145">
        <f>J19*100/(J16-J21)</f>
        <v>27.044272111514676</v>
      </c>
      <c r="R19" s="141"/>
      <c r="S19" s="144"/>
      <c r="T19" s="144"/>
    </row>
    <row r="20" spans="2:20" ht="15">
      <c r="C20" s="214" t="s">
        <v>109</v>
      </c>
      <c r="D20" s="214"/>
      <c r="E20" s="214"/>
      <c r="F20" s="143">
        <v>8643</v>
      </c>
      <c r="G20" s="141"/>
      <c r="H20" s="144">
        <v>5714</v>
      </c>
      <c r="I20" s="141"/>
      <c r="J20" s="144">
        <v>2929</v>
      </c>
      <c r="K20" s="141"/>
      <c r="L20" s="144"/>
      <c r="M20" s="145">
        <f>F20*100/(F16-F21)</f>
        <v>4.6563372086758825</v>
      </c>
      <c r="N20" s="141"/>
      <c r="O20" s="145">
        <f>H20*100/(H16-H21)</f>
        <v>3.2571210333407437</v>
      </c>
      <c r="P20" s="141"/>
      <c r="Q20" s="145">
        <f>J20*100/(J16-J21)</f>
        <v>28.752331402768235</v>
      </c>
      <c r="R20" s="141"/>
      <c r="S20" s="144"/>
      <c r="T20" s="144"/>
    </row>
    <row r="21" spans="2:20">
      <c r="C21" s="214" t="s">
        <v>70</v>
      </c>
      <c r="D21" s="214"/>
      <c r="E21" s="214"/>
      <c r="F21" s="143">
        <v>9637</v>
      </c>
      <c r="G21" s="141"/>
      <c r="H21" s="144">
        <v>9637</v>
      </c>
      <c r="I21" s="141"/>
      <c r="J21" s="144">
        <v>0</v>
      </c>
      <c r="K21" s="141" t="s">
        <v>36</v>
      </c>
      <c r="L21" s="144"/>
      <c r="M21" s="146" t="s">
        <v>71</v>
      </c>
      <c r="N21" s="141"/>
      <c r="O21" s="146" t="s">
        <v>71</v>
      </c>
      <c r="P21" s="141"/>
      <c r="Q21" s="146" t="s">
        <v>71</v>
      </c>
      <c r="R21" s="141"/>
      <c r="S21" s="144"/>
      <c r="T21" s="144"/>
    </row>
    <row r="22" spans="2:20">
      <c r="F22" s="143"/>
      <c r="G22" s="141"/>
      <c r="H22" s="144"/>
      <c r="I22" s="141"/>
      <c r="J22" s="144"/>
      <c r="K22" s="141"/>
      <c r="L22" s="144"/>
      <c r="M22" s="144"/>
      <c r="N22" s="141"/>
      <c r="O22" s="144"/>
      <c r="P22" s="141"/>
      <c r="Q22" s="144"/>
      <c r="R22" s="141"/>
      <c r="S22" s="144"/>
      <c r="T22" s="144"/>
    </row>
    <row r="23" spans="2:20" s="134" customFormat="1">
      <c r="B23" s="216" t="s">
        <v>110</v>
      </c>
      <c r="C23" s="216"/>
      <c r="D23" s="216"/>
      <c r="E23" s="216"/>
      <c r="F23" s="50">
        <v>195255</v>
      </c>
      <c r="G23" s="140"/>
      <c r="H23" s="50">
        <v>185068</v>
      </c>
      <c r="I23" s="140"/>
      <c r="J23" s="50">
        <v>10187</v>
      </c>
      <c r="K23" s="141"/>
      <c r="L23" s="141"/>
      <c r="M23" s="142">
        <f>SUM(M24:M29)</f>
        <v>99.999487455472703</v>
      </c>
      <c r="N23" s="141"/>
      <c r="O23" s="142">
        <f>SUM(O24:O29)</f>
        <v>99.99945937179001</v>
      </c>
      <c r="P23" s="141"/>
      <c r="Q23" s="142">
        <f>SUM(Q24:Q29)</f>
        <v>100</v>
      </c>
      <c r="R23" s="141"/>
      <c r="S23" s="141"/>
      <c r="T23" s="141"/>
    </row>
    <row r="24" spans="2:20">
      <c r="C24" s="214" t="s">
        <v>111</v>
      </c>
      <c r="D24" s="214"/>
      <c r="E24" s="214"/>
      <c r="F24" s="143">
        <v>8626</v>
      </c>
      <c r="G24" s="141"/>
      <c r="H24" s="144">
        <v>8626</v>
      </c>
      <c r="I24" s="141"/>
      <c r="J24" s="144">
        <v>0</v>
      </c>
      <c r="K24" s="141"/>
      <c r="L24" s="144"/>
      <c r="M24" s="145">
        <f>F24*100/(F23-F30)</f>
        <v>4.4212090925399146</v>
      </c>
      <c r="N24" s="141"/>
      <c r="O24" s="145">
        <f>H24*100/(H23-H30)</f>
        <v>4.6634589392874517</v>
      </c>
      <c r="P24" s="141"/>
      <c r="Q24" s="145">
        <f>J24*100/(J23-J30)</f>
        <v>0</v>
      </c>
      <c r="R24" s="141"/>
      <c r="S24" s="144"/>
      <c r="T24" s="144"/>
    </row>
    <row r="25" spans="2:20">
      <c r="C25" s="214" t="s">
        <v>112</v>
      </c>
      <c r="D25" s="214"/>
      <c r="E25" s="214"/>
      <c r="F25" s="143">
        <v>111224</v>
      </c>
      <c r="G25" s="141"/>
      <c r="H25" s="144">
        <v>111087</v>
      </c>
      <c r="I25" s="141"/>
      <c r="J25" s="144">
        <v>137</v>
      </c>
      <c r="K25" s="141"/>
      <c r="L25" s="144"/>
      <c r="M25" s="145">
        <f>F25*100/(F23-F30)</f>
        <v>57.007252505061381</v>
      </c>
      <c r="N25" s="141"/>
      <c r="O25" s="145">
        <f>H25*100/(H23-H30)</f>
        <v>60.056765962047898</v>
      </c>
      <c r="P25" s="141"/>
      <c r="Q25" s="145">
        <f>J25*100/(J23-J30)</f>
        <v>1.3517513566847559</v>
      </c>
      <c r="R25" s="141"/>
      <c r="S25" s="144"/>
      <c r="T25" s="144"/>
    </row>
    <row r="26" spans="2:20">
      <c r="C26" s="214" t="s">
        <v>113</v>
      </c>
      <c r="D26" s="214"/>
      <c r="E26" s="214"/>
      <c r="F26" s="143">
        <v>10051</v>
      </c>
      <c r="G26" s="141"/>
      <c r="H26" s="144">
        <v>9985</v>
      </c>
      <c r="I26" s="141"/>
      <c r="J26" s="144">
        <v>66</v>
      </c>
      <c r="K26" s="141"/>
      <c r="L26" s="144"/>
      <c r="M26" s="145">
        <f>F26*100/(F23-F30)</f>
        <v>5.1515850439506936</v>
      </c>
      <c r="N26" s="141"/>
      <c r="O26" s="145">
        <f>H26*100/(H23-H30)</f>
        <v>5.398172676650268</v>
      </c>
      <c r="P26" s="141"/>
      <c r="Q26" s="145">
        <f>J26*100/(J23-J30)</f>
        <v>0.65120868278243715</v>
      </c>
      <c r="R26" s="141"/>
      <c r="S26" s="144"/>
      <c r="T26" s="144"/>
    </row>
    <row r="27" spans="2:20">
      <c r="C27" s="214" t="s">
        <v>114</v>
      </c>
      <c r="D27" s="214"/>
      <c r="E27" s="214"/>
      <c r="F27" s="143">
        <v>10198</v>
      </c>
      <c r="G27" s="141"/>
      <c r="H27" s="144">
        <v>9859</v>
      </c>
      <c r="I27" s="141"/>
      <c r="J27" s="144">
        <v>339</v>
      </c>
      <c r="K27" s="141"/>
      <c r="L27" s="144"/>
      <c r="M27" s="145">
        <f>F27*100/(F23-F30)</f>
        <v>5.2269290894646474</v>
      </c>
      <c r="N27" s="141"/>
      <c r="O27" s="145">
        <f>H27*100/(H23-H30)</f>
        <v>5.3300535221927881</v>
      </c>
      <c r="P27" s="141"/>
      <c r="Q27" s="145">
        <f>J27*100/(J23-J30)</f>
        <v>3.3448445979279722</v>
      </c>
      <c r="R27" s="141"/>
      <c r="S27" s="144"/>
      <c r="T27" s="144"/>
    </row>
    <row r="28" spans="2:20">
      <c r="C28" s="214" t="s">
        <v>115</v>
      </c>
      <c r="D28" s="214"/>
      <c r="E28" s="214"/>
      <c r="F28" s="143">
        <v>8855</v>
      </c>
      <c r="G28" s="141"/>
      <c r="H28" s="144">
        <v>8499</v>
      </c>
      <c r="I28" s="141"/>
      <c r="J28" s="144">
        <v>356</v>
      </c>
      <c r="K28" s="141"/>
      <c r="L28" s="144"/>
      <c r="M28" s="145">
        <f>F28*100/(F23-F30)</f>
        <v>4.5385817892929445</v>
      </c>
      <c r="N28" s="141"/>
      <c r="O28" s="145">
        <f>H28*100/(H23-H30)</f>
        <v>4.5947991566199926</v>
      </c>
      <c r="P28" s="141"/>
      <c r="Q28" s="145">
        <f>J28*100/(J23-J30)</f>
        <v>3.5125801677355697</v>
      </c>
      <c r="R28" s="141"/>
      <c r="S28" s="144"/>
      <c r="T28" s="144"/>
    </row>
    <row r="29" spans="2:20">
      <c r="C29" s="214" t="s">
        <v>116</v>
      </c>
      <c r="D29" s="214"/>
      <c r="E29" s="214"/>
      <c r="F29" s="143">
        <v>46150</v>
      </c>
      <c r="G29" s="141"/>
      <c r="H29" s="144">
        <v>36913</v>
      </c>
      <c r="I29" s="141"/>
      <c r="J29" s="144">
        <v>9237</v>
      </c>
      <c r="K29" s="141"/>
      <c r="L29" s="144"/>
      <c r="M29" s="145">
        <f>F29*100/(F23-F30)</f>
        <v>23.653929935163116</v>
      </c>
      <c r="N29" s="141"/>
      <c r="O29" s="145">
        <f>H29*100/(H23-H30)</f>
        <v>19.956209114991619</v>
      </c>
      <c r="P29" s="141"/>
      <c r="Q29" s="145">
        <f>J29*100/(J23-J30)</f>
        <v>91.139615194869265</v>
      </c>
      <c r="R29" s="141"/>
      <c r="S29" s="144"/>
      <c r="T29" s="144"/>
    </row>
    <row r="30" spans="2:20">
      <c r="C30" s="214" t="s">
        <v>70</v>
      </c>
      <c r="D30" s="214"/>
      <c r="E30" s="214"/>
      <c r="F30" s="143">
        <v>150</v>
      </c>
      <c r="G30" s="141"/>
      <c r="H30" s="144">
        <v>98</v>
      </c>
      <c r="I30" s="141"/>
      <c r="J30" s="144">
        <v>52</v>
      </c>
      <c r="K30" s="141"/>
      <c r="L30" s="144"/>
      <c r="M30" s="146" t="s">
        <v>71</v>
      </c>
      <c r="N30" s="141"/>
      <c r="O30" s="146" t="s">
        <v>71</v>
      </c>
      <c r="P30" s="141"/>
      <c r="Q30" s="146" t="s">
        <v>71</v>
      </c>
      <c r="R30" s="141"/>
      <c r="S30" s="144"/>
      <c r="T30" s="144"/>
    </row>
    <row r="31" spans="2:20">
      <c r="F31" s="143"/>
      <c r="G31" s="141"/>
      <c r="H31" s="144"/>
      <c r="I31" s="141"/>
      <c r="J31" s="144"/>
      <c r="K31" s="141"/>
      <c r="L31" s="144"/>
      <c r="M31" s="144"/>
      <c r="N31" s="141"/>
      <c r="O31" s="144"/>
      <c r="P31" s="141"/>
      <c r="Q31" s="144"/>
      <c r="R31" s="141"/>
      <c r="S31" s="144"/>
      <c r="T31" s="144"/>
    </row>
    <row r="32" spans="2:20" s="134" customFormat="1" ht="30" customHeight="1">
      <c r="B32" s="227" t="s">
        <v>117</v>
      </c>
      <c r="C32" s="227"/>
      <c r="D32" s="227"/>
      <c r="E32" s="227"/>
      <c r="F32" s="50">
        <v>195255</v>
      </c>
      <c r="G32" s="140"/>
      <c r="H32" s="50">
        <v>185068</v>
      </c>
      <c r="I32" s="140"/>
      <c r="J32" s="50">
        <v>10187</v>
      </c>
      <c r="K32" s="141"/>
      <c r="L32" s="141"/>
      <c r="M32" s="142">
        <f>SUM(M33:M34)</f>
        <v>99.999471640292711</v>
      </c>
      <c r="N32" s="141"/>
      <c r="O32" s="142">
        <f>SUM(O33:O34)</f>
        <v>99.998883685623539</v>
      </c>
      <c r="P32" s="141"/>
      <c r="Q32" s="142">
        <f>SUM(Q33:Q34)</f>
        <v>100.00989707046715</v>
      </c>
      <c r="R32" s="141"/>
      <c r="S32" s="141"/>
      <c r="T32" s="141"/>
    </row>
    <row r="33" spans="2:20">
      <c r="C33" s="214" t="s">
        <v>118</v>
      </c>
      <c r="D33" s="214"/>
      <c r="E33" s="214"/>
      <c r="F33" s="143">
        <v>64453</v>
      </c>
      <c r="G33" s="141"/>
      <c r="H33" s="144">
        <v>60337</v>
      </c>
      <c r="I33" s="141"/>
      <c r="J33" s="144">
        <v>4116</v>
      </c>
      <c r="K33" s="141"/>
      <c r="L33" s="144"/>
      <c r="M33" s="145">
        <f>F33*100/(F32-F35)</f>
        <v>34.054368213880011</v>
      </c>
      <c r="N33" s="141"/>
      <c r="O33" s="145">
        <f>H33*100/(H32-H35)</f>
        <v>33.677530266073532</v>
      </c>
      <c r="P33" s="141"/>
      <c r="Q33" s="145">
        <f>J33*100/(J32-J35)</f>
        <v>40.736342042755346</v>
      </c>
      <c r="R33" s="141"/>
      <c r="S33" s="144"/>
      <c r="T33" s="144"/>
    </row>
    <row r="34" spans="2:20">
      <c r="C34" s="214" t="s">
        <v>119</v>
      </c>
      <c r="D34" s="214"/>
      <c r="E34" s="214"/>
      <c r="F34" s="143">
        <v>124811</v>
      </c>
      <c r="G34" s="141"/>
      <c r="H34" s="144">
        <v>118822</v>
      </c>
      <c r="I34" s="141"/>
      <c r="J34" s="144">
        <v>5989</v>
      </c>
      <c r="K34" s="141"/>
      <c r="L34" s="144"/>
      <c r="M34" s="145">
        <f>F34*100/(F32-F35)</f>
        <v>65.9451034264127</v>
      </c>
      <c r="N34" s="141"/>
      <c r="O34" s="145">
        <f>H34*100/(H32-H35)</f>
        <v>66.321353419550007</v>
      </c>
      <c r="P34" s="141"/>
      <c r="Q34" s="145">
        <f>J34*100/(J32-J35)</f>
        <v>59.273555027711801</v>
      </c>
      <c r="R34" s="141"/>
      <c r="S34" s="144"/>
      <c r="T34" s="144"/>
    </row>
    <row r="35" spans="2:20">
      <c r="C35" s="214" t="s">
        <v>70</v>
      </c>
      <c r="D35" s="214"/>
      <c r="E35" s="214"/>
      <c r="F35" s="143">
        <v>5990</v>
      </c>
      <c r="G35" s="141"/>
      <c r="H35" s="144">
        <v>5907</v>
      </c>
      <c r="I35" s="141"/>
      <c r="J35" s="144">
        <v>83</v>
      </c>
      <c r="K35" s="141" t="s">
        <v>36</v>
      </c>
      <c r="L35" s="144"/>
      <c r="M35" s="146" t="s">
        <v>71</v>
      </c>
      <c r="N35" s="141"/>
      <c r="O35" s="146" t="s">
        <v>71</v>
      </c>
      <c r="P35" s="141"/>
      <c r="Q35" s="146" t="s">
        <v>71</v>
      </c>
      <c r="R35" s="141"/>
      <c r="S35" s="144"/>
      <c r="T35" s="144"/>
    </row>
    <row r="36" spans="2:20">
      <c r="F36" s="143"/>
      <c r="G36" s="141"/>
      <c r="H36" s="144"/>
      <c r="I36" s="141"/>
      <c r="J36" s="144"/>
      <c r="K36" s="141"/>
      <c r="L36" s="144"/>
      <c r="M36" s="144"/>
      <c r="N36" s="141"/>
      <c r="O36" s="144"/>
      <c r="P36" s="141"/>
      <c r="Q36" s="144"/>
      <c r="R36" s="141"/>
      <c r="S36" s="144"/>
      <c r="T36" s="144"/>
    </row>
    <row r="37" spans="2:20" s="134" customFormat="1">
      <c r="B37" s="103" t="s">
        <v>120</v>
      </c>
      <c r="C37" s="103"/>
      <c r="D37" s="103"/>
      <c r="E37" s="103"/>
      <c r="F37" s="50">
        <v>195255</v>
      </c>
      <c r="G37" s="140"/>
      <c r="H37" s="50">
        <v>185068</v>
      </c>
      <c r="I37" s="140"/>
      <c r="J37" s="50">
        <v>10187</v>
      </c>
      <c r="K37" s="141"/>
      <c r="L37" s="141"/>
      <c r="M37" s="142">
        <f>SUM(M38:M39)</f>
        <v>99.99946610287131</v>
      </c>
      <c r="N37" s="141"/>
      <c r="O37" s="142">
        <f>SUM(O38:O39)</f>
        <v>99.998873144209369</v>
      </c>
      <c r="P37" s="141"/>
      <c r="Q37" s="142">
        <f>SUM(Q38:Q39)</f>
        <v>100.01018641132728</v>
      </c>
      <c r="R37" s="141"/>
      <c r="S37" s="141"/>
      <c r="T37" s="141"/>
    </row>
    <row r="38" spans="2:20">
      <c r="C38" s="214" t="s">
        <v>121</v>
      </c>
      <c r="D38" s="214"/>
      <c r="E38" s="214"/>
      <c r="F38" s="143">
        <v>9201</v>
      </c>
      <c r="G38" s="141"/>
      <c r="H38" s="144">
        <v>7245</v>
      </c>
      <c r="I38" s="141"/>
      <c r="J38" s="144">
        <v>1956</v>
      </c>
      <c r="K38" s="141"/>
      <c r="L38" s="144"/>
      <c r="M38" s="145">
        <f>F38*100/(F37-F40)</f>
        <v>4.9123874811801258</v>
      </c>
      <c r="N38" s="141"/>
      <c r="O38" s="145">
        <f>H38*100/(H37-H40)</f>
        <v>4.082035101557878</v>
      </c>
      <c r="P38" s="141"/>
      <c r="Q38" s="145">
        <f>J38*100/(J37-J40)</f>
        <v>19.924620556178059</v>
      </c>
      <c r="R38" s="141"/>
      <c r="S38" s="144"/>
      <c r="T38" s="144"/>
    </row>
    <row r="39" spans="2:20">
      <c r="C39" s="214" t="s">
        <v>122</v>
      </c>
      <c r="D39" s="214"/>
      <c r="E39" s="214"/>
      <c r="F39" s="143">
        <v>178100</v>
      </c>
      <c r="G39" s="141"/>
      <c r="H39" s="144">
        <v>170238</v>
      </c>
      <c r="I39" s="141"/>
      <c r="J39" s="144">
        <v>7862</v>
      </c>
      <c r="K39" s="141"/>
      <c r="L39" s="144"/>
      <c r="M39" s="145">
        <f>F39*100/(F37-F40)</f>
        <v>95.087078621691177</v>
      </c>
      <c r="N39" s="141"/>
      <c r="O39" s="145">
        <f>H39*100/(H37-H40)</f>
        <v>95.916838042651491</v>
      </c>
      <c r="P39" s="141"/>
      <c r="Q39" s="145">
        <f>J39*100/(J37-J40)</f>
        <v>80.085565855149227</v>
      </c>
      <c r="R39" s="141"/>
      <c r="S39" s="144"/>
      <c r="T39" s="144"/>
    </row>
    <row r="40" spans="2:20">
      <c r="C40" s="214" t="s">
        <v>70</v>
      </c>
      <c r="D40" s="214"/>
      <c r="E40" s="214"/>
      <c r="F40" s="143">
        <v>7953</v>
      </c>
      <c r="G40" s="141"/>
      <c r="H40" s="144">
        <v>7583</v>
      </c>
      <c r="I40" s="141"/>
      <c r="J40" s="144">
        <v>370</v>
      </c>
      <c r="K40" s="141" t="s">
        <v>36</v>
      </c>
      <c r="L40" s="144"/>
      <c r="M40" s="146" t="s">
        <v>71</v>
      </c>
      <c r="N40" s="141"/>
      <c r="O40" s="146" t="s">
        <v>71</v>
      </c>
      <c r="P40" s="141"/>
      <c r="Q40" s="146" t="s">
        <v>71</v>
      </c>
      <c r="R40" s="141"/>
      <c r="S40" s="144"/>
      <c r="T40" s="144"/>
    </row>
    <row r="41" spans="2:20">
      <c r="F41" s="143"/>
      <c r="G41" s="141"/>
      <c r="H41" s="144"/>
      <c r="I41" s="141"/>
      <c r="J41" s="144"/>
      <c r="K41" s="141"/>
      <c r="L41" s="144"/>
      <c r="M41" s="144"/>
      <c r="N41" s="141"/>
      <c r="O41" s="144"/>
      <c r="P41" s="141"/>
      <c r="Q41" s="144"/>
      <c r="R41" s="141"/>
      <c r="S41" s="144"/>
      <c r="T41" s="144"/>
    </row>
    <row r="42" spans="2:20" s="134" customFormat="1">
      <c r="B42" s="103" t="s">
        <v>123</v>
      </c>
      <c r="C42" s="103"/>
      <c r="D42" s="103"/>
      <c r="E42" s="103"/>
      <c r="F42" s="50">
        <v>195255</v>
      </c>
      <c r="G42" s="140"/>
      <c r="H42" s="50">
        <v>185068</v>
      </c>
      <c r="I42" s="140"/>
      <c r="J42" s="50">
        <v>10187</v>
      </c>
      <c r="K42" s="141"/>
      <c r="L42" s="141"/>
      <c r="M42" s="142">
        <f>SUM(M43:M44)</f>
        <v>99.999464421521679</v>
      </c>
      <c r="N42" s="141"/>
      <c r="O42" s="142">
        <f>SUM(O43:O44)</f>
        <v>99.998874216173022</v>
      </c>
      <c r="P42" s="141"/>
      <c r="Q42" s="142">
        <f>SUM(Q43:Q44)</f>
        <v>100.01103752759383</v>
      </c>
      <c r="R42" s="141"/>
      <c r="S42" s="141"/>
      <c r="T42" s="141"/>
    </row>
    <row r="43" spans="2:20">
      <c r="C43" s="214" t="s">
        <v>124</v>
      </c>
      <c r="D43" s="214"/>
      <c r="E43" s="214"/>
      <c r="F43" s="143">
        <v>90144</v>
      </c>
      <c r="G43" s="141"/>
      <c r="H43" s="144">
        <v>86308</v>
      </c>
      <c r="I43" s="141"/>
      <c r="J43" s="144">
        <v>3836</v>
      </c>
      <c r="K43" s="141"/>
      <c r="L43" s="144"/>
      <c r="M43" s="145">
        <f>F43*100/(F42-F45)</f>
        <v>48.279186349175745</v>
      </c>
      <c r="N43" s="141"/>
      <c r="O43" s="145">
        <f>H43*100/(H42-H45)</f>
        <v>48.582075269906674</v>
      </c>
      <c r="P43" s="141"/>
      <c r="Q43" s="145">
        <f>J43*100/(J42-J45)</f>
        <v>42.339955849889627</v>
      </c>
      <c r="R43" s="141"/>
      <c r="S43" s="144"/>
      <c r="T43" s="144"/>
    </row>
    <row r="44" spans="2:20">
      <c r="C44" s="214" t="s">
        <v>125</v>
      </c>
      <c r="D44" s="214"/>
      <c r="E44" s="214"/>
      <c r="F44" s="143">
        <v>96569</v>
      </c>
      <c r="G44" s="141"/>
      <c r="H44" s="144">
        <v>91344</v>
      </c>
      <c r="I44" s="141"/>
      <c r="J44" s="144">
        <v>5225</v>
      </c>
      <c r="K44" s="141"/>
      <c r="L44" s="144"/>
      <c r="M44" s="145">
        <f>F44*100/(F42-F45)</f>
        <v>51.720278072345941</v>
      </c>
      <c r="N44" s="141"/>
      <c r="O44" s="145">
        <f>H44*100/(H42-H45)</f>
        <v>51.41679894626634</v>
      </c>
      <c r="P44" s="141"/>
      <c r="Q44" s="145">
        <f>J44*100/(J42-J45)</f>
        <v>57.671081677704194</v>
      </c>
      <c r="R44" s="141"/>
      <c r="S44" s="144"/>
      <c r="T44" s="144"/>
    </row>
    <row r="45" spans="2:20">
      <c r="C45" s="214" t="s">
        <v>70</v>
      </c>
      <c r="D45" s="214"/>
      <c r="E45" s="214"/>
      <c r="F45" s="143">
        <v>8541</v>
      </c>
      <c r="G45" s="141"/>
      <c r="H45" s="144">
        <v>7414</v>
      </c>
      <c r="I45" s="141"/>
      <c r="J45" s="144">
        <v>1127</v>
      </c>
      <c r="K45" s="141"/>
      <c r="L45" s="144"/>
      <c r="M45" s="146" t="s">
        <v>71</v>
      </c>
      <c r="N45" s="141"/>
      <c r="O45" s="146" t="s">
        <v>71</v>
      </c>
      <c r="P45" s="141"/>
      <c r="Q45" s="146" t="s">
        <v>71</v>
      </c>
      <c r="R45" s="141"/>
      <c r="S45" s="144"/>
      <c r="T45" s="144"/>
    </row>
    <row r="46" spans="2:20">
      <c r="F46" s="147"/>
      <c r="G46" s="141"/>
      <c r="H46" s="144"/>
      <c r="I46" s="141"/>
      <c r="J46" s="144"/>
      <c r="K46" s="141"/>
      <c r="L46" s="144"/>
      <c r="M46" s="144"/>
      <c r="N46" s="141"/>
      <c r="O46" s="144"/>
      <c r="P46" s="141"/>
      <c r="Q46" s="144"/>
      <c r="R46" s="141"/>
      <c r="S46" s="144"/>
      <c r="T46" s="144"/>
    </row>
    <row r="47" spans="2:20" s="134" customFormat="1" ht="12.75" customHeight="1">
      <c r="B47" s="227" t="s">
        <v>126</v>
      </c>
      <c r="C47" s="227"/>
      <c r="D47" s="227"/>
      <c r="E47" s="227"/>
      <c r="F47" s="50">
        <v>195255</v>
      </c>
      <c r="G47" s="140"/>
      <c r="H47" s="50">
        <v>185068</v>
      </c>
      <c r="I47" s="140"/>
      <c r="J47" s="50">
        <v>10187</v>
      </c>
      <c r="K47" s="141"/>
      <c r="M47" s="142">
        <f>SUM(M48:M53)</f>
        <v>100.00000000000001</v>
      </c>
      <c r="O47" s="142">
        <f>SUM(O48:O53)</f>
        <v>99.999423285427596</v>
      </c>
      <c r="Q47" s="142">
        <f>SUM(Q48:Q53)</f>
        <v>100.01045587620243</v>
      </c>
      <c r="R47" s="148"/>
      <c r="S47" s="141"/>
      <c r="T47" s="141"/>
    </row>
    <row r="48" spans="2:20">
      <c r="C48" s="214" t="s">
        <v>127</v>
      </c>
      <c r="D48" s="214"/>
      <c r="E48" s="214"/>
      <c r="F48" s="143">
        <v>44070</v>
      </c>
      <c r="G48" s="141"/>
      <c r="H48" s="143">
        <v>44070</v>
      </c>
      <c r="I48" s="141"/>
      <c r="J48" s="143">
        <v>0</v>
      </c>
      <c r="K48" s="141"/>
      <c r="M48" s="145">
        <f>F48*100/(F47-F54)</f>
        <v>24.087232181897683</v>
      </c>
      <c r="O48" s="145">
        <f>H48*100/(H47-H54)</f>
        <v>25.415811206717571</v>
      </c>
      <c r="Q48" s="145">
        <f>J48*100/(J47-J54)</f>
        <v>0</v>
      </c>
      <c r="R48" s="148"/>
      <c r="S48" s="144"/>
      <c r="T48" s="144"/>
    </row>
    <row r="49" spans="1:20">
      <c r="C49" s="214" t="s">
        <v>128</v>
      </c>
      <c r="D49" s="214"/>
      <c r="E49" s="214"/>
      <c r="F49" s="143">
        <v>77555</v>
      </c>
      <c r="G49" s="141"/>
      <c r="H49" s="143">
        <v>70592</v>
      </c>
      <c r="I49" s="141"/>
      <c r="J49" s="143">
        <v>6963</v>
      </c>
      <c r="K49" s="141"/>
      <c r="M49" s="145">
        <f>F49*100/(F47-F54)</f>
        <v>42.389046786182774</v>
      </c>
      <c r="O49" s="145">
        <f>H49*100/(H47-H54)</f>
        <v>40.711435096542019</v>
      </c>
      <c r="Q49" s="145">
        <f>J49*100/(J47-J54)</f>
        <v>72.804265997490589</v>
      </c>
      <c r="R49" s="148"/>
      <c r="S49" s="144"/>
      <c r="T49" s="144"/>
    </row>
    <row r="50" spans="1:20">
      <c r="C50" s="214" t="s">
        <v>129</v>
      </c>
      <c r="D50" s="214"/>
      <c r="E50" s="214"/>
      <c r="F50" s="143">
        <v>34754</v>
      </c>
      <c r="G50" s="141"/>
      <c r="H50" s="143">
        <v>34754</v>
      </c>
      <c r="I50" s="141"/>
      <c r="J50" s="143">
        <v>0</v>
      </c>
      <c r="K50" s="141"/>
      <c r="M50" s="145">
        <f>F50*100/(F47-F54)</f>
        <v>18.995408832531702</v>
      </c>
      <c r="O50" s="145">
        <f>H50*100/(H47-H54)</f>
        <v>20.0431382500173</v>
      </c>
      <c r="Q50" s="145">
        <f>J50*100/(J47-J54)</f>
        <v>0</v>
      </c>
      <c r="R50" s="148"/>
      <c r="S50" s="144"/>
      <c r="T50" s="144"/>
    </row>
    <row r="51" spans="1:20">
      <c r="C51" s="214" t="s">
        <v>130</v>
      </c>
      <c r="D51" s="214"/>
      <c r="E51" s="214"/>
      <c r="F51" s="143">
        <v>5139</v>
      </c>
      <c r="G51" s="141"/>
      <c r="H51" s="143">
        <v>4540</v>
      </c>
      <c r="I51" s="141"/>
      <c r="J51" s="143">
        <v>599</v>
      </c>
      <c r="K51" s="141" t="s">
        <v>36</v>
      </c>
      <c r="M51" s="145">
        <f>F51*100/(F47-F54)</f>
        <v>2.8088106689986883</v>
      </c>
      <c r="O51" s="145">
        <f>H51*100/(H47-H54)</f>
        <v>2.6182841588041246</v>
      </c>
      <c r="Q51" s="145">
        <f>J51*100/(J47-J54)</f>
        <v>6.2630698452530318</v>
      </c>
      <c r="R51" s="148"/>
      <c r="S51" s="144"/>
      <c r="T51" s="144"/>
    </row>
    <row r="52" spans="1:20">
      <c r="C52" s="214" t="s">
        <v>131</v>
      </c>
      <c r="D52" s="214"/>
      <c r="E52" s="214"/>
      <c r="F52" s="143">
        <v>15904</v>
      </c>
      <c r="G52" s="141"/>
      <c r="H52" s="143">
        <v>14060</v>
      </c>
      <c r="I52" s="141"/>
      <c r="J52" s="143">
        <v>1844</v>
      </c>
      <c r="K52" s="141" t="s">
        <v>36</v>
      </c>
      <c r="M52" s="145">
        <f>F52*100/(F47-F54)</f>
        <v>8.6926104066462617</v>
      </c>
      <c r="O52" s="145">
        <f>H52*100/(H47-H54)</f>
        <v>8.1086068882788531</v>
      </c>
      <c r="Q52" s="145">
        <f>J52*100/(J47-J54)</f>
        <v>19.280635717273107</v>
      </c>
      <c r="R52" s="148"/>
      <c r="S52" s="144"/>
      <c r="T52" s="144"/>
    </row>
    <row r="53" spans="1:20">
      <c r="C53" s="214" t="s">
        <v>132</v>
      </c>
      <c r="D53" s="214"/>
      <c r="E53" s="214"/>
      <c r="F53" s="143">
        <v>5538</v>
      </c>
      <c r="G53" s="141"/>
      <c r="H53" s="143">
        <v>5379</v>
      </c>
      <c r="I53" s="141"/>
      <c r="J53" s="143">
        <v>159</v>
      </c>
      <c r="K53" s="141" t="s">
        <v>36</v>
      </c>
      <c r="M53" s="145">
        <f>F53*100/(F47-F54)</f>
        <v>3.0268911237428946</v>
      </c>
      <c r="O53" s="145">
        <f>H53*100/(H47-H54)</f>
        <v>3.1021476850677061</v>
      </c>
      <c r="Q53" s="145">
        <f>J53*100/(J47-J54)</f>
        <v>1.6624843161856964</v>
      </c>
      <c r="R53" s="148"/>
      <c r="S53" s="144"/>
      <c r="T53" s="144"/>
    </row>
    <row r="54" spans="1:20">
      <c r="C54" s="214" t="s">
        <v>70</v>
      </c>
      <c r="D54" s="214"/>
      <c r="E54" s="214"/>
      <c r="F54" s="143">
        <v>12295</v>
      </c>
      <c r="G54" s="141"/>
      <c r="H54" s="143">
        <v>11672</v>
      </c>
      <c r="I54" s="141"/>
      <c r="J54" s="143">
        <v>623</v>
      </c>
      <c r="K54" s="141"/>
      <c r="M54" s="146" t="s">
        <v>71</v>
      </c>
      <c r="N54" s="149"/>
      <c r="O54" s="146" t="s">
        <v>71</v>
      </c>
      <c r="P54" s="149"/>
      <c r="Q54" s="146" t="s">
        <v>71</v>
      </c>
      <c r="R54" s="141"/>
      <c r="S54" s="144"/>
      <c r="T54" s="144"/>
    </row>
    <row r="55" spans="1:20">
      <c r="F55" s="143"/>
      <c r="G55" s="141"/>
      <c r="H55" s="144"/>
      <c r="I55" s="141"/>
      <c r="J55" s="144"/>
      <c r="K55" s="141"/>
      <c r="L55" s="144"/>
      <c r="M55" s="144"/>
      <c r="N55" s="141"/>
      <c r="O55" s="144"/>
      <c r="P55" s="141"/>
      <c r="Q55" s="144"/>
      <c r="R55" s="141"/>
      <c r="S55" s="144"/>
      <c r="T55" s="144"/>
    </row>
    <row r="56" spans="1:20" s="134" customFormat="1" ht="12.75" customHeight="1">
      <c r="B56" s="227" t="s">
        <v>133</v>
      </c>
      <c r="C56" s="227"/>
      <c r="D56" s="227"/>
      <c r="E56" s="227"/>
      <c r="F56" s="50">
        <v>195255</v>
      </c>
      <c r="G56" s="140"/>
      <c r="H56" s="50">
        <v>185068</v>
      </c>
      <c r="I56" s="140"/>
      <c r="J56" s="50">
        <v>10187</v>
      </c>
      <c r="K56" s="141"/>
      <c r="L56" s="141"/>
      <c r="M56" s="142">
        <f>SUM(M57:M58)</f>
        <v>99.999415860554237</v>
      </c>
      <c r="N56" s="141"/>
      <c r="O56" s="142">
        <f>SUM(O57:O58)</f>
        <v>99.998765576876792</v>
      </c>
      <c r="P56" s="141"/>
      <c r="Q56" s="142">
        <f>SUM(Q57:Q58)</f>
        <v>100.01090155892292</v>
      </c>
      <c r="R56" s="141"/>
      <c r="S56" s="141"/>
      <c r="T56" s="141"/>
    </row>
    <row r="57" spans="1:20">
      <c r="C57" s="214" t="s">
        <v>134</v>
      </c>
      <c r="D57" s="214"/>
      <c r="E57" s="214"/>
      <c r="F57" s="143">
        <v>22225</v>
      </c>
      <c r="G57" s="141"/>
      <c r="H57" s="144">
        <v>21952</v>
      </c>
      <c r="I57" s="141"/>
      <c r="J57" s="144">
        <v>273</v>
      </c>
      <c r="K57" s="141" t="s">
        <v>36</v>
      </c>
      <c r="L57" s="144"/>
      <c r="M57" s="145">
        <f>F57*100/(F56-F59)</f>
        <v>12.982499182204776</v>
      </c>
      <c r="N57" s="141"/>
      <c r="O57" s="145">
        <f>H57*100/(H56-H59)</f>
        <v>13.549028200396251</v>
      </c>
      <c r="P57" s="141"/>
      <c r="Q57" s="145">
        <f>J57*100/(J56-J59)</f>
        <v>2.9761255859587923</v>
      </c>
      <c r="R57" s="141"/>
      <c r="S57" s="144"/>
      <c r="T57" s="144"/>
    </row>
    <row r="58" spans="1:20">
      <c r="C58" s="214" t="s">
        <v>135</v>
      </c>
      <c r="D58" s="214"/>
      <c r="E58" s="214"/>
      <c r="F58" s="143">
        <v>148966</v>
      </c>
      <c r="G58" s="141"/>
      <c r="H58" s="144">
        <v>140065</v>
      </c>
      <c r="I58" s="141"/>
      <c r="J58" s="144">
        <v>8901</v>
      </c>
      <c r="K58" s="141"/>
      <c r="L58" s="144"/>
      <c r="M58" s="145">
        <f>F58*100/(F56-F59)</f>
        <v>87.01691667834946</v>
      </c>
      <c r="N58" s="141"/>
      <c r="O58" s="145">
        <f>H58*100/(H56-H59)</f>
        <v>86.449737376480542</v>
      </c>
      <c r="P58" s="141"/>
      <c r="Q58" s="145">
        <f>J58*100/(J56-J59)</f>
        <v>97.034775972964127</v>
      </c>
      <c r="R58" s="141"/>
      <c r="S58" s="144"/>
      <c r="T58" s="144"/>
    </row>
    <row r="59" spans="1:20">
      <c r="C59" s="214" t="s">
        <v>70</v>
      </c>
      <c r="D59" s="214"/>
      <c r="E59" s="214"/>
      <c r="F59" s="143">
        <v>24063</v>
      </c>
      <c r="G59" s="141"/>
      <c r="H59" s="144">
        <v>23049</v>
      </c>
      <c r="I59" s="141"/>
      <c r="J59" s="144">
        <v>1014</v>
      </c>
      <c r="K59" s="141" t="s">
        <v>36</v>
      </c>
      <c r="L59" s="144"/>
      <c r="M59" s="146" t="s">
        <v>71</v>
      </c>
      <c r="N59" s="141"/>
      <c r="O59" s="146" t="s">
        <v>71</v>
      </c>
      <c r="P59" s="141"/>
      <c r="Q59" s="146" t="s">
        <v>71</v>
      </c>
      <c r="R59" s="141"/>
      <c r="S59" s="144"/>
      <c r="T59" s="144"/>
    </row>
    <row r="60" spans="1:20" ht="6" customHeight="1">
      <c r="A60" s="111"/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</row>
    <row r="61" spans="1:20" ht="6" customHeight="1">
      <c r="S61" s="83"/>
    </row>
    <row r="62" spans="1:20" s="153" customFormat="1" ht="11">
      <c r="A62" s="150" t="s">
        <v>76</v>
      </c>
      <c r="B62" s="151">
        <v>1</v>
      </c>
      <c r="C62" s="152" t="s">
        <v>136</v>
      </c>
      <c r="D62" s="152"/>
      <c r="E62" s="152"/>
      <c r="F62" s="152"/>
      <c r="G62" s="152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</row>
    <row r="63" spans="1:20" s="153" customFormat="1" ht="11">
      <c r="A63" s="150"/>
      <c r="B63" s="154" t="s">
        <v>36</v>
      </c>
      <c r="C63" s="1" t="s">
        <v>79</v>
      </c>
      <c r="D63" s="1"/>
      <c r="E63" s="1"/>
      <c r="F63" s="1"/>
      <c r="G63" s="1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T63" s="83"/>
    </row>
    <row r="64" spans="1:20" s="153" customFormat="1">
      <c r="B64" s="155" t="s">
        <v>71</v>
      </c>
      <c r="C64" s="152" t="s">
        <v>80</v>
      </c>
      <c r="D64" s="152"/>
      <c r="E64" s="152"/>
      <c r="F64" s="152"/>
      <c r="G64" s="152"/>
      <c r="H64" s="83"/>
      <c r="S64" s="94"/>
    </row>
    <row r="65" spans="1:3">
      <c r="A65" s="153"/>
      <c r="B65" s="155"/>
      <c r="C65" s="152"/>
    </row>
  </sheetData>
  <mergeCells count="50">
    <mergeCell ref="C63:G63"/>
    <mergeCell ref="C54:E54"/>
    <mergeCell ref="B56:E56"/>
    <mergeCell ref="C57:E57"/>
    <mergeCell ref="C58:E58"/>
    <mergeCell ref="C59:E59"/>
    <mergeCell ref="C49:E49"/>
    <mergeCell ref="C50:E50"/>
    <mergeCell ref="C51:E51"/>
    <mergeCell ref="C52:E52"/>
    <mergeCell ref="C53:E53"/>
    <mergeCell ref="C43:E43"/>
    <mergeCell ref="C44:E44"/>
    <mergeCell ref="C45:E45"/>
    <mergeCell ref="B47:E47"/>
    <mergeCell ref="C48:E48"/>
    <mergeCell ref="C34:E34"/>
    <mergeCell ref="C35:E35"/>
    <mergeCell ref="C38:E38"/>
    <mergeCell ref="C39:E39"/>
    <mergeCell ref="C40:E40"/>
    <mergeCell ref="C28:E28"/>
    <mergeCell ref="C29:E29"/>
    <mergeCell ref="C30:E30"/>
    <mergeCell ref="B32:E32"/>
    <mergeCell ref="C33:E33"/>
    <mergeCell ref="B23:E23"/>
    <mergeCell ref="C24:E24"/>
    <mergeCell ref="C25:E25"/>
    <mergeCell ref="C26:E26"/>
    <mergeCell ref="C27:E27"/>
    <mergeCell ref="C17:E17"/>
    <mergeCell ref="C18:E18"/>
    <mergeCell ref="C19:E19"/>
    <mergeCell ref="C20:E20"/>
    <mergeCell ref="C21:E21"/>
    <mergeCell ref="A1:R1"/>
    <mergeCell ref="A2:R2"/>
    <mergeCell ref="A3:R3"/>
    <mergeCell ref="A6:E12"/>
    <mergeCell ref="F6:K6"/>
    <mergeCell ref="M6:R6"/>
    <mergeCell ref="F9:F12"/>
    <mergeCell ref="H9:K9"/>
    <mergeCell ref="M9:M12"/>
    <mergeCell ref="O9:R9"/>
    <mergeCell ref="H12:I12"/>
    <mergeCell ref="J12:K12"/>
    <mergeCell ref="O12:P12"/>
    <mergeCell ref="Q12:R12"/>
  </mergeCells>
  <hyperlinks>
    <hyperlink ref="U1" location="Índice!A1" display="Índice" xr:uid="{00000000-0004-0000-0500-000000000000}"/>
  </hyperlinks>
  <pageMargins left="0.7" right="0.7" top="0.75" bottom="0.75" header="0.51180555555555496" footer="0.51180555555555496"/>
  <pageSetup scale="55" firstPageNumber="0" orientation="portrait" horizontalDpi="300" verticalDpi="300"/>
  <colBreaks count="1" manualBreakCount="1">
    <brk id="1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J36"/>
  <sheetViews>
    <sheetView showGridLines="0" topLeftCell="A22" zoomScaleNormal="100" workbookViewId="0">
      <selection activeCell="S16" sqref="S16"/>
    </sheetView>
  </sheetViews>
  <sheetFormatPr baseColWidth="10" defaultColWidth="11.5" defaultRowHeight="13"/>
  <cols>
    <col min="1" max="1" width="2.6640625" style="84" customWidth="1"/>
    <col min="2" max="2" width="3.1640625" style="84" customWidth="1"/>
    <col min="3" max="3" width="6.6640625" style="84" customWidth="1"/>
    <col min="4" max="4" width="29.5" style="84" customWidth="1"/>
    <col min="5" max="5" width="10" style="84" customWidth="1"/>
    <col min="6" max="6" width="3.6640625" style="84" customWidth="1"/>
    <col min="7" max="7" width="10" style="84" customWidth="1"/>
    <col min="8" max="8" width="3.6640625" style="84" customWidth="1"/>
    <col min="9" max="9" width="9.33203125" style="84" customWidth="1"/>
    <col min="10" max="11" width="3.6640625" style="84" customWidth="1"/>
    <col min="12" max="12" width="7.33203125" style="84" customWidth="1"/>
    <col min="13" max="13" width="2.83203125" style="84" customWidth="1"/>
    <col min="14" max="14" width="7.33203125" style="84" customWidth="1"/>
    <col min="15" max="15" width="2.83203125" style="84" customWidth="1"/>
    <col min="16" max="16" width="7.33203125" style="84" customWidth="1"/>
    <col min="17" max="17" width="2.6640625" style="84" customWidth="1"/>
    <col min="18" max="18" width="5.5" style="84" customWidth="1"/>
    <col min="19" max="19" width="11.5" style="84"/>
    <col min="20" max="1024" width="11.5" style="85"/>
  </cols>
  <sheetData>
    <row r="1" spans="1:23" s="87" customFormat="1" ht="14">
      <c r="A1" s="226" t="s">
        <v>200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126"/>
      <c r="S1" s="128" t="s">
        <v>15</v>
      </c>
    </row>
    <row r="2" spans="1:23" s="87" customFormat="1" ht="14">
      <c r="A2" s="226" t="s">
        <v>16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126"/>
      <c r="S2" s="156"/>
    </row>
    <row r="3" spans="1:23" s="87" customFormat="1" ht="14">
      <c r="A3" s="226" t="s">
        <v>8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  <c r="R3" s="126"/>
      <c r="S3" s="156"/>
    </row>
    <row r="4" spans="1:23" s="91" customFormat="1" ht="7" customHeight="1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157"/>
      <c r="S4" s="158"/>
    </row>
    <row r="5" spans="1:23" ht="6" customHeight="1"/>
    <row r="6" spans="1:23">
      <c r="E6" s="207" t="s">
        <v>18</v>
      </c>
      <c r="F6" s="207"/>
      <c r="G6" s="207"/>
      <c r="H6" s="207"/>
      <c r="I6" s="207"/>
      <c r="J6" s="207"/>
      <c r="L6" s="207" t="s">
        <v>19</v>
      </c>
      <c r="M6" s="207"/>
      <c r="N6" s="207"/>
      <c r="O6" s="207"/>
      <c r="P6" s="207"/>
      <c r="Q6" s="207"/>
    </row>
    <row r="7" spans="1:23" ht="6" customHeight="1">
      <c r="E7" s="93"/>
      <c r="F7" s="93"/>
      <c r="G7" s="93"/>
      <c r="H7" s="93"/>
      <c r="I7" s="93"/>
      <c r="J7" s="93"/>
      <c r="L7" s="93"/>
      <c r="M7" s="93"/>
      <c r="N7" s="93"/>
      <c r="O7" s="93"/>
      <c r="P7" s="93"/>
      <c r="Q7" s="93"/>
    </row>
    <row r="8" spans="1:23" ht="6" customHeight="1"/>
    <row r="9" spans="1:23" ht="12.75" customHeight="1">
      <c r="A9" s="228" t="s">
        <v>137</v>
      </c>
      <c r="B9" s="228"/>
      <c r="C9" s="228"/>
      <c r="D9" s="228"/>
      <c r="E9" s="209" t="s">
        <v>20</v>
      </c>
      <c r="F9" s="209"/>
      <c r="G9" s="210" t="s">
        <v>21</v>
      </c>
      <c r="H9" s="210"/>
      <c r="I9" s="210"/>
      <c r="J9" s="210"/>
      <c r="K9" s="97"/>
      <c r="L9" s="209" t="s">
        <v>20</v>
      </c>
      <c r="M9" s="209"/>
      <c r="N9" s="210" t="s">
        <v>21</v>
      </c>
      <c r="O9" s="210"/>
      <c r="P9" s="210"/>
      <c r="Q9" s="210"/>
      <c r="R9" s="97"/>
    </row>
    <row r="10" spans="1:23" ht="6" customHeight="1">
      <c r="A10" s="228"/>
      <c r="B10" s="228"/>
      <c r="C10" s="228"/>
      <c r="D10" s="228"/>
      <c r="E10" s="209"/>
      <c r="F10" s="209"/>
      <c r="G10" s="100"/>
      <c r="H10" s="100"/>
      <c r="I10" s="100"/>
      <c r="J10" s="100"/>
      <c r="K10" s="96"/>
      <c r="L10" s="209"/>
      <c r="M10" s="209"/>
      <c r="N10" s="100"/>
      <c r="O10" s="100"/>
      <c r="P10" s="100"/>
      <c r="Q10" s="100"/>
      <c r="R10" s="96"/>
    </row>
    <row r="11" spans="1:23" ht="6" customHeight="1">
      <c r="A11" s="228"/>
      <c r="B11" s="228"/>
      <c r="C11" s="228"/>
      <c r="D11" s="228"/>
      <c r="E11" s="209"/>
      <c r="F11" s="209"/>
      <c r="G11" s="96"/>
      <c r="H11" s="96"/>
      <c r="I11" s="96"/>
      <c r="L11" s="209"/>
      <c r="M11" s="209"/>
      <c r="N11" s="96"/>
      <c r="O11" s="96"/>
      <c r="P11" s="96"/>
    </row>
    <row r="12" spans="1:23">
      <c r="A12" s="228"/>
      <c r="B12" s="228"/>
      <c r="C12" s="228"/>
      <c r="D12" s="228"/>
      <c r="E12" s="209"/>
      <c r="F12" s="209"/>
      <c r="G12" s="210" t="s">
        <v>22</v>
      </c>
      <c r="H12" s="210"/>
      <c r="I12" s="210" t="s">
        <v>23</v>
      </c>
      <c r="J12" s="210"/>
      <c r="K12" s="97"/>
      <c r="L12" s="209"/>
      <c r="M12" s="209"/>
      <c r="N12" s="210" t="s">
        <v>22</v>
      </c>
      <c r="O12" s="210"/>
      <c r="P12" s="210" t="s">
        <v>23</v>
      </c>
      <c r="Q12" s="210"/>
      <c r="R12" s="97"/>
    </row>
    <row r="13" spans="1:23" s="102" customFormat="1" ht="6" customHeight="1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4"/>
      <c r="S13" s="94"/>
    </row>
    <row r="14" spans="1:23" ht="6" customHeight="1"/>
    <row r="15" spans="1:23" ht="6" customHeight="1"/>
    <row r="16" spans="1:23">
      <c r="A16" s="213" t="s">
        <v>20</v>
      </c>
      <c r="B16" s="213"/>
      <c r="C16" s="213"/>
      <c r="D16" s="213"/>
      <c r="E16" s="50">
        <v>195254</v>
      </c>
      <c r="F16" s="132"/>
      <c r="G16" s="50">
        <v>175319</v>
      </c>
      <c r="H16" s="132"/>
      <c r="I16" s="50">
        <v>19935</v>
      </c>
      <c r="J16" s="132"/>
      <c r="K16" s="132"/>
      <c r="L16" s="51">
        <f>N16+P16</f>
        <v>100</v>
      </c>
      <c r="M16" s="132"/>
      <c r="N16" s="51">
        <f>G16*100/E16</f>
        <v>89.790221967283642</v>
      </c>
      <c r="O16" s="132"/>
      <c r="P16" s="51">
        <f>I16*100/E16</f>
        <v>10.209778032716359</v>
      </c>
      <c r="Q16" s="132" t="s">
        <v>86</v>
      </c>
      <c r="R16" s="159"/>
      <c r="S16" s="107"/>
      <c r="T16" s="110"/>
      <c r="U16" s="110"/>
      <c r="V16" s="110"/>
      <c r="W16" s="110"/>
    </row>
    <row r="17" spans="1:19">
      <c r="C17" s="108"/>
      <c r="D17" s="108"/>
      <c r="E17" s="107"/>
      <c r="F17" s="132"/>
      <c r="G17" s="107"/>
      <c r="H17" s="132"/>
      <c r="I17" s="107"/>
      <c r="J17" s="132"/>
      <c r="K17" s="132"/>
      <c r="L17" s="107"/>
      <c r="M17" s="132"/>
      <c r="N17" s="107"/>
      <c r="O17" s="132"/>
      <c r="P17" s="107"/>
      <c r="Q17" s="132" t="s">
        <v>86</v>
      </c>
      <c r="R17" s="159"/>
    </row>
    <row r="18" spans="1:19" ht="15">
      <c r="B18" s="216" t="s">
        <v>138</v>
      </c>
      <c r="C18" s="216"/>
      <c r="D18" s="216"/>
      <c r="E18" s="50">
        <v>139655</v>
      </c>
      <c r="F18" s="132"/>
      <c r="G18" s="50">
        <v>122259</v>
      </c>
      <c r="H18" s="132"/>
      <c r="I18" s="50">
        <v>17396</v>
      </c>
      <c r="J18" s="132"/>
      <c r="K18" s="132"/>
      <c r="L18" s="51">
        <f>L19+L22</f>
        <v>100</v>
      </c>
      <c r="M18" s="132"/>
      <c r="N18" s="51">
        <f>N19+N22</f>
        <v>100</v>
      </c>
      <c r="O18" s="132"/>
      <c r="P18" s="51">
        <f>P19+P22</f>
        <v>100</v>
      </c>
      <c r="Q18" s="132" t="s">
        <v>86</v>
      </c>
      <c r="R18" s="159"/>
    </row>
    <row r="19" spans="1:19">
      <c r="C19" s="214" t="s">
        <v>139</v>
      </c>
      <c r="D19" s="214"/>
      <c r="E19" s="107">
        <f>G19+I19</f>
        <v>111623</v>
      </c>
      <c r="F19" s="132"/>
      <c r="G19" s="107">
        <f>SUM(G20:G21)</f>
        <v>101963</v>
      </c>
      <c r="H19" s="132"/>
      <c r="I19" s="107">
        <f>SUM(I20:I21)</f>
        <v>9660</v>
      </c>
      <c r="J19" s="132"/>
      <c r="K19" s="132"/>
      <c r="L19" s="58">
        <f>E19*100/(E19+E22)</f>
        <v>97.598999728947533</v>
      </c>
      <c r="M19" s="132"/>
      <c r="N19" s="58">
        <f>G19*100/(G19+G22)</f>
        <v>98.421784204328276</v>
      </c>
      <c r="O19" s="132"/>
      <c r="P19" s="58">
        <f>I19*100/(I19+I22)</f>
        <v>89.685265992015601</v>
      </c>
      <c r="Q19" s="132" t="s">
        <v>86</v>
      </c>
      <c r="R19" s="159"/>
    </row>
    <row r="20" spans="1:19">
      <c r="D20" s="84" t="s">
        <v>140</v>
      </c>
      <c r="E20" s="107">
        <v>81780</v>
      </c>
      <c r="F20" s="132"/>
      <c r="G20" s="107">
        <v>74407</v>
      </c>
      <c r="H20" s="132"/>
      <c r="I20" s="107">
        <v>7373</v>
      </c>
      <c r="J20" s="132"/>
      <c r="K20" s="132"/>
      <c r="L20" s="58">
        <f>E20*100/(E19+E22)</f>
        <v>71.505390446711957</v>
      </c>
      <c r="M20" s="132"/>
      <c r="N20" s="58">
        <f>G20*100/(G19+G22)</f>
        <v>71.822815112260855</v>
      </c>
      <c r="O20" s="132"/>
      <c r="P20" s="58">
        <f>I20*100/(I19+I22)</f>
        <v>68.452325689351042</v>
      </c>
      <c r="Q20" s="132" t="s">
        <v>86</v>
      </c>
      <c r="R20" s="159"/>
    </row>
    <row r="21" spans="1:19">
      <c r="D21" s="84" t="s">
        <v>141</v>
      </c>
      <c r="E21" s="107">
        <v>29843</v>
      </c>
      <c r="F21" s="132"/>
      <c r="G21" s="107">
        <v>27556</v>
      </c>
      <c r="H21" s="132"/>
      <c r="I21" s="107">
        <v>2287</v>
      </c>
      <c r="J21" s="132"/>
      <c r="K21" s="132"/>
      <c r="L21" s="58">
        <f>E21*100/(E19+E22)</f>
        <v>26.093609282235573</v>
      </c>
      <c r="M21" s="132"/>
      <c r="N21" s="58">
        <f>G21*100/(G19+G22)</f>
        <v>26.598969092067414</v>
      </c>
      <c r="O21" s="132"/>
      <c r="P21" s="58">
        <f>I21*100/(I19+I22)</f>
        <v>21.232940302664563</v>
      </c>
      <c r="Q21" s="132" t="s">
        <v>86</v>
      </c>
      <c r="R21" s="159"/>
    </row>
    <row r="22" spans="1:19">
      <c r="C22" s="214" t="s">
        <v>142</v>
      </c>
      <c r="D22" s="214"/>
      <c r="E22" s="107">
        <f>SUM(E23:E25)</f>
        <v>2746</v>
      </c>
      <c r="F22" s="132"/>
      <c r="G22" s="107">
        <f>SUM(G23:G25)</f>
        <v>1635</v>
      </c>
      <c r="H22" s="132"/>
      <c r="I22" s="107">
        <f>SUM(I23:I25)</f>
        <v>1111</v>
      </c>
      <c r="J22" s="132"/>
      <c r="K22" s="132"/>
      <c r="L22" s="58">
        <f>E22*100/(E19+E22)</f>
        <v>2.4010002710524705</v>
      </c>
      <c r="M22" s="132"/>
      <c r="N22" s="58">
        <f>G22*100/(G19+G22)</f>
        <v>1.5782157956717311</v>
      </c>
      <c r="O22" s="132"/>
      <c r="P22" s="58">
        <f>I22*100/(I19+I22)</f>
        <v>10.314734007984402</v>
      </c>
      <c r="Q22" s="132" t="s">
        <v>86</v>
      </c>
      <c r="R22" s="159"/>
    </row>
    <row r="23" spans="1:19">
      <c r="D23" s="84" t="s">
        <v>143</v>
      </c>
      <c r="E23" s="107">
        <v>990</v>
      </c>
      <c r="F23" s="132" t="s">
        <v>36</v>
      </c>
      <c r="G23" s="107">
        <v>858</v>
      </c>
      <c r="H23" s="132" t="s">
        <v>36</v>
      </c>
      <c r="I23" s="65">
        <v>132</v>
      </c>
      <c r="J23" s="132" t="s">
        <v>36</v>
      </c>
      <c r="K23" s="132"/>
      <c r="L23" s="58">
        <f>E23*100/(E19+E22)</f>
        <v>0.86561918002255855</v>
      </c>
      <c r="M23" s="132"/>
      <c r="N23" s="58">
        <f>G23*100/(G19+G22)</f>
        <v>0.82820131662773411</v>
      </c>
      <c r="O23" s="132"/>
      <c r="P23" s="58">
        <f>I23*100/(I19+I22)</f>
        <v>1.2255129514436913</v>
      </c>
      <c r="Q23" s="132" t="s">
        <v>86</v>
      </c>
      <c r="R23" s="159"/>
    </row>
    <row r="24" spans="1:19">
      <c r="D24" s="84" t="s">
        <v>144</v>
      </c>
      <c r="E24" s="107">
        <v>1733</v>
      </c>
      <c r="F24" s="132"/>
      <c r="G24" s="107">
        <v>754</v>
      </c>
      <c r="H24" s="132" t="s">
        <v>36</v>
      </c>
      <c r="I24" s="65">
        <v>979</v>
      </c>
      <c r="J24" s="132"/>
      <c r="K24" s="132"/>
      <c r="L24" s="58">
        <f>E24*100/(E19+E22)</f>
        <v>1.5152707464435293</v>
      </c>
      <c r="M24" s="132"/>
      <c r="N24" s="58">
        <f>G24*100/(G19+G22)</f>
        <v>0.72781327824861486</v>
      </c>
      <c r="O24" s="132"/>
      <c r="P24" s="58">
        <f>I24*100/(I19+I22)</f>
        <v>9.0892210565407119</v>
      </c>
      <c r="Q24" s="132" t="s">
        <v>86</v>
      </c>
      <c r="R24" s="159"/>
    </row>
    <row r="25" spans="1:19" ht="15">
      <c r="D25" s="84" t="s">
        <v>145</v>
      </c>
      <c r="E25" s="107">
        <v>23</v>
      </c>
      <c r="F25" s="132" t="s">
        <v>36</v>
      </c>
      <c r="G25" s="107">
        <v>23</v>
      </c>
      <c r="H25" s="132" t="s">
        <v>36</v>
      </c>
      <c r="I25" s="65">
        <v>0</v>
      </c>
      <c r="J25" s="132" t="s">
        <v>36</v>
      </c>
      <c r="K25" s="132"/>
      <c r="L25" s="58">
        <f>E25*100/(E19+E22)</f>
        <v>2.0110344586382674E-2</v>
      </c>
      <c r="M25" s="132"/>
      <c r="N25" s="58">
        <f>G25*100/(G19+G22)</f>
        <v>2.220120079538215E-2</v>
      </c>
      <c r="O25" s="132"/>
      <c r="P25" s="58">
        <f>I25*100/(I19+I22)</f>
        <v>0</v>
      </c>
      <c r="Q25" s="132" t="s">
        <v>86</v>
      </c>
      <c r="R25" s="159"/>
    </row>
    <row r="26" spans="1:19">
      <c r="D26" s="84" t="s">
        <v>70</v>
      </c>
      <c r="E26" s="107">
        <v>25286</v>
      </c>
      <c r="F26" s="132"/>
      <c r="G26" s="107">
        <v>18661</v>
      </c>
      <c r="H26" s="132"/>
      <c r="I26" s="65">
        <v>6625</v>
      </c>
      <c r="J26" s="132"/>
      <c r="K26" s="132"/>
      <c r="L26" s="58"/>
      <c r="M26" s="132"/>
      <c r="N26" s="58"/>
      <c r="O26" s="132"/>
      <c r="P26" s="58"/>
      <c r="Q26" s="132"/>
      <c r="R26" s="159"/>
    </row>
    <row r="27" spans="1:19">
      <c r="C27" s="108"/>
      <c r="D27" s="108"/>
      <c r="E27" s="107"/>
      <c r="F27" s="132"/>
      <c r="G27" s="107"/>
      <c r="H27" s="132"/>
      <c r="I27" s="107"/>
      <c r="J27" s="132"/>
      <c r="K27" s="132"/>
      <c r="L27" s="107"/>
      <c r="M27" s="132"/>
      <c r="N27" s="107"/>
      <c r="O27" s="132"/>
      <c r="P27" s="107"/>
      <c r="Q27" s="132" t="s">
        <v>86</v>
      </c>
      <c r="R27" s="159"/>
    </row>
    <row r="28" spans="1:19" ht="15">
      <c r="B28" s="216" t="s">
        <v>146</v>
      </c>
      <c r="C28" s="216"/>
      <c r="D28" s="216"/>
      <c r="E28" s="50">
        <v>55599</v>
      </c>
      <c r="F28" s="132"/>
      <c r="G28" s="50">
        <v>53060</v>
      </c>
      <c r="H28" s="132"/>
      <c r="I28" s="50">
        <v>2539</v>
      </c>
      <c r="J28" s="132"/>
      <c r="K28" s="132"/>
      <c r="L28" s="51">
        <f>N28+P28</f>
        <v>100</v>
      </c>
      <c r="M28" s="132"/>
      <c r="N28" s="51">
        <f>G28*100/E28</f>
        <v>95.43337110379683</v>
      </c>
      <c r="O28" s="132"/>
      <c r="P28" s="51">
        <f>I28*100/E28</f>
        <v>4.5666288962031691</v>
      </c>
      <c r="Q28" s="132" t="s">
        <v>86</v>
      </c>
      <c r="R28" s="159"/>
    </row>
    <row r="29" spans="1:19" ht="6" customHeight="1">
      <c r="A29" s="111"/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94"/>
    </row>
    <row r="30" spans="1:19" s="114" customFormat="1" ht="6" customHeight="1">
      <c r="A30" s="113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</row>
    <row r="31" spans="1:19" s="114" customFormat="1" ht="11">
      <c r="A31" s="160" t="s">
        <v>76</v>
      </c>
      <c r="B31" s="113"/>
      <c r="C31" s="115">
        <v>1</v>
      </c>
      <c r="D31" s="229" t="s">
        <v>147</v>
      </c>
      <c r="E31" s="229"/>
      <c r="F31" s="229"/>
      <c r="G31" s="229"/>
      <c r="H31" s="229"/>
      <c r="I31" s="229"/>
      <c r="J31" s="229"/>
      <c r="K31" s="229"/>
      <c r="L31" s="229"/>
      <c r="M31" s="229"/>
      <c r="N31" s="229"/>
      <c r="O31" s="229"/>
      <c r="P31" s="229"/>
      <c r="Q31" s="80"/>
      <c r="R31" s="80"/>
      <c r="S31" s="113"/>
    </row>
    <row r="32" spans="1:19" s="114" customFormat="1" ht="11">
      <c r="A32" s="160"/>
      <c r="B32" s="113"/>
      <c r="C32" s="115">
        <v>2</v>
      </c>
      <c r="D32" s="229" t="s">
        <v>148</v>
      </c>
      <c r="E32" s="229"/>
      <c r="F32" s="229"/>
      <c r="G32" s="229"/>
      <c r="H32" s="229"/>
      <c r="I32" s="229"/>
      <c r="J32" s="229"/>
      <c r="K32" s="229"/>
      <c r="L32" s="229"/>
      <c r="M32" s="229"/>
      <c r="N32" s="229"/>
      <c r="O32" s="229"/>
      <c r="P32" s="229"/>
      <c r="Q32" s="80"/>
      <c r="R32" s="80"/>
      <c r="S32" s="113"/>
    </row>
    <row r="33" spans="1:16">
      <c r="A33" s="160"/>
      <c r="B33" s="113"/>
      <c r="C33" s="115">
        <v>3</v>
      </c>
      <c r="D33" s="229" t="s">
        <v>149</v>
      </c>
      <c r="E33" s="229"/>
      <c r="F33" s="229"/>
      <c r="G33" s="229"/>
      <c r="H33" s="229"/>
      <c r="I33" s="229"/>
      <c r="J33" s="229"/>
      <c r="K33" s="229"/>
      <c r="L33" s="229"/>
      <c r="M33" s="229"/>
      <c r="N33" s="229"/>
      <c r="O33" s="229"/>
      <c r="P33" s="229"/>
    </row>
    <row r="34" spans="1:16">
      <c r="A34" s="113"/>
      <c r="B34" s="113"/>
      <c r="C34" s="161">
        <v>0</v>
      </c>
      <c r="D34" s="80" t="s">
        <v>78</v>
      </c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</row>
    <row r="35" spans="1:16">
      <c r="C35" s="162" t="s">
        <v>36</v>
      </c>
      <c r="D35" s="80" t="s">
        <v>79</v>
      </c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</row>
    <row r="36" spans="1:16">
      <c r="D36" s="113"/>
    </row>
  </sheetData>
  <mergeCells count="22">
    <mergeCell ref="D31:P31"/>
    <mergeCell ref="D32:P32"/>
    <mergeCell ref="D33:P33"/>
    <mergeCell ref="A16:D16"/>
    <mergeCell ref="B18:D18"/>
    <mergeCell ref="C19:D19"/>
    <mergeCell ref="C22:D22"/>
    <mergeCell ref="B28:D28"/>
    <mergeCell ref="A9:D12"/>
    <mergeCell ref="E9:F12"/>
    <mergeCell ref="G9:J9"/>
    <mergeCell ref="L9:M12"/>
    <mergeCell ref="N9:Q9"/>
    <mergeCell ref="G12:H12"/>
    <mergeCell ref="I12:J12"/>
    <mergeCell ref="N12:O12"/>
    <mergeCell ref="P12:Q12"/>
    <mergeCell ref="A1:Q1"/>
    <mergeCell ref="A2:Q2"/>
    <mergeCell ref="A3:Q3"/>
    <mergeCell ref="E6:J6"/>
    <mergeCell ref="L6:Q6"/>
  </mergeCells>
  <hyperlinks>
    <hyperlink ref="S1" location="Índice!A1" display="Índice" xr:uid="{00000000-0004-0000-0600-000000000000}"/>
  </hyperlinks>
  <printOptions horizontalCentered="1"/>
  <pageMargins left="0.78749999999999998" right="0.78749999999999998" top="1.3388888888888899" bottom="0.78749999999999998" header="0.51180555555555496" footer="0.51180555555555496"/>
  <pageSetup paperSize="9" scale="80" firstPageNumber="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J57"/>
  <sheetViews>
    <sheetView showGridLines="0" zoomScaleNormal="100" workbookViewId="0">
      <selection activeCell="U25" sqref="U25"/>
    </sheetView>
  </sheetViews>
  <sheetFormatPr baseColWidth="10" defaultColWidth="11.5" defaultRowHeight="13"/>
  <cols>
    <col min="1" max="1" width="4.5" style="85" customWidth="1"/>
    <col min="2" max="2" width="2.83203125" style="85" customWidth="1"/>
    <col min="3" max="3" width="6" style="85" customWidth="1"/>
    <col min="4" max="4" width="27.5" style="84" customWidth="1"/>
    <col min="5" max="5" width="11.6640625" style="84" customWidth="1"/>
    <col min="6" max="6" width="3.6640625" style="84" customWidth="1"/>
    <col min="7" max="7" width="12.6640625" style="84" customWidth="1"/>
    <col min="8" max="8" width="3.6640625" style="84" customWidth="1"/>
    <col min="9" max="9" width="12.6640625" style="84" customWidth="1"/>
    <col min="10" max="10" width="3.6640625" style="84" customWidth="1"/>
    <col min="11" max="11" width="12.6640625" style="84" customWidth="1"/>
    <col min="12" max="12" width="3.6640625" style="84" customWidth="1"/>
    <col min="13" max="13" width="12.6640625" style="84" customWidth="1"/>
    <col min="14" max="14" width="3.6640625" style="84" customWidth="1"/>
    <col min="15" max="15" width="12.6640625" style="84" customWidth="1"/>
    <col min="16" max="16" width="3.6640625" style="84" customWidth="1"/>
    <col min="17" max="17" width="6.5" style="84" customWidth="1"/>
    <col min="18" max="32" width="11.5" style="84"/>
    <col min="33" max="1024" width="11.5" style="85"/>
  </cols>
  <sheetData>
    <row r="1" spans="1:32" s="129" customFormat="1" ht="14">
      <c r="A1" s="204" t="s">
        <v>201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127"/>
      <c r="T1" s="21" t="s">
        <v>15</v>
      </c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</row>
    <row r="2" spans="1:32" s="129" customFormat="1" ht="14">
      <c r="A2" s="204" t="s">
        <v>16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</row>
    <row r="3" spans="1:32" s="129" customFormat="1" ht="14">
      <c r="A3" s="204" t="s">
        <v>9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</row>
    <row r="4" spans="1:32" ht="7" customHeight="1">
      <c r="A4" s="112"/>
      <c r="B4" s="112"/>
      <c r="C4" s="112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</row>
    <row r="5" spans="1:32" ht="6" customHeight="1"/>
    <row r="6" spans="1:32">
      <c r="E6" s="207" t="s">
        <v>18</v>
      </c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</row>
    <row r="7" spans="1:32" ht="6" customHeight="1">
      <c r="E7" s="93"/>
      <c r="F7" s="93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</row>
    <row r="8" spans="1:32" ht="6" customHeight="1"/>
    <row r="9" spans="1:32" ht="12.75" customHeight="1">
      <c r="A9" s="218" t="s">
        <v>137</v>
      </c>
      <c r="B9" s="218"/>
      <c r="C9" s="218"/>
      <c r="D9" s="218"/>
      <c r="E9" s="209" t="s">
        <v>20</v>
      </c>
      <c r="F9" s="209"/>
      <c r="G9" s="209" t="s">
        <v>101</v>
      </c>
      <c r="H9" s="209"/>
      <c r="I9" s="209"/>
      <c r="J9" s="209"/>
      <c r="K9" s="209"/>
      <c r="L9" s="209"/>
      <c r="M9" s="209"/>
      <c r="N9" s="209"/>
      <c r="O9" s="209"/>
      <c r="P9" s="209"/>
      <c r="Q9" s="135"/>
    </row>
    <row r="10" spans="1:32" ht="6" customHeight="1">
      <c r="A10" s="218"/>
      <c r="B10" s="218"/>
      <c r="C10" s="218"/>
      <c r="D10" s="218"/>
      <c r="E10" s="209"/>
      <c r="F10" s="209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</row>
    <row r="11" spans="1:32" ht="6" customHeight="1">
      <c r="A11" s="218"/>
      <c r="B11" s="218"/>
      <c r="C11" s="218"/>
      <c r="D11" s="218"/>
      <c r="E11" s="209"/>
      <c r="F11" s="209"/>
      <c r="G11" s="96"/>
      <c r="H11" s="96"/>
      <c r="I11" s="96"/>
      <c r="J11" s="96"/>
      <c r="K11" s="96"/>
      <c r="L11" s="96"/>
      <c r="M11" s="96"/>
      <c r="N11" s="96"/>
      <c r="O11" s="96"/>
    </row>
    <row r="12" spans="1:32">
      <c r="A12" s="218"/>
      <c r="B12" s="218"/>
      <c r="C12" s="218"/>
      <c r="D12" s="218"/>
      <c r="E12" s="209"/>
      <c r="F12" s="209"/>
      <c r="G12" s="215" t="s">
        <v>87</v>
      </c>
      <c r="H12" s="215"/>
      <c r="I12" s="215" t="s">
        <v>88</v>
      </c>
      <c r="J12" s="215"/>
      <c r="K12" s="215" t="s">
        <v>89</v>
      </c>
      <c r="L12" s="215"/>
      <c r="M12" s="215" t="s">
        <v>90</v>
      </c>
      <c r="N12" s="215"/>
      <c r="O12" s="215" t="s">
        <v>91</v>
      </c>
      <c r="P12" s="215"/>
      <c r="Q12" s="215" t="s">
        <v>150</v>
      </c>
      <c r="R12" s="215"/>
    </row>
    <row r="13" spans="1:32" s="102" customFormat="1" ht="6" customHeight="1">
      <c r="A13" s="95"/>
      <c r="B13" s="95"/>
      <c r="C13" s="95"/>
      <c r="D13" s="93"/>
      <c r="E13" s="230"/>
      <c r="F13" s="230"/>
      <c r="G13" s="230"/>
      <c r="H13" s="230"/>
      <c r="I13" s="230"/>
      <c r="J13" s="230"/>
      <c r="K13" s="230"/>
      <c r="L13" s="230"/>
      <c r="M13" s="230"/>
      <c r="N13" s="230"/>
      <c r="O13" s="230"/>
      <c r="P13" s="230"/>
      <c r="Q13" s="230"/>
      <c r="R13" s="230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</row>
    <row r="14" spans="1:32" ht="6" customHeight="1"/>
    <row r="15" spans="1:32" s="84" customFormat="1">
      <c r="A15" s="213" t="s">
        <v>20</v>
      </c>
      <c r="B15" s="213"/>
      <c r="C15" s="213"/>
      <c r="D15" s="213"/>
      <c r="E15" s="50">
        <v>195255</v>
      </c>
      <c r="F15" s="159"/>
      <c r="G15" s="132">
        <v>13137</v>
      </c>
      <c r="H15" s="159"/>
      <c r="I15" s="132">
        <v>88801</v>
      </c>
      <c r="J15" s="159"/>
      <c r="K15" s="132">
        <v>59881</v>
      </c>
      <c r="L15" s="159"/>
      <c r="M15" s="132">
        <v>24637</v>
      </c>
      <c r="N15" s="159"/>
      <c r="O15" s="132">
        <v>8569</v>
      </c>
      <c r="P15" s="159"/>
      <c r="Q15" s="163">
        <v>230</v>
      </c>
      <c r="R15" s="97" t="s">
        <v>36</v>
      </c>
    </row>
    <row r="16" spans="1:32" s="84" customFormat="1">
      <c r="C16" s="108"/>
      <c r="D16" s="108"/>
      <c r="E16" s="107"/>
      <c r="F16" s="159"/>
      <c r="G16" s="65"/>
      <c r="H16" s="159"/>
      <c r="I16" s="107"/>
      <c r="J16" s="159"/>
      <c r="K16" s="107"/>
      <c r="L16" s="159"/>
      <c r="M16" s="65"/>
      <c r="N16" s="159"/>
      <c r="O16" s="65"/>
      <c r="P16" s="159"/>
      <c r="Q16" s="164"/>
      <c r="R16" s="97"/>
    </row>
    <row r="17" spans="1:32" s="84" customFormat="1" ht="15">
      <c r="B17" s="216" t="s">
        <v>138</v>
      </c>
      <c r="C17" s="216"/>
      <c r="D17" s="216"/>
      <c r="E17" s="132">
        <v>139655</v>
      </c>
      <c r="F17" s="159"/>
      <c r="G17" s="132">
        <v>12811</v>
      </c>
      <c r="H17" s="159"/>
      <c r="I17" s="132">
        <v>74871</v>
      </c>
      <c r="J17" s="159"/>
      <c r="K17" s="132">
        <v>35286</v>
      </c>
      <c r="L17" s="159"/>
      <c r="M17" s="132">
        <v>12704</v>
      </c>
      <c r="N17" s="159"/>
      <c r="O17" s="132">
        <v>3910</v>
      </c>
      <c r="P17" s="159"/>
      <c r="Q17" s="163">
        <v>73</v>
      </c>
      <c r="R17" s="97"/>
    </row>
    <row r="18" spans="1:32" s="84" customFormat="1">
      <c r="C18" s="214" t="s">
        <v>139</v>
      </c>
      <c r="D18" s="214"/>
      <c r="E18" s="107">
        <f>G18+I18+K18+M18+O18+Q18</f>
        <v>111549</v>
      </c>
      <c r="F18" s="159"/>
      <c r="G18" s="107">
        <f>G19+G20</f>
        <v>6452</v>
      </c>
      <c r="H18" s="159"/>
      <c r="I18" s="107">
        <f>I19+I20</f>
        <v>60073</v>
      </c>
      <c r="J18" s="159"/>
      <c r="K18" s="107">
        <f>K19+K20</f>
        <v>30468</v>
      </c>
      <c r="L18" s="159"/>
      <c r="M18" s="107">
        <f>M19+M20</f>
        <v>11082</v>
      </c>
      <c r="N18" s="159"/>
      <c r="O18" s="107">
        <f>O19+O20</f>
        <v>3474</v>
      </c>
      <c r="P18" s="159"/>
      <c r="Q18" s="165">
        <v>0</v>
      </c>
      <c r="R18" s="97"/>
    </row>
    <row r="19" spans="1:32" s="84" customFormat="1">
      <c r="D19" s="84" t="s">
        <v>140</v>
      </c>
      <c r="E19" s="107">
        <v>81780</v>
      </c>
      <c r="F19" s="159"/>
      <c r="G19" s="107">
        <v>4731</v>
      </c>
      <c r="H19" s="159"/>
      <c r="I19" s="107">
        <v>38866</v>
      </c>
      <c r="J19" s="159"/>
      <c r="K19" s="107">
        <v>24930</v>
      </c>
      <c r="L19" s="159"/>
      <c r="M19" s="107">
        <v>10013</v>
      </c>
      <c r="N19" s="159"/>
      <c r="O19" s="107">
        <v>3240</v>
      </c>
      <c r="P19" s="159"/>
      <c r="Q19" s="165">
        <v>0</v>
      </c>
      <c r="R19" s="97" t="s">
        <v>36</v>
      </c>
    </row>
    <row r="20" spans="1:32" s="84" customFormat="1">
      <c r="D20" s="84" t="s">
        <v>141</v>
      </c>
      <c r="E20" s="107">
        <v>29842</v>
      </c>
      <c r="F20" s="159"/>
      <c r="G20" s="107">
        <v>1721</v>
      </c>
      <c r="H20" s="159" t="s">
        <v>36</v>
      </c>
      <c r="I20" s="107">
        <v>21207</v>
      </c>
      <c r="J20" s="159"/>
      <c r="K20" s="107">
        <v>5538</v>
      </c>
      <c r="L20" s="159"/>
      <c r="M20" s="107">
        <v>1069</v>
      </c>
      <c r="N20" s="159" t="s">
        <v>36</v>
      </c>
      <c r="O20" s="107">
        <v>234</v>
      </c>
      <c r="P20" s="159" t="s">
        <v>36</v>
      </c>
      <c r="Q20" s="163">
        <v>73</v>
      </c>
      <c r="R20" s="97" t="s">
        <v>36</v>
      </c>
    </row>
    <row r="21" spans="1:32" s="84" customFormat="1">
      <c r="C21" s="214" t="s">
        <v>142</v>
      </c>
      <c r="D21" s="214"/>
      <c r="E21" s="107">
        <f>G21+I21+K21+M21+O21+Q21</f>
        <v>2747</v>
      </c>
      <c r="F21" s="159"/>
      <c r="G21" s="107">
        <f>SUM(G22:G24)</f>
        <v>272</v>
      </c>
      <c r="H21" s="159"/>
      <c r="I21" s="107">
        <f>SUM(I22:I24)</f>
        <v>1558</v>
      </c>
      <c r="J21" s="159"/>
      <c r="K21" s="107">
        <f>SUM(K22:K24)</f>
        <v>782</v>
      </c>
      <c r="L21" s="159"/>
      <c r="M21" s="107">
        <f>SUM(M22:M24)</f>
        <v>81</v>
      </c>
      <c r="N21" s="159"/>
      <c r="O21" s="107">
        <f>SUM(O22:O24)</f>
        <v>54</v>
      </c>
      <c r="P21" s="159"/>
      <c r="Q21" s="163">
        <f>Q23+Q33</f>
        <v>0</v>
      </c>
      <c r="R21" s="97"/>
    </row>
    <row r="22" spans="1:32" s="84" customFormat="1">
      <c r="D22" s="84" t="s">
        <v>143</v>
      </c>
      <c r="E22" s="107">
        <v>991</v>
      </c>
      <c r="F22" s="159" t="s">
        <v>36</v>
      </c>
      <c r="G22" s="107">
        <v>221</v>
      </c>
      <c r="H22" s="159" t="s">
        <v>36</v>
      </c>
      <c r="I22" s="107">
        <v>700</v>
      </c>
      <c r="J22" s="159" t="s">
        <v>36</v>
      </c>
      <c r="K22" s="65">
        <v>39</v>
      </c>
      <c r="L22" s="159" t="s">
        <v>36</v>
      </c>
      <c r="M22" s="65">
        <v>18</v>
      </c>
      <c r="N22" s="159" t="s">
        <v>36</v>
      </c>
      <c r="O22" s="65">
        <v>13</v>
      </c>
      <c r="P22" s="159" t="s">
        <v>36</v>
      </c>
      <c r="Q22" s="163">
        <v>0</v>
      </c>
      <c r="R22" s="97"/>
    </row>
    <row r="23" spans="1:32" s="84" customFormat="1">
      <c r="D23" s="84" t="s">
        <v>144</v>
      </c>
      <c r="E23" s="107">
        <v>1733</v>
      </c>
      <c r="F23" s="159"/>
      <c r="G23" s="65">
        <v>51</v>
      </c>
      <c r="H23" s="159" t="s">
        <v>36</v>
      </c>
      <c r="I23" s="107">
        <v>858</v>
      </c>
      <c r="J23" s="159"/>
      <c r="K23" s="107">
        <v>743</v>
      </c>
      <c r="L23" s="159" t="s">
        <v>36</v>
      </c>
      <c r="M23" s="107">
        <v>63</v>
      </c>
      <c r="N23" s="159" t="s">
        <v>36</v>
      </c>
      <c r="O23" s="107">
        <v>18</v>
      </c>
      <c r="P23" s="159" t="s">
        <v>36</v>
      </c>
      <c r="Q23" s="163">
        <v>0</v>
      </c>
      <c r="R23" s="97"/>
    </row>
    <row r="24" spans="1:32" s="84" customFormat="1" ht="15">
      <c r="D24" s="84" t="s">
        <v>151</v>
      </c>
      <c r="E24" s="107">
        <v>23</v>
      </c>
      <c r="F24" s="159" t="s">
        <v>36</v>
      </c>
      <c r="G24" s="107">
        <v>0</v>
      </c>
      <c r="H24" s="159"/>
      <c r="I24" s="107">
        <v>0</v>
      </c>
      <c r="J24" s="159"/>
      <c r="K24" s="107">
        <v>0</v>
      </c>
      <c r="L24" s="159"/>
      <c r="M24" s="107">
        <v>0</v>
      </c>
      <c r="N24" s="159"/>
      <c r="O24" s="107">
        <v>23</v>
      </c>
      <c r="P24" s="159" t="s">
        <v>36</v>
      </c>
      <c r="Q24" s="163">
        <v>0</v>
      </c>
      <c r="R24" s="97"/>
    </row>
    <row r="25" spans="1:32" s="84" customFormat="1">
      <c r="C25" s="214" t="s">
        <v>70</v>
      </c>
      <c r="D25" s="214"/>
      <c r="E25" s="107">
        <v>25286</v>
      </c>
      <c r="F25" s="159"/>
      <c r="G25" s="65">
        <v>6087</v>
      </c>
      <c r="H25" s="159"/>
      <c r="I25" s="107">
        <v>13240</v>
      </c>
      <c r="J25" s="159"/>
      <c r="K25" s="107">
        <v>4036</v>
      </c>
      <c r="L25" s="159"/>
      <c r="M25" s="65">
        <v>1541</v>
      </c>
      <c r="N25" s="159"/>
      <c r="O25" s="65">
        <v>382</v>
      </c>
      <c r="P25" s="159" t="s">
        <v>36</v>
      </c>
      <c r="Q25" s="163">
        <v>0</v>
      </c>
      <c r="R25" s="97"/>
    </row>
    <row r="26" spans="1:32" s="84" customFormat="1">
      <c r="C26" s="108"/>
      <c r="D26" s="108"/>
      <c r="E26" s="107"/>
      <c r="F26" s="159"/>
      <c r="G26" s="65"/>
      <c r="H26" s="159"/>
      <c r="I26" s="107"/>
      <c r="J26" s="159"/>
      <c r="K26" s="107"/>
      <c r="L26" s="159"/>
      <c r="M26" s="65"/>
      <c r="N26" s="159"/>
      <c r="O26" s="65"/>
      <c r="P26" s="159"/>
      <c r="Q26" s="164"/>
      <c r="R26" s="97"/>
    </row>
    <row r="27" spans="1:32" s="84" customFormat="1" ht="15">
      <c r="B27" s="216" t="s">
        <v>146</v>
      </c>
      <c r="C27" s="216"/>
      <c r="D27" s="216"/>
      <c r="E27" s="132">
        <v>55599</v>
      </c>
      <c r="F27" s="159"/>
      <c r="G27" s="132">
        <v>326</v>
      </c>
      <c r="H27" s="159"/>
      <c r="I27" s="132">
        <v>13930</v>
      </c>
      <c r="J27" s="159"/>
      <c r="K27" s="132">
        <v>24595</v>
      </c>
      <c r="L27" s="159"/>
      <c r="M27" s="132">
        <v>11933</v>
      </c>
      <c r="N27" s="159"/>
      <c r="O27" s="132">
        <v>4659</v>
      </c>
      <c r="P27" s="159"/>
      <c r="Q27" s="132">
        <v>157</v>
      </c>
      <c r="R27" s="97" t="s">
        <v>36</v>
      </c>
    </row>
    <row r="28" spans="1:32" ht="7.5" customHeight="1">
      <c r="A28" s="95"/>
      <c r="B28" s="166"/>
      <c r="C28" s="166"/>
      <c r="D28" s="133"/>
      <c r="E28" s="167"/>
      <c r="F28" s="168"/>
      <c r="G28" s="167"/>
      <c r="H28" s="168"/>
      <c r="I28" s="167"/>
      <c r="J28" s="168"/>
      <c r="K28" s="167"/>
      <c r="L28" s="168"/>
      <c r="M28" s="167"/>
      <c r="N28" s="168"/>
      <c r="O28" s="167"/>
      <c r="P28" s="168"/>
      <c r="Q28" s="159"/>
    </row>
    <row r="29" spans="1:32" ht="28.5" customHeight="1">
      <c r="E29" s="107"/>
      <c r="G29" s="107"/>
      <c r="I29" s="107"/>
      <c r="K29" s="107"/>
      <c r="M29" s="107"/>
      <c r="O29" s="107"/>
      <c r="Q29" s="94"/>
    </row>
    <row r="30" spans="1:32">
      <c r="E30" s="207" t="s">
        <v>19</v>
      </c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</row>
    <row r="31" spans="1:32" s="114" customFormat="1" ht="12.75" customHeight="1">
      <c r="A31" s="85"/>
      <c r="B31" s="85"/>
      <c r="C31" s="85"/>
      <c r="D31" s="84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80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</row>
    <row r="32" spans="1:32" s="114" customFormat="1" ht="9.75" customHeight="1">
      <c r="A32" s="85"/>
      <c r="B32" s="85"/>
      <c r="C32" s="85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0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</row>
    <row r="33" spans="1:32" s="114" customFormat="1" ht="12.75" customHeight="1">
      <c r="A33" s="218" t="s">
        <v>137</v>
      </c>
      <c r="B33" s="218"/>
      <c r="C33" s="218"/>
      <c r="D33" s="218"/>
      <c r="E33" s="209" t="s">
        <v>20</v>
      </c>
      <c r="F33" s="209"/>
      <c r="G33" s="209" t="s">
        <v>101</v>
      </c>
      <c r="H33" s="209"/>
      <c r="I33" s="209"/>
      <c r="J33" s="209"/>
      <c r="K33" s="209"/>
      <c r="L33" s="209"/>
      <c r="M33" s="209"/>
      <c r="N33" s="209"/>
      <c r="O33" s="209"/>
      <c r="P33" s="209"/>
      <c r="Q33" s="80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</row>
    <row r="34" spans="1:32" ht="7" customHeight="1">
      <c r="A34" s="218"/>
      <c r="B34" s="218"/>
      <c r="C34" s="218"/>
      <c r="D34" s="218"/>
      <c r="E34" s="209"/>
      <c r="F34" s="209"/>
      <c r="G34" s="100"/>
      <c r="H34" s="100"/>
      <c r="I34" s="100"/>
      <c r="J34" s="100"/>
      <c r="K34" s="100"/>
      <c r="L34" s="100"/>
      <c r="M34" s="100"/>
      <c r="N34" s="100"/>
      <c r="O34" s="100"/>
      <c r="P34" s="100"/>
    </row>
    <row r="35" spans="1:32" ht="7" customHeight="1">
      <c r="A35" s="218"/>
      <c r="B35" s="218"/>
      <c r="C35" s="218"/>
      <c r="D35" s="218"/>
      <c r="E35" s="209"/>
      <c r="F35" s="209"/>
      <c r="G35" s="96"/>
      <c r="H35" s="96"/>
      <c r="I35" s="96"/>
      <c r="J35" s="96"/>
      <c r="K35" s="96"/>
      <c r="L35" s="96"/>
      <c r="M35" s="96"/>
      <c r="N35" s="96"/>
      <c r="O35" s="96"/>
    </row>
    <row r="36" spans="1:32">
      <c r="A36" s="218"/>
      <c r="B36" s="218"/>
      <c r="C36" s="218"/>
      <c r="D36" s="218"/>
      <c r="E36" s="209"/>
      <c r="F36" s="209"/>
      <c r="G36" s="215" t="s">
        <v>87</v>
      </c>
      <c r="H36" s="215"/>
      <c r="I36" s="215" t="s">
        <v>88</v>
      </c>
      <c r="J36" s="215"/>
      <c r="K36" s="215" t="s">
        <v>89</v>
      </c>
      <c r="L36" s="215"/>
      <c r="M36" s="215" t="s">
        <v>90</v>
      </c>
      <c r="N36" s="215"/>
      <c r="O36" s="215" t="s">
        <v>91</v>
      </c>
      <c r="P36" s="215"/>
    </row>
    <row r="37" spans="1:32" ht="7" customHeight="1">
      <c r="A37" s="95"/>
      <c r="B37" s="95"/>
      <c r="C37" s="95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</row>
    <row r="38" spans="1:32" ht="7" customHeight="1"/>
    <row r="39" spans="1:32" s="84" customFormat="1">
      <c r="A39" s="213" t="s">
        <v>20</v>
      </c>
      <c r="B39" s="213"/>
      <c r="C39" s="213"/>
      <c r="D39" s="213"/>
      <c r="E39" s="51">
        <f>G39+I39+K39+M39+O39</f>
        <v>100</v>
      </c>
      <c r="F39" s="159"/>
      <c r="G39" s="51">
        <f>G15*100/(E15-Q15)</f>
        <v>6.7360594795539033</v>
      </c>
      <c r="H39" s="159"/>
      <c r="I39" s="51">
        <f>I15*100/SUM(G15,I15,K15,M15,O15)</f>
        <v>45.533136777336239</v>
      </c>
      <c r="J39" s="159"/>
      <c r="K39" s="51">
        <f>K15*100/(E15-Q15)</f>
        <v>30.704268683502114</v>
      </c>
      <c r="L39" s="159"/>
      <c r="M39" s="51">
        <f>M15*100/(E15-Q15)</f>
        <v>12.632739392385592</v>
      </c>
      <c r="N39" s="159"/>
      <c r="O39" s="51">
        <f>O15*100/(E15-Q15)</f>
        <v>4.3937956672221512</v>
      </c>
      <c r="P39" s="159" t="s">
        <v>86</v>
      </c>
    </row>
    <row r="40" spans="1:32" s="84" customFormat="1">
      <c r="C40" s="108"/>
      <c r="D40" s="108"/>
      <c r="E40" s="107"/>
      <c r="F40" s="159"/>
      <c r="G40" s="65"/>
      <c r="H40" s="159"/>
      <c r="I40" s="107"/>
      <c r="J40" s="159"/>
      <c r="K40" s="107"/>
      <c r="L40" s="159"/>
      <c r="M40" s="65"/>
      <c r="N40" s="159"/>
      <c r="O40" s="65"/>
      <c r="P40" s="159" t="s">
        <v>86</v>
      </c>
    </row>
    <row r="41" spans="1:32" s="84" customFormat="1" ht="15">
      <c r="B41" s="216" t="s">
        <v>138</v>
      </c>
      <c r="C41" s="216"/>
      <c r="D41" s="216"/>
      <c r="E41" s="51">
        <f>SUM(E42,E45)</f>
        <v>100.06386925176734</v>
      </c>
      <c r="F41" s="159"/>
      <c r="G41" s="51">
        <f>SUM(G42,G45)</f>
        <v>100</v>
      </c>
      <c r="H41" s="159"/>
      <c r="I41" s="51">
        <f>SUM(I42,I45)</f>
        <v>100</v>
      </c>
      <c r="J41" s="159"/>
      <c r="K41" s="51">
        <f>SUM(K42,K45)</f>
        <v>99.999999999999986</v>
      </c>
      <c r="L41" s="159"/>
      <c r="M41" s="51">
        <f>SUM(M42,M45)</f>
        <v>99.999999999999986</v>
      </c>
      <c r="N41" s="159"/>
      <c r="O41" s="51">
        <f>SUM(O42,O45)</f>
        <v>99.999999999999986</v>
      </c>
      <c r="P41" s="159" t="s">
        <v>86</v>
      </c>
    </row>
    <row r="42" spans="1:32" s="84" customFormat="1">
      <c r="C42" s="214" t="s">
        <v>139</v>
      </c>
      <c r="D42" s="214"/>
      <c r="E42" s="58">
        <f>E43+E44</f>
        <v>97.66046055854973</v>
      </c>
      <c r="F42" s="159"/>
      <c r="G42" s="58">
        <f>G43+G44</f>
        <v>95.954788816180837</v>
      </c>
      <c r="H42" s="159"/>
      <c r="I42" s="58">
        <f>I43+I44</f>
        <v>97.472051402703187</v>
      </c>
      <c r="J42" s="159"/>
      <c r="K42" s="58">
        <f>K43+K44</f>
        <v>97.497599999999991</v>
      </c>
      <c r="L42" s="159"/>
      <c r="M42" s="58">
        <f>M43+M44</f>
        <v>99.274388605213645</v>
      </c>
      <c r="N42" s="159"/>
      <c r="O42" s="58">
        <f>O43+O44</f>
        <v>98.469387755102034</v>
      </c>
      <c r="P42" s="159" t="s">
        <v>86</v>
      </c>
    </row>
    <row r="43" spans="1:32" s="84" customFormat="1">
      <c r="D43" s="84" t="s">
        <v>140</v>
      </c>
      <c r="E43" s="58">
        <f>E19*100/(E18+E21)</f>
        <v>71.551060404563586</v>
      </c>
      <c r="F43" s="159"/>
      <c r="G43" s="58">
        <f>G19*100/(G18+G21)</f>
        <v>70.359904818560381</v>
      </c>
      <c r="H43" s="159"/>
      <c r="I43" s="58">
        <f>I19*100/(I18+I21)</f>
        <v>63.062419886096279</v>
      </c>
      <c r="J43" s="159"/>
      <c r="K43" s="58">
        <f>K19*100/(K18+K21)</f>
        <v>79.775999999999996</v>
      </c>
      <c r="L43" s="159"/>
      <c r="M43" s="58">
        <f>M19*100/(M18+M21)</f>
        <v>89.698109827107402</v>
      </c>
      <c r="N43" s="159"/>
      <c r="O43" s="58">
        <f>O19*100/(O18+O21)</f>
        <v>91.836734693877546</v>
      </c>
      <c r="P43" s="159" t="s">
        <v>86</v>
      </c>
    </row>
    <row r="44" spans="1:32" s="84" customFormat="1">
      <c r="D44" s="84" t="s">
        <v>141</v>
      </c>
      <c r="E44" s="58">
        <f>E20*100/(E18+E21)</f>
        <v>26.10940015398614</v>
      </c>
      <c r="F44" s="159"/>
      <c r="G44" s="58">
        <f>G20*100/(G18+G21)</f>
        <v>25.594883997620464</v>
      </c>
      <c r="H44" s="159"/>
      <c r="I44" s="58">
        <f>I20*100/(I18+I21)</f>
        <v>34.4096315166069</v>
      </c>
      <c r="J44" s="159"/>
      <c r="K44" s="58">
        <f>K20*100/(K18+K21)</f>
        <v>17.721599999999999</v>
      </c>
      <c r="L44" s="159"/>
      <c r="M44" s="58">
        <f>M20*100/(M18+M21)</f>
        <v>9.5762787781062446</v>
      </c>
      <c r="N44" s="159"/>
      <c r="O44" s="58">
        <f>O20*100/(O18+O21)</f>
        <v>6.6326530612244898</v>
      </c>
      <c r="P44" s="159"/>
    </row>
    <row r="45" spans="1:32" s="84" customFormat="1">
      <c r="C45" s="214" t="s">
        <v>142</v>
      </c>
      <c r="D45" s="214"/>
      <c r="E45" s="58">
        <f>E21*100/SUM($E$18,$E$21)</f>
        <v>2.4034086932176106</v>
      </c>
      <c r="F45" s="159"/>
      <c r="G45" s="58">
        <f>G21*100/SUM($G$18,$G$21)</f>
        <v>4.0452111838191556</v>
      </c>
      <c r="H45" s="159"/>
      <c r="I45" s="58">
        <f>I21*100/SUM($I$18,$I$21)</f>
        <v>2.527948597296815</v>
      </c>
      <c r="J45" s="159"/>
      <c r="K45" s="58">
        <f>K21*100/SUM(K18,K21)</f>
        <v>2.5024000000000002</v>
      </c>
      <c r="L45" s="159"/>
      <c r="M45" s="58">
        <f>M21*100/SUM($M$18,$M$21)</f>
        <v>0.72561139478634773</v>
      </c>
      <c r="N45" s="159"/>
      <c r="O45" s="58">
        <f>O21*100/SUM($O$18,$O$21)</f>
        <v>1.5306122448979591</v>
      </c>
      <c r="P45" s="159"/>
    </row>
    <row r="46" spans="1:32" s="84" customFormat="1">
      <c r="D46" s="84" t="s">
        <v>143</v>
      </c>
      <c r="E46" s="58">
        <f>E22*100/SUM($E$18,$E$21)</f>
        <v>0.86704696577308038</v>
      </c>
      <c r="F46" s="159"/>
      <c r="G46" s="58">
        <f>G22*100/SUM($G$18,$G$21)</f>
        <v>3.2867340868530635</v>
      </c>
      <c r="H46" s="159"/>
      <c r="I46" s="58">
        <f>I22*100/SUM($I$18,$I$21)</f>
        <v>1.1357920527007512</v>
      </c>
      <c r="J46" s="159"/>
      <c r="K46" s="58">
        <f>K22*100/SUM($K$18,$K$21)</f>
        <v>0.12479999999999999</v>
      </c>
      <c r="L46" s="159"/>
      <c r="M46" s="58">
        <f>M22*100/SUM($M$18,$M$21)</f>
        <v>0.16124697661918838</v>
      </c>
      <c r="N46" s="65"/>
      <c r="O46" s="58">
        <f>O22*100/SUM($O$18,$O$21)</f>
        <v>0.36848072562358275</v>
      </c>
      <c r="P46" s="159"/>
    </row>
    <row r="47" spans="1:32" s="84" customFormat="1">
      <c r="D47" s="84" t="s">
        <v>144</v>
      </c>
      <c r="E47" s="58">
        <f>E23*100/SUM($E$18,$E$21)</f>
        <v>1.5162385385315322</v>
      </c>
      <c r="F47" s="159"/>
      <c r="G47" s="58">
        <f>G23*100/SUM($G$18,$G$21)</f>
        <v>0.75847709696609156</v>
      </c>
      <c r="H47" s="159"/>
      <c r="I47" s="58">
        <f>I23*100/SUM($I$18,$I$21)</f>
        <v>1.3921565445960637</v>
      </c>
      <c r="J47" s="159"/>
      <c r="K47" s="58">
        <f>K23*100/SUM($K$18,K21)</f>
        <v>2.3776000000000002</v>
      </c>
      <c r="L47" s="159"/>
      <c r="M47" s="58">
        <f>M23*100/SUM($M$18,$M$21)</f>
        <v>0.56436441816715932</v>
      </c>
      <c r="N47" s="159"/>
      <c r="O47" s="58">
        <f>O23*100/SUM($O$18,$O$21)</f>
        <v>0.51020408163265307</v>
      </c>
      <c r="P47" s="159"/>
    </row>
    <row r="48" spans="1:32" s="84" customFormat="1" ht="15">
      <c r="D48" s="84" t="s">
        <v>145</v>
      </c>
      <c r="E48" s="58">
        <f>E24*100/SUM($E$18,$E$21)</f>
        <v>2.012318891299783E-2</v>
      </c>
      <c r="F48" s="159"/>
      <c r="G48" s="58">
        <f>G24*100/SUM($G$18,$G$21)</f>
        <v>0</v>
      </c>
      <c r="H48" s="159"/>
      <c r="I48" s="58">
        <f>I24*100/SUM($I$18,$I$21)</f>
        <v>0</v>
      </c>
      <c r="J48" s="159"/>
      <c r="K48" s="58">
        <f>K24*100/SUM($K$18,$K$21)</f>
        <v>0</v>
      </c>
      <c r="L48" s="159"/>
      <c r="M48" s="58">
        <f>M24*100/SUM($M$18,$M$21)</f>
        <v>0</v>
      </c>
      <c r="N48" s="159"/>
      <c r="O48" s="58">
        <f>O24*100/SUM($O$18,$O$21)</f>
        <v>0.65192743764172334</v>
      </c>
      <c r="P48" s="159"/>
    </row>
    <row r="49" spans="1:16" s="84" customFormat="1">
      <c r="C49" s="108"/>
      <c r="D49" s="108"/>
      <c r="E49" s="107"/>
      <c r="F49" s="159"/>
      <c r="G49" s="65"/>
      <c r="H49" s="159"/>
      <c r="I49" s="107"/>
      <c r="J49" s="159"/>
      <c r="K49" s="107"/>
      <c r="L49" s="159"/>
      <c r="M49" s="65"/>
      <c r="N49" s="159"/>
      <c r="O49" s="65"/>
      <c r="P49" s="159" t="s">
        <v>86</v>
      </c>
    </row>
    <row r="50" spans="1:16" s="84" customFormat="1" ht="15">
      <c r="B50" s="216" t="s">
        <v>146</v>
      </c>
      <c r="C50" s="216"/>
      <c r="D50" s="216"/>
      <c r="E50" s="51">
        <f>G50+I50+K50+M50+O50</f>
        <v>100.00180368673568</v>
      </c>
      <c r="F50" s="159"/>
      <c r="G50" s="51">
        <f>G27*100/(E27-Q27)</f>
        <v>0.58800187583420516</v>
      </c>
      <c r="H50" s="159"/>
      <c r="I50" s="51">
        <f>I27*100/(E27-Q27)</f>
        <v>25.125356228130297</v>
      </c>
      <c r="J50" s="159"/>
      <c r="K50" s="51">
        <f>K27*100/(E27-Q27)</f>
        <v>44.361675264240105</v>
      </c>
      <c r="L50" s="159"/>
      <c r="M50" s="51">
        <f>M27*100/(E27-Q27)</f>
        <v>21.523393816961871</v>
      </c>
      <c r="N50" s="159"/>
      <c r="O50" s="51">
        <f>O27*100/(E27-Q27)</f>
        <v>8.4033765015692072</v>
      </c>
      <c r="P50" s="159" t="s">
        <v>86</v>
      </c>
    </row>
    <row r="51" spans="1:16" s="84" customFormat="1" ht="7" customHeight="1">
      <c r="A51" s="111"/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</row>
    <row r="52" spans="1:16" ht="7" customHeight="1"/>
    <row r="53" spans="1:16">
      <c r="A53" s="169" t="s">
        <v>76</v>
      </c>
      <c r="B53" s="114"/>
      <c r="C53" s="124">
        <v>1</v>
      </c>
      <c r="D53" s="229" t="s">
        <v>147</v>
      </c>
      <c r="E53" s="229"/>
      <c r="F53" s="229"/>
      <c r="G53" s="229"/>
      <c r="H53" s="229"/>
      <c r="I53" s="229"/>
      <c r="J53" s="229"/>
      <c r="K53" s="229"/>
      <c r="L53" s="229"/>
      <c r="M53" s="229"/>
      <c r="N53" s="229"/>
      <c r="O53" s="229"/>
      <c r="P53" s="229"/>
    </row>
    <row r="54" spans="1:16">
      <c r="A54" s="169"/>
      <c r="B54" s="114"/>
      <c r="C54" s="124">
        <v>2</v>
      </c>
      <c r="D54" s="229" t="s">
        <v>148</v>
      </c>
      <c r="E54" s="229"/>
      <c r="F54" s="229"/>
      <c r="G54" s="229"/>
      <c r="H54" s="229"/>
      <c r="I54" s="229"/>
      <c r="J54" s="229"/>
      <c r="K54" s="229"/>
      <c r="L54" s="229"/>
      <c r="M54" s="229"/>
      <c r="N54" s="229"/>
      <c r="O54" s="229"/>
      <c r="P54" s="229"/>
    </row>
    <row r="55" spans="1:16">
      <c r="A55" s="169"/>
      <c r="B55" s="114"/>
      <c r="C55" s="124">
        <v>3</v>
      </c>
      <c r="D55" s="229" t="s">
        <v>149</v>
      </c>
      <c r="E55" s="229"/>
      <c r="F55" s="229"/>
      <c r="G55" s="229"/>
      <c r="H55" s="229"/>
      <c r="I55" s="229"/>
      <c r="J55" s="229"/>
      <c r="K55" s="229"/>
      <c r="L55" s="229"/>
      <c r="M55" s="229"/>
      <c r="N55" s="229"/>
      <c r="O55" s="229"/>
      <c r="P55" s="229"/>
    </row>
    <row r="56" spans="1:16">
      <c r="A56" s="114"/>
      <c r="B56" s="114"/>
      <c r="C56" s="170">
        <v>0</v>
      </c>
      <c r="D56" s="80" t="s">
        <v>78</v>
      </c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</row>
    <row r="57" spans="1:16">
      <c r="C57" s="171" t="s">
        <v>36</v>
      </c>
      <c r="D57" s="80" t="s">
        <v>79</v>
      </c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</row>
  </sheetData>
  <mergeCells count="39">
    <mergeCell ref="D53:P53"/>
    <mergeCell ref="D54:P54"/>
    <mergeCell ref="D55:P55"/>
    <mergeCell ref="A39:D39"/>
    <mergeCell ref="B41:D41"/>
    <mergeCell ref="C42:D42"/>
    <mergeCell ref="C45:D45"/>
    <mergeCell ref="B50:D50"/>
    <mergeCell ref="C25:D25"/>
    <mergeCell ref="B27:D27"/>
    <mergeCell ref="E30:P30"/>
    <mergeCell ref="A33:D36"/>
    <mergeCell ref="E33:F36"/>
    <mergeCell ref="G33:P33"/>
    <mergeCell ref="G36:H36"/>
    <mergeCell ref="I36:J36"/>
    <mergeCell ref="K36:L36"/>
    <mergeCell ref="M36:N36"/>
    <mergeCell ref="O36:P36"/>
    <mergeCell ref="E13:R13"/>
    <mergeCell ref="A15:D15"/>
    <mergeCell ref="B17:D17"/>
    <mergeCell ref="C18:D18"/>
    <mergeCell ref="C21:D21"/>
    <mergeCell ref="A9:D12"/>
    <mergeCell ref="E9:F12"/>
    <mergeCell ref="G9:P9"/>
    <mergeCell ref="G10:R10"/>
    <mergeCell ref="G12:H12"/>
    <mergeCell ref="I12:J12"/>
    <mergeCell ref="K12:L12"/>
    <mergeCell ref="M12:N12"/>
    <mergeCell ref="O12:P12"/>
    <mergeCell ref="Q12:R12"/>
    <mergeCell ref="A1:R1"/>
    <mergeCell ref="A2:R2"/>
    <mergeCell ref="A3:R3"/>
    <mergeCell ref="E6:R6"/>
    <mergeCell ref="G7:R7"/>
  </mergeCells>
  <hyperlinks>
    <hyperlink ref="T1" location="Índice!A1" display="Índice" xr:uid="{00000000-0004-0000-0700-000000000000}"/>
  </hyperlinks>
  <printOptions horizontalCentered="1"/>
  <pageMargins left="1.3472222222222201" right="0.78749999999999998" top="0.78749999999999998" bottom="0.78749999999999998" header="0.51180555555555496" footer="0.51180555555555496"/>
  <pageSetup paperSize="9" scale="66" firstPageNumber="0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J57"/>
  <sheetViews>
    <sheetView showGridLines="0" zoomScaleNormal="100" workbookViewId="0">
      <selection activeCell="S24" sqref="S24"/>
    </sheetView>
  </sheetViews>
  <sheetFormatPr baseColWidth="10" defaultColWidth="11.5" defaultRowHeight="13"/>
  <cols>
    <col min="1" max="1" width="5.6640625" style="84" customWidth="1"/>
    <col min="2" max="2" width="6.6640625" style="84" customWidth="1"/>
    <col min="3" max="3" width="5.6640625" style="84" customWidth="1"/>
    <col min="4" max="4" width="30.6640625" style="84" customWidth="1"/>
    <col min="5" max="5" width="12.6640625" style="84" customWidth="1"/>
    <col min="6" max="6" width="6.33203125" style="84" customWidth="1"/>
    <col min="7" max="7" width="12.6640625" style="84" customWidth="1"/>
    <col min="8" max="8" width="3.6640625" style="84" customWidth="1"/>
    <col min="9" max="9" width="12.6640625" style="84" customWidth="1"/>
    <col min="10" max="10" width="3.6640625" style="84" customWidth="1"/>
    <col min="11" max="11" width="12.6640625" style="84" customWidth="1"/>
    <col min="12" max="12" width="3.6640625" style="84" customWidth="1"/>
    <col min="13" max="13" width="12.6640625" style="84" customWidth="1"/>
    <col min="14" max="14" width="3.6640625" style="84" customWidth="1"/>
    <col min="15" max="15" width="12.6640625" style="84" customWidth="1"/>
    <col min="16" max="16" width="3.6640625" style="84" customWidth="1"/>
    <col min="17" max="17" width="12.5" style="84" customWidth="1"/>
    <col min="18" max="18" width="4" style="84" customWidth="1"/>
    <col min="19" max="1024" width="11.5" style="84"/>
  </cols>
  <sheetData>
    <row r="1" spans="1:19" s="127" customFormat="1" ht="14">
      <c r="A1" s="226" t="s">
        <v>202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128" t="s">
        <v>15</v>
      </c>
    </row>
    <row r="2" spans="1:19" s="127" customFormat="1" ht="14">
      <c r="A2" s="226" t="s">
        <v>16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</row>
    <row r="3" spans="1:19" s="127" customFormat="1" ht="14">
      <c r="A3" s="226" t="s">
        <v>10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  <c r="R3" s="226"/>
    </row>
    <row r="4" spans="1:19" ht="7" customHeight="1">
      <c r="A4" s="172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</row>
    <row r="5" spans="1:19" ht="6" customHeight="1"/>
    <row r="6" spans="1:19">
      <c r="A6" s="85"/>
      <c r="B6" s="85"/>
      <c r="C6" s="85"/>
      <c r="E6" s="207" t="s">
        <v>18</v>
      </c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</row>
    <row r="7" spans="1:19" ht="6" customHeight="1">
      <c r="A7" s="85"/>
      <c r="B7" s="85"/>
      <c r="C7" s="85"/>
      <c r="E7" s="230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</row>
    <row r="8" spans="1:19" ht="6" customHeight="1">
      <c r="A8" s="85"/>
      <c r="B8" s="85"/>
      <c r="C8" s="85"/>
    </row>
    <row r="9" spans="1:19" ht="12.75" customHeight="1">
      <c r="A9" s="218" t="s">
        <v>137</v>
      </c>
      <c r="B9" s="218"/>
      <c r="C9" s="218"/>
      <c r="D9" s="218"/>
      <c r="E9" s="209" t="s">
        <v>20</v>
      </c>
      <c r="F9" s="209"/>
      <c r="G9" s="209" t="s">
        <v>152</v>
      </c>
      <c r="H9" s="209"/>
      <c r="I9" s="209"/>
      <c r="J9" s="209"/>
      <c r="K9" s="209"/>
      <c r="L9" s="209"/>
      <c r="M9" s="209"/>
      <c r="N9" s="209"/>
      <c r="O9" s="209"/>
      <c r="P9" s="209"/>
      <c r="Q9" s="135"/>
    </row>
    <row r="10" spans="1:19" ht="6" customHeight="1">
      <c r="A10" s="218"/>
      <c r="B10" s="218"/>
      <c r="C10" s="218"/>
      <c r="D10" s="218"/>
      <c r="E10" s="209"/>
      <c r="F10" s="209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93"/>
    </row>
    <row r="11" spans="1:19" ht="6" customHeight="1">
      <c r="A11" s="218"/>
      <c r="B11" s="218"/>
      <c r="C11" s="218"/>
      <c r="D11" s="218"/>
      <c r="E11" s="209"/>
      <c r="F11" s="209"/>
      <c r="G11" s="96"/>
      <c r="H11" s="173"/>
      <c r="I11" s="96"/>
      <c r="J11" s="173"/>
      <c r="K11" s="96"/>
      <c r="L11" s="173"/>
      <c r="M11" s="96"/>
      <c r="N11" s="173"/>
      <c r="O11" s="96"/>
      <c r="P11" s="120"/>
      <c r="Q11" s="120"/>
    </row>
    <row r="12" spans="1:19" ht="36" customHeight="1">
      <c r="A12" s="218"/>
      <c r="B12" s="218"/>
      <c r="C12" s="218"/>
      <c r="D12" s="218"/>
      <c r="E12" s="209"/>
      <c r="F12" s="209"/>
      <c r="G12" s="209" t="s">
        <v>94</v>
      </c>
      <c r="H12" s="209"/>
      <c r="I12" s="209" t="s">
        <v>153</v>
      </c>
      <c r="J12" s="209"/>
      <c r="K12" s="209" t="s">
        <v>154</v>
      </c>
      <c r="L12" s="209"/>
      <c r="M12" s="209" t="s">
        <v>97</v>
      </c>
      <c r="N12" s="209"/>
      <c r="O12" s="209" t="s">
        <v>155</v>
      </c>
      <c r="P12" s="209"/>
      <c r="Q12" s="131" t="s">
        <v>70</v>
      </c>
    </row>
    <row r="13" spans="1:19" s="94" customFormat="1" ht="6" customHeight="1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</row>
    <row r="14" spans="1:19" ht="6" customHeight="1"/>
    <row r="15" spans="1:19">
      <c r="A15" s="213" t="s">
        <v>20</v>
      </c>
      <c r="B15" s="213"/>
      <c r="C15" s="213"/>
      <c r="D15" s="213"/>
      <c r="E15" s="132">
        <v>195253</v>
      </c>
      <c r="F15" s="132"/>
      <c r="G15" s="132">
        <v>5893</v>
      </c>
      <c r="H15" s="132"/>
      <c r="I15" s="132">
        <v>11847</v>
      </c>
      <c r="J15" s="132"/>
      <c r="K15" s="132">
        <v>28292</v>
      </c>
      <c r="L15" s="132"/>
      <c r="M15" s="132">
        <v>97338</v>
      </c>
      <c r="N15" s="132"/>
      <c r="O15" s="132">
        <v>50785</v>
      </c>
      <c r="P15" s="132"/>
      <c r="Q15" s="132">
        <v>1098</v>
      </c>
      <c r="R15" s="84" t="s">
        <v>36</v>
      </c>
    </row>
    <row r="16" spans="1:19">
      <c r="C16" s="108"/>
      <c r="D16" s="108"/>
    </row>
    <row r="17" spans="1:18" ht="15">
      <c r="B17" s="216" t="s">
        <v>138</v>
      </c>
      <c r="C17" s="216"/>
      <c r="D17" s="216"/>
      <c r="E17" s="132">
        <v>139655</v>
      </c>
      <c r="F17" s="132"/>
      <c r="G17" s="132">
        <v>4802</v>
      </c>
      <c r="H17" s="132"/>
      <c r="I17" s="132">
        <v>7395</v>
      </c>
      <c r="J17" s="132"/>
      <c r="K17" s="132">
        <v>18733</v>
      </c>
      <c r="L17" s="132"/>
      <c r="M17" s="132">
        <v>73933</v>
      </c>
      <c r="N17" s="132"/>
      <c r="O17" s="132">
        <v>34115</v>
      </c>
      <c r="P17" s="132"/>
      <c r="Q17" s="132">
        <v>675</v>
      </c>
      <c r="R17" s="84" t="s">
        <v>36</v>
      </c>
    </row>
    <row r="18" spans="1:18">
      <c r="C18" s="214" t="s">
        <v>139</v>
      </c>
      <c r="D18" s="214"/>
      <c r="E18" s="107">
        <f>SUM(G18,I18,K18,M18,O18,Q18)</f>
        <v>111623</v>
      </c>
      <c r="F18" s="132"/>
      <c r="G18" s="107">
        <f>G19+G20</f>
        <v>3850</v>
      </c>
      <c r="H18" s="132"/>
      <c r="I18" s="107">
        <f>I19+I20</f>
        <v>6237</v>
      </c>
      <c r="J18" s="132"/>
      <c r="K18" s="107">
        <f>K19+K20</f>
        <v>15796</v>
      </c>
      <c r="L18" s="132"/>
      <c r="M18" s="107">
        <f>M19+M20</f>
        <v>61352</v>
      </c>
      <c r="N18" s="132"/>
      <c r="O18" s="107">
        <f>O19+O20</f>
        <v>23813</v>
      </c>
      <c r="P18" s="132"/>
      <c r="Q18" s="107">
        <f>Q19+Q20</f>
        <v>575</v>
      </c>
      <c r="R18" s="84" t="s">
        <v>36</v>
      </c>
    </row>
    <row r="19" spans="1:18">
      <c r="D19" s="84" t="s">
        <v>140</v>
      </c>
      <c r="E19" s="107">
        <v>81780</v>
      </c>
      <c r="F19" s="132"/>
      <c r="G19" s="107">
        <v>3220</v>
      </c>
      <c r="H19" s="132" t="s">
        <v>36</v>
      </c>
      <c r="I19" s="107">
        <v>5749</v>
      </c>
      <c r="J19" s="132"/>
      <c r="K19" s="107">
        <v>14149</v>
      </c>
      <c r="L19" s="132"/>
      <c r="M19" s="107">
        <v>39619</v>
      </c>
      <c r="N19" s="132"/>
      <c r="O19" s="107">
        <v>18468</v>
      </c>
      <c r="P19" s="132"/>
      <c r="Q19" s="107">
        <v>575</v>
      </c>
      <c r="R19" s="84" t="s">
        <v>36</v>
      </c>
    </row>
    <row r="20" spans="1:18">
      <c r="D20" s="84" t="s">
        <v>141</v>
      </c>
      <c r="E20" s="107">
        <v>29843</v>
      </c>
      <c r="F20" s="132"/>
      <c r="G20" s="107">
        <v>630</v>
      </c>
      <c r="H20" s="132" t="s">
        <v>36</v>
      </c>
      <c r="I20" s="107">
        <v>488</v>
      </c>
      <c r="J20" s="132" t="s">
        <v>36</v>
      </c>
      <c r="K20" s="107">
        <v>1647</v>
      </c>
      <c r="L20" s="132"/>
      <c r="M20" s="107">
        <v>21733</v>
      </c>
      <c r="N20" s="132"/>
      <c r="O20" s="107">
        <v>5345</v>
      </c>
      <c r="P20" s="132"/>
      <c r="Q20" s="107">
        <v>0</v>
      </c>
    </row>
    <row r="21" spans="1:18">
      <c r="C21" s="214" t="s">
        <v>142</v>
      </c>
      <c r="D21" s="214"/>
      <c r="E21" s="107">
        <f>SUM(G21,I21,K21,M21,O21,Q21)</f>
        <v>2745</v>
      </c>
      <c r="F21" s="132"/>
      <c r="G21" s="107">
        <f>SUM(G22:G24)</f>
        <v>0</v>
      </c>
      <c r="H21" s="132"/>
      <c r="I21" s="107">
        <f>SUM(I22:I24)</f>
        <v>0</v>
      </c>
      <c r="J21" s="132"/>
      <c r="K21" s="107">
        <f>SUM(K22:K24)</f>
        <v>182</v>
      </c>
      <c r="L21" s="132"/>
      <c r="M21" s="107">
        <f>SUM(M22:M24)</f>
        <v>1349</v>
      </c>
      <c r="N21" s="132"/>
      <c r="O21" s="107">
        <f>SUM(O22:O24)</f>
        <v>1214</v>
      </c>
      <c r="P21" s="132"/>
      <c r="Q21" s="107">
        <f>SUM(Q22:Q24)</f>
        <v>0</v>
      </c>
    </row>
    <row r="22" spans="1:18">
      <c r="D22" s="84" t="s">
        <v>143</v>
      </c>
      <c r="E22" s="107">
        <v>990</v>
      </c>
      <c r="F22" s="132" t="s">
        <v>36</v>
      </c>
      <c r="G22" s="65">
        <v>0</v>
      </c>
      <c r="H22" s="132"/>
      <c r="I22" s="65">
        <v>0</v>
      </c>
      <c r="J22" s="132"/>
      <c r="K22" s="65">
        <v>18</v>
      </c>
      <c r="L22" s="132" t="s">
        <v>36</v>
      </c>
      <c r="M22" s="107">
        <v>644</v>
      </c>
      <c r="N22" s="132" t="s">
        <v>36</v>
      </c>
      <c r="O22" s="107">
        <v>328</v>
      </c>
      <c r="P22" s="132" t="s">
        <v>36</v>
      </c>
      <c r="Q22" s="107">
        <v>0</v>
      </c>
    </row>
    <row r="23" spans="1:18">
      <c r="D23" s="84" t="s">
        <v>144</v>
      </c>
      <c r="E23" s="107">
        <v>1732</v>
      </c>
      <c r="F23" s="132"/>
      <c r="G23" s="65">
        <v>0</v>
      </c>
      <c r="H23" s="132"/>
      <c r="I23" s="107">
        <v>0</v>
      </c>
      <c r="J23" s="132"/>
      <c r="K23" s="107">
        <v>141</v>
      </c>
      <c r="L23" s="132" t="s">
        <v>36</v>
      </c>
      <c r="M23" s="107">
        <v>705</v>
      </c>
      <c r="N23" s="132" t="s">
        <v>36</v>
      </c>
      <c r="O23" s="107">
        <v>886</v>
      </c>
      <c r="P23" s="132" t="s">
        <v>36</v>
      </c>
      <c r="Q23" s="107">
        <v>0</v>
      </c>
    </row>
    <row r="24" spans="1:18" ht="15">
      <c r="D24" s="84" t="s">
        <v>151</v>
      </c>
      <c r="E24" s="107">
        <v>23</v>
      </c>
      <c r="F24" s="132" t="s">
        <v>36</v>
      </c>
      <c r="G24" s="65">
        <v>0</v>
      </c>
      <c r="H24" s="132"/>
      <c r="I24" s="65">
        <v>0</v>
      </c>
      <c r="J24" s="132"/>
      <c r="K24" s="107">
        <v>23</v>
      </c>
      <c r="L24" s="132" t="s">
        <v>36</v>
      </c>
      <c r="M24" s="107">
        <v>0</v>
      </c>
      <c r="N24" s="132"/>
      <c r="O24" s="107">
        <v>0</v>
      </c>
      <c r="P24" s="132"/>
      <c r="Q24" s="107">
        <v>0</v>
      </c>
    </row>
    <row r="25" spans="1:18">
      <c r="C25" s="214" t="s">
        <v>70</v>
      </c>
      <c r="D25" s="214"/>
      <c r="E25" s="107">
        <v>25285</v>
      </c>
      <c r="F25" s="132"/>
      <c r="G25" s="65">
        <v>952</v>
      </c>
      <c r="H25" s="132" t="s">
        <v>36</v>
      </c>
      <c r="I25" s="65">
        <v>1158</v>
      </c>
      <c r="J25" s="132"/>
      <c r="K25" s="107">
        <v>2755</v>
      </c>
      <c r="L25" s="132"/>
      <c r="M25" s="107">
        <v>11232</v>
      </c>
      <c r="N25" s="132"/>
      <c r="O25" s="65">
        <v>9088</v>
      </c>
      <c r="P25" s="132"/>
      <c r="Q25" s="107">
        <v>100</v>
      </c>
      <c r="R25" s="84" t="s">
        <v>36</v>
      </c>
    </row>
    <row r="26" spans="1:18">
      <c r="C26" s="108"/>
      <c r="D26" s="108"/>
      <c r="E26" s="107"/>
      <c r="F26" s="132"/>
      <c r="G26" s="65"/>
      <c r="H26" s="132"/>
      <c r="I26" s="107"/>
      <c r="J26" s="132"/>
      <c r="K26" s="107"/>
      <c r="L26" s="132"/>
      <c r="M26" s="107"/>
      <c r="N26" s="132"/>
      <c r="O26" s="107"/>
      <c r="P26" s="132"/>
      <c r="Q26" s="107"/>
    </row>
    <row r="27" spans="1:18" ht="15">
      <c r="B27" s="216" t="s">
        <v>146</v>
      </c>
      <c r="C27" s="216"/>
      <c r="D27" s="216"/>
      <c r="E27" s="132">
        <v>55599</v>
      </c>
      <c r="F27" s="132"/>
      <c r="G27" s="132">
        <v>1091</v>
      </c>
      <c r="H27" s="132" t="s">
        <v>36</v>
      </c>
      <c r="I27" s="132">
        <v>4452</v>
      </c>
      <c r="J27" s="132"/>
      <c r="K27" s="132">
        <v>9559</v>
      </c>
      <c r="L27" s="132"/>
      <c r="M27" s="132">
        <v>23405</v>
      </c>
      <c r="N27" s="132"/>
      <c r="O27" s="132">
        <v>16670</v>
      </c>
      <c r="P27" s="132"/>
      <c r="Q27" s="132">
        <v>423</v>
      </c>
      <c r="R27" s="84" t="s">
        <v>36</v>
      </c>
    </row>
    <row r="28" spans="1:18" ht="6" customHeight="1">
      <c r="A28" s="93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</row>
    <row r="29" spans="1:18" ht="32.25" customHeight="1">
      <c r="A29" s="94"/>
      <c r="B29" s="94"/>
      <c r="C29" s="94"/>
      <c r="D29" s="94"/>
      <c r="E29" s="174"/>
      <c r="F29" s="94"/>
      <c r="G29" s="174"/>
      <c r="H29" s="94"/>
      <c r="I29" s="174"/>
      <c r="J29" s="94"/>
      <c r="K29" s="174"/>
      <c r="L29" s="94"/>
      <c r="M29" s="174"/>
      <c r="N29" s="94"/>
      <c r="O29" s="174"/>
      <c r="P29" s="94"/>
      <c r="Q29" s="174"/>
    </row>
    <row r="30" spans="1:18">
      <c r="A30" s="85"/>
      <c r="B30" s="85"/>
      <c r="C30" s="85"/>
      <c r="E30" s="207" t="s">
        <v>19</v>
      </c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</row>
    <row r="31" spans="1:18" s="113" customFormat="1" ht="7" customHeight="1">
      <c r="A31" s="85"/>
      <c r="B31" s="85"/>
      <c r="C31" s="85"/>
      <c r="D31" s="84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80"/>
    </row>
    <row r="32" spans="1:18" s="113" customFormat="1" ht="7" customHeight="1">
      <c r="A32" s="85"/>
      <c r="B32" s="85"/>
      <c r="C32" s="85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0"/>
    </row>
    <row r="33" spans="1:17" s="113" customFormat="1" ht="12.75" customHeight="1">
      <c r="A33" s="218" t="s">
        <v>137</v>
      </c>
      <c r="B33" s="218"/>
      <c r="C33" s="218"/>
      <c r="D33" s="218"/>
      <c r="E33" s="209" t="s">
        <v>20</v>
      </c>
      <c r="F33" s="209"/>
      <c r="G33" s="209" t="s">
        <v>152</v>
      </c>
      <c r="H33" s="209"/>
      <c r="I33" s="209"/>
      <c r="J33" s="209"/>
      <c r="K33" s="209"/>
      <c r="L33" s="209"/>
      <c r="M33" s="209"/>
      <c r="N33" s="209"/>
      <c r="O33" s="209"/>
      <c r="P33" s="209"/>
      <c r="Q33" s="80"/>
    </row>
    <row r="34" spans="1:17" ht="7" customHeight="1">
      <c r="A34" s="218"/>
      <c r="B34" s="218"/>
      <c r="C34" s="218"/>
      <c r="D34" s="218"/>
      <c r="E34" s="209"/>
      <c r="F34" s="209"/>
      <c r="G34" s="100"/>
      <c r="H34" s="175"/>
      <c r="I34" s="100"/>
      <c r="J34" s="175"/>
      <c r="K34" s="100"/>
      <c r="L34" s="175"/>
      <c r="M34" s="100"/>
      <c r="N34" s="175"/>
      <c r="O34" s="100"/>
      <c r="P34" s="100"/>
    </row>
    <row r="35" spans="1:17" ht="7" customHeight="1">
      <c r="A35" s="218"/>
      <c r="B35" s="218"/>
      <c r="C35" s="218"/>
      <c r="D35" s="218"/>
      <c r="E35" s="209"/>
      <c r="F35" s="209"/>
      <c r="G35" s="96"/>
      <c r="H35" s="173"/>
      <c r="I35" s="96"/>
      <c r="J35" s="173"/>
      <c r="K35" s="96"/>
      <c r="L35" s="173"/>
      <c r="M35" s="96"/>
      <c r="N35" s="173"/>
      <c r="O35" s="96"/>
      <c r="P35" s="120"/>
    </row>
    <row r="36" spans="1:17" ht="35.25" customHeight="1">
      <c r="A36" s="218"/>
      <c r="B36" s="218"/>
      <c r="C36" s="218"/>
      <c r="D36" s="218"/>
      <c r="E36" s="209"/>
      <c r="F36" s="209"/>
      <c r="G36" s="209" t="s">
        <v>94</v>
      </c>
      <c r="H36" s="209"/>
      <c r="I36" s="209" t="s">
        <v>153</v>
      </c>
      <c r="J36" s="209"/>
      <c r="K36" s="209" t="s">
        <v>154</v>
      </c>
      <c r="L36" s="209"/>
      <c r="M36" s="209" t="s">
        <v>97</v>
      </c>
      <c r="N36" s="209"/>
      <c r="O36" s="209" t="s">
        <v>155</v>
      </c>
      <c r="P36" s="209"/>
    </row>
    <row r="37" spans="1:17" ht="7" customHeight="1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</row>
    <row r="38" spans="1:17" ht="7" customHeight="1"/>
    <row r="39" spans="1:17">
      <c r="A39" s="213" t="s">
        <v>20</v>
      </c>
      <c r="B39" s="213"/>
      <c r="C39" s="213"/>
      <c r="D39" s="213"/>
      <c r="E39" s="51">
        <f>G39++I39+K39+M39+O39</f>
        <v>100</v>
      </c>
      <c r="F39" s="159"/>
      <c r="G39" s="51">
        <f>G15/(E15-Q15)*100</f>
        <v>3.0352038319899051</v>
      </c>
      <c r="H39" s="159"/>
      <c r="I39" s="51">
        <f>I15/(E15-Q15)*100</f>
        <v>6.1018258607813349</v>
      </c>
      <c r="J39" s="159"/>
      <c r="K39" s="51">
        <f>K15/(E15-Q15)*100</f>
        <v>14.571862687028405</v>
      </c>
      <c r="L39" s="159"/>
      <c r="M39" s="51">
        <f>M15/(E15-Q15)*100</f>
        <v>50.134171151914707</v>
      </c>
      <c r="N39" s="159"/>
      <c r="O39" s="51">
        <f>O15/(E15-Q15)*100</f>
        <v>26.156936468285647</v>
      </c>
      <c r="P39" s="132"/>
    </row>
    <row r="40" spans="1:17">
      <c r="C40" s="108"/>
      <c r="D40" s="108"/>
      <c r="E40" s="107"/>
      <c r="F40" s="159"/>
      <c r="G40" s="65"/>
      <c r="H40" s="159"/>
      <c r="I40" s="107"/>
      <c r="J40" s="159"/>
      <c r="K40" s="107"/>
      <c r="L40" s="159"/>
      <c r="M40" s="65"/>
      <c r="N40" s="159"/>
      <c r="O40" s="65"/>
      <c r="P40" s="132"/>
    </row>
    <row r="41" spans="1:17" ht="15">
      <c r="B41" s="216" t="s">
        <v>138</v>
      </c>
      <c r="C41" s="216"/>
      <c r="D41" s="216"/>
      <c r="E41" s="51">
        <f>SUM(E42,E45)</f>
        <v>99.99825128967386</v>
      </c>
      <c r="F41" s="159"/>
      <c r="G41" s="51">
        <f>SUM(G42,G45)</f>
        <v>100</v>
      </c>
      <c r="H41" s="159"/>
      <c r="I41" s="51">
        <f>SUM(I42,I45)</f>
        <v>100</v>
      </c>
      <c r="J41" s="159"/>
      <c r="K41" s="51">
        <f>SUM(K42,K45)</f>
        <v>100</v>
      </c>
      <c r="L41" s="159"/>
      <c r="M41" s="51">
        <f>SUM(M42,M45)</f>
        <v>100</v>
      </c>
      <c r="N41" s="159"/>
      <c r="O41" s="51">
        <f>SUM(O42,O45)</f>
        <v>100</v>
      </c>
      <c r="P41" s="132"/>
    </row>
    <row r="42" spans="1:17">
      <c r="C42" s="214" t="s">
        <v>139</v>
      </c>
      <c r="D42" s="214"/>
      <c r="E42" s="58">
        <f>E18*100/(E17-E25)</f>
        <v>97.598146367054298</v>
      </c>
      <c r="F42" s="159"/>
      <c r="G42" s="58">
        <f>G18*100/(G17-G25)</f>
        <v>100</v>
      </c>
      <c r="H42" s="159"/>
      <c r="I42" s="58">
        <f>I18*100/(I17-I25)</f>
        <v>100</v>
      </c>
      <c r="J42" s="159"/>
      <c r="K42" s="58">
        <f>K18*100/(K17-K25)</f>
        <v>98.86093378395293</v>
      </c>
      <c r="L42" s="159"/>
      <c r="M42" s="58">
        <f>M18*100/(M17-M25)</f>
        <v>97.848519162373805</v>
      </c>
      <c r="N42" s="159"/>
      <c r="O42" s="58">
        <f>O18*100/(O17-O25)</f>
        <v>95.149238822072164</v>
      </c>
      <c r="P42" s="132"/>
    </row>
    <row r="43" spans="1:17">
      <c r="D43" s="84" t="s">
        <v>140</v>
      </c>
      <c r="E43" s="58">
        <f>E19*100/(E17-E25)</f>
        <v>71.504765235638715</v>
      </c>
      <c r="F43" s="159"/>
      <c r="G43" s="58">
        <f>G19*100/(G17-G25)</f>
        <v>83.63636363636364</v>
      </c>
      <c r="H43" s="159"/>
      <c r="I43" s="58">
        <f>I19*100/(I17-I25)</f>
        <v>92.175725509058836</v>
      </c>
      <c r="J43" s="159"/>
      <c r="K43" s="58">
        <f>K19*100/(K17-K25)</f>
        <v>88.553010389285262</v>
      </c>
      <c r="L43" s="159"/>
      <c r="M43" s="58">
        <f>M19*100/(M17-M25)</f>
        <v>63.187189996969742</v>
      </c>
      <c r="N43" s="159"/>
      <c r="O43" s="58">
        <f>O19*100/(O17-O25)</f>
        <v>73.792304311343756</v>
      </c>
      <c r="P43" s="132"/>
    </row>
    <row r="44" spans="1:17">
      <c r="D44" s="84" t="s">
        <v>141</v>
      </c>
      <c r="E44" s="58">
        <f>E20*100/(E17-E25)</f>
        <v>26.09338113141558</v>
      </c>
      <c r="F44" s="159"/>
      <c r="G44" s="58">
        <f>G20*100/(G17-G25)</f>
        <v>16.363636363636363</v>
      </c>
      <c r="H44" s="159"/>
      <c r="I44" s="58">
        <f>I20*100/(I17-I25)</f>
        <v>7.8242744909411579</v>
      </c>
      <c r="J44" s="159"/>
      <c r="K44" s="58">
        <f>K20*100/(K17-K25)</f>
        <v>10.307923394667668</v>
      </c>
      <c r="L44" s="159"/>
      <c r="M44" s="58">
        <f>M20*100/(M17-M25)</f>
        <v>34.661329165404062</v>
      </c>
      <c r="N44" s="159"/>
      <c r="O44" s="58">
        <f>O20*100/(O17-O25)</f>
        <v>21.356934510728415</v>
      </c>
      <c r="P44" s="132"/>
    </row>
    <row r="45" spans="1:17">
      <c r="C45" s="214" t="s">
        <v>142</v>
      </c>
      <c r="D45" s="214"/>
      <c r="E45" s="58">
        <f>E21*100/(E17-E25)</f>
        <v>2.4001049226195681</v>
      </c>
      <c r="F45" s="159"/>
      <c r="G45" s="58">
        <f>G21*100/(G17-G25)</f>
        <v>0</v>
      </c>
      <c r="H45" s="159"/>
      <c r="I45" s="58">
        <f>I21*100/(I17-I25)</f>
        <v>0</v>
      </c>
      <c r="J45" s="159"/>
      <c r="K45" s="58">
        <f>K21*100/(K17-K25)</f>
        <v>1.1390662160470648</v>
      </c>
      <c r="L45" s="159"/>
      <c r="M45" s="58">
        <f>M21*100/(M17-M25)</f>
        <v>2.151480837626194</v>
      </c>
      <c r="N45" s="159"/>
      <c r="O45" s="58">
        <f>O21*100/(O17-O25)</f>
        <v>4.8507611779278381</v>
      </c>
      <c r="P45" s="132"/>
    </row>
    <row r="46" spans="1:17">
      <c r="D46" s="84" t="s">
        <v>143</v>
      </c>
      <c r="E46" s="58">
        <f>E22*100/(E17-E25)</f>
        <v>0.86561161143656551</v>
      </c>
      <c r="F46" s="159"/>
      <c r="G46" s="65">
        <f>G22*100/(G17-G25)</f>
        <v>0</v>
      </c>
      <c r="H46" s="159"/>
      <c r="I46" s="65">
        <f>I22*100/(I17-I25)</f>
        <v>0</v>
      </c>
      <c r="J46" s="159"/>
      <c r="K46" s="65">
        <f>K22*100/(K17-K25)</f>
        <v>0.11265490048817124</v>
      </c>
      <c r="L46" s="159"/>
      <c r="M46" s="58">
        <f>M22*100/(M17-M25)</f>
        <v>1.0270968565094656</v>
      </c>
      <c r="N46" s="65"/>
      <c r="O46" s="58">
        <f>O22*100/(O17-O25)</f>
        <v>1.3105845686658408</v>
      </c>
      <c r="P46" s="132"/>
    </row>
    <row r="47" spans="1:17">
      <c r="D47" s="84" t="s">
        <v>144</v>
      </c>
      <c r="E47" s="58">
        <f>E23*100/(E17-E25)</f>
        <v>1.5143831424324561</v>
      </c>
      <c r="F47" s="159"/>
      <c r="G47" s="65">
        <f>G23*100/(G17-G25)</f>
        <v>0</v>
      </c>
      <c r="H47" s="159"/>
      <c r="I47" s="58">
        <f>I23*100/(I17-I25)</f>
        <v>0</v>
      </c>
      <c r="J47" s="159"/>
      <c r="K47" s="58">
        <f>K23*100/SUM($K$18,K21)</f>
        <v>0.88246338715734129</v>
      </c>
      <c r="L47" s="159"/>
      <c r="M47" s="58">
        <f>M23*100/(M17-M25)</f>
        <v>1.1243839811167287</v>
      </c>
      <c r="N47" s="159"/>
      <c r="O47" s="58">
        <f>O23*100/(O17-O25)</f>
        <v>3.5401766092619971</v>
      </c>
      <c r="P47" s="132"/>
    </row>
    <row r="48" spans="1:17" ht="15">
      <c r="D48" s="84" t="s">
        <v>151</v>
      </c>
      <c r="E48" s="58">
        <f>E24*100/(E17-E25)</f>
        <v>2.0110168750546473E-2</v>
      </c>
      <c r="F48" s="159"/>
      <c r="G48" s="58">
        <f>G24*100/(G17-G25)</f>
        <v>0</v>
      </c>
      <c r="H48" s="159"/>
      <c r="I48" s="58">
        <f>I24*100/(I17-I25)</f>
        <v>0</v>
      </c>
      <c r="J48" s="159"/>
      <c r="K48" s="58">
        <f>K24*100/(K17-K25)</f>
        <v>0.14394792840155213</v>
      </c>
      <c r="L48" s="159"/>
      <c r="M48" s="58">
        <f>M24*100/(M17-M25)</f>
        <v>0</v>
      </c>
      <c r="N48" s="159"/>
      <c r="O48" s="58">
        <f>O24*100/(O17-O25)</f>
        <v>0</v>
      </c>
      <c r="P48" s="132"/>
    </row>
    <row r="49" spans="1:16">
      <c r="C49" s="108"/>
      <c r="D49" s="108"/>
      <c r="E49" s="107"/>
      <c r="F49" s="159"/>
      <c r="G49" s="65"/>
      <c r="H49" s="159"/>
      <c r="I49" s="107"/>
      <c r="J49" s="159"/>
      <c r="K49" s="107"/>
      <c r="L49" s="159"/>
      <c r="M49" s="65"/>
      <c r="N49" s="159"/>
      <c r="O49" s="65"/>
      <c r="P49" s="132"/>
    </row>
    <row r="50" spans="1:16" ht="15">
      <c r="B50" s="216" t="s">
        <v>146</v>
      </c>
      <c r="C50" s="216"/>
      <c r="D50" s="216"/>
      <c r="E50" s="51">
        <f>SUM(G50,I50,K50,M50,O50)</f>
        <v>100.00181238219514</v>
      </c>
      <c r="F50" s="159"/>
      <c r="G50" s="51">
        <f>G27*100/(E27-Q27)</f>
        <v>1.9773089749166304</v>
      </c>
      <c r="H50" s="159"/>
      <c r="I50" s="51">
        <f>I27*100/(E27-Q27)</f>
        <v>8.0687255328403662</v>
      </c>
      <c r="J50" s="159"/>
      <c r="K50" s="51">
        <f>K27*100/(E27-Q27)</f>
        <v>17.32456140350877</v>
      </c>
      <c r="L50" s="159"/>
      <c r="M50" s="51">
        <f>M27*100/(E27-Q27)</f>
        <v>42.418805277656951</v>
      </c>
      <c r="N50" s="159"/>
      <c r="O50" s="51">
        <f>O27*100/(E27-Q27)</f>
        <v>30.212411193272438</v>
      </c>
      <c r="P50" s="132"/>
    </row>
    <row r="51" spans="1:16" ht="6.75" customHeight="1">
      <c r="A51" s="111"/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</row>
    <row r="52" spans="1:16" ht="7" customHeight="1"/>
    <row r="53" spans="1:16">
      <c r="A53" s="169" t="s">
        <v>76</v>
      </c>
      <c r="B53" s="114"/>
      <c r="C53" s="124">
        <v>1</v>
      </c>
      <c r="D53" s="229" t="s">
        <v>147</v>
      </c>
      <c r="E53" s="229"/>
      <c r="F53" s="229"/>
      <c r="G53" s="229"/>
      <c r="H53" s="229"/>
      <c r="I53" s="229"/>
      <c r="J53" s="229"/>
      <c r="K53" s="229"/>
      <c r="L53" s="229"/>
      <c r="M53" s="229"/>
      <c r="N53" s="229"/>
      <c r="O53" s="229"/>
      <c r="P53" s="229"/>
    </row>
    <row r="54" spans="1:16">
      <c r="A54" s="169"/>
      <c r="B54" s="114"/>
      <c r="C54" s="124">
        <v>2</v>
      </c>
      <c r="D54" s="229" t="s">
        <v>148</v>
      </c>
      <c r="E54" s="229"/>
      <c r="F54" s="229"/>
      <c r="G54" s="229"/>
      <c r="H54" s="229"/>
      <c r="I54" s="229"/>
      <c r="J54" s="229"/>
      <c r="K54" s="229"/>
      <c r="L54" s="229"/>
      <c r="M54" s="229"/>
      <c r="N54" s="229"/>
      <c r="O54" s="229"/>
      <c r="P54" s="229"/>
    </row>
    <row r="55" spans="1:16">
      <c r="A55" s="169"/>
      <c r="B55" s="114"/>
      <c r="C55" s="124">
        <v>3</v>
      </c>
      <c r="D55" s="229" t="s">
        <v>149</v>
      </c>
      <c r="E55" s="229"/>
      <c r="F55" s="229"/>
      <c r="G55" s="229"/>
      <c r="H55" s="229"/>
      <c r="I55" s="229"/>
      <c r="J55" s="229"/>
      <c r="K55" s="229"/>
      <c r="L55" s="229"/>
      <c r="M55" s="229"/>
      <c r="N55" s="229"/>
      <c r="O55" s="229"/>
      <c r="P55" s="229"/>
    </row>
    <row r="56" spans="1:16">
      <c r="A56" s="114"/>
      <c r="B56" s="114"/>
      <c r="C56" s="170">
        <v>0</v>
      </c>
      <c r="D56" s="80" t="s">
        <v>78</v>
      </c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</row>
    <row r="57" spans="1:16">
      <c r="A57" s="85"/>
      <c r="B57" s="85"/>
      <c r="C57" s="171" t="s">
        <v>36</v>
      </c>
      <c r="D57" s="80" t="s">
        <v>79</v>
      </c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</row>
  </sheetData>
  <mergeCells count="37">
    <mergeCell ref="D53:P53"/>
    <mergeCell ref="D54:P54"/>
    <mergeCell ref="D55:P55"/>
    <mergeCell ref="A39:D39"/>
    <mergeCell ref="B41:D41"/>
    <mergeCell ref="C42:D42"/>
    <mergeCell ref="C45:D45"/>
    <mergeCell ref="B50:D50"/>
    <mergeCell ref="B27:D27"/>
    <mergeCell ref="E30:P30"/>
    <mergeCell ref="A33:D36"/>
    <mergeCell ref="E33:F36"/>
    <mergeCell ref="G33:P33"/>
    <mergeCell ref="G36:H36"/>
    <mergeCell ref="I36:J36"/>
    <mergeCell ref="K36:L36"/>
    <mergeCell ref="M36:N36"/>
    <mergeCell ref="O36:P36"/>
    <mergeCell ref="A15:D15"/>
    <mergeCell ref="B17:D17"/>
    <mergeCell ref="C18:D18"/>
    <mergeCell ref="C21:D21"/>
    <mergeCell ref="C25:D25"/>
    <mergeCell ref="A9:D12"/>
    <mergeCell ref="E9:F12"/>
    <mergeCell ref="G9:P9"/>
    <mergeCell ref="G10:Q10"/>
    <mergeCell ref="G12:H12"/>
    <mergeCell ref="I12:J12"/>
    <mergeCell ref="K12:L12"/>
    <mergeCell ref="M12:N12"/>
    <mergeCell ref="O12:P12"/>
    <mergeCell ref="A1:R1"/>
    <mergeCell ref="A2:R2"/>
    <mergeCell ref="A3:R3"/>
    <mergeCell ref="E6:P6"/>
    <mergeCell ref="E7:R7"/>
  </mergeCells>
  <hyperlinks>
    <hyperlink ref="S1" location="Índice!A1" display="Índice" xr:uid="{00000000-0004-0000-0800-000000000000}"/>
  </hyperlinks>
  <printOptions horizontalCentered="1"/>
  <pageMargins left="1.16041666666667" right="0.59027777777777801" top="0.78749999999999998" bottom="0.78749999999999998" header="0.51180555555555496" footer="0.51180555555555496"/>
  <pageSetup paperSize="9" scale="71" firstPageNumber="0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J57"/>
  <sheetViews>
    <sheetView showGridLines="0" zoomScaleNormal="100" workbookViewId="0">
      <selection activeCell="S14" sqref="S14"/>
    </sheetView>
  </sheetViews>
  <sheetFormatPr baseColWidth="10" defaultColWidth="11.5" defaultRowHeight="13"/>
  <cols>
    <col min="1" max="1" width="5.5" style="84" customWidth="1"/>
    <col min="2" max="2" width="7.5" style="84" customWidth="1"/>
    <col min="3" max="3" width="3.1640625" style="84" customWidth="1"/>
    <col min="4" max="4" width="31.6640625" style="84" customWidth="1"/>
    <col min="5" max="5" width="10" style="84" customWidth="1"/>
    <col min="6" max="6" width="3.6640625" style="84" customWidth="1"/>
    <col min="7" max="7" width="12.6640625" style="84" customWidth="1"/>
    <col min="8" max="8" width="3.6640625" style="84" customWidth="1"/>
    <col min="9" max="9" width="12.6640625" style="84" customWidth="1"/>
    <col min="10" max="10" width="3.6640625" style="84" customWidth="1"/>
    <col min="11" max="11" width="7.1640625" style="84" customWidth="1"/>
    <col min="12" max="12" width="7.33203125" style="84" customWidth="1"/>
    <col min="13" max="13" width="1.6640625" style="84" customWidth="1"/>
    <col min="14" max="14" width="9.33203125" style="84" customWidth="1"/>
    <col min="15" max="15" width="1.6640625" style="84" customWidth="1"/>
    <col min="16" max="16" width="11.5" style="84" customWidth="1"/>
    <col min="17" max="17" width="1.6640625" style="84" customWidth="1"/>
    <col min="18" max="18" width="5.6640625" style="84" customWidth="1"/>
    <col min="19" max="1024" width="11.5" style="84"/>
  </cols>
  <sheetData>
    <row r="1" spans="1:19" s="156" customFormat="1" ht="14">
      <c r="A1" s="226" t="s">
        <v>203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S1" s="21" t="s">
        <v>15</v>
      </c>
    </row>
    <row r="2" spans="1:19" s="156" customFormat="1" ht="15" customHeight="1">
      <c r="A2" s="231" t="s">
        <v>156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</row>
    <row r="3" spans="1:19" s="156" customFormat="1" ht="14">
      <c r="A3" s="226" t="s">
        <v>12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</row>
    <row r="4" spans="1:19" s="158" customFormat="1" ht="7" customHeight="1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</row>
    <row r="5" spans="1:19" ht="6" customHeight="1"/>
    <row r="6" spans="1:19" ht="12.75" customHeight="1">
      <c r="A6" s="85"/>
      <c r="B6" s="85"/>
      <c r="C6" s="85"/>
      <c r="E6" s="207" t="s">
        <v>18</v>
      </c>
      <c r="F6" s="207"/>
      <c r="G6" s="207"/>
      <c r="H6" s="207"/>
      <c r="I6" s="207"/>
      <c r="J6" s="207"/>
      <c r="L6" s="207" t="s">
        <v>19</v>
      </c>
      <c r="M6" s="207"/>
      <c r="N6" s="207"/>
      <c r="O6" s="207"/>
      <c r="P6" s="207"/>
      <c r="Q6" s="207"/>
    </row>
    <row r="7" spans="1:19" ht="6" customHeight="1">
      <c r="A7" s="85"/>
      <c r="B7" s="85"/>
      <c r="C7" s="85"/>
      <c r="E7" s="93"/>
      <c r="F7" s="93"/>
      <c r="G7" s="93"/>
      <c r="H7" s="93"/>
      <c r="I7" s="93"/>
      <c r="J7" s="93"/>
      <c r="L7" s="93"/>
      <c r="M7" s="93"/>
      <c r="N7" s="93"/>
      <c r="O7" s="93"/>
      <c r="P7" s="93"/>
      <c r="Q7" s="93"/>
    </row>
    <row r="8" spans="1:19" ht="6" customHeight="1">
      <c r="A8" s="85"/>
      <c r="B8" s="85"/>
      <c r="C8" s="85"/>
    </row>
    <row r="9" spans="1:19" ht="12.75" customHeight="1">
      <c r="A9" s="218" t="s">
        <v>157</v>
      </c>
      <c r="B9" s="218"/>
      <c r="C9" s="218"/>
      <c r="D9" s="218"/>
      <c r="E9" s="209" t="s">
        <v>158</v>
      </c>
      <c r="F9" s="209"/>
      <c r="G9" s="209" t="s">
        <v>21</v>
      </c>
      <c r="H9" s="209"/>
      <c r="I9" s="209"/>
      <c r="J9" s="209"/>
      <c r="K9" s="135"/>
      <c r="L9" s="209" t="s">
        <v>158</v>
      </c>
      <c r="M9" s="209"/>
      <c r="N9" s="209" t="s">
        <v>21</v>
      </c>
      <c r="O9" s="209"/>
      <c r="P9" s="209"/>
      <c r="Q9" s="209"/>
    </row>
    <row r="10" spans="1:19" ht="6" customHeight="1">
      <c r="A10" s="218"/>
      <c r="B10" s="218"/>
      <c r="C10" s="218"/>
      <c r="D10" s="218"/>
      <c r="E10" s="209"/>
      <c r="F10" s="209"/>
      <c r="G10" s="100"/>
      <c r="H10" s="100"/>
      <c r="I10" s="100"/>
      <c r="J10" s="100"/>
      <c r="K10" s="96"/>
      <c r="L10" s="209"/>
      <c r="M10" s="209"/>
      <c r="N10" s="100"/>
      <c r="O10" s="100"/>
      <c r="P10" s="100"/>
      <c r="Q10" s="100"/>
    </row>
    <row r="11" spans="1:19" ht="6" customHeight="1">
      <c r="A11" s="218"/>
      <c r="B11" s="218"/>
      <c r="C11" s="218"/>
      <c r="D11" s="218"/>
      <c r="E11" s="209"/>
      <c r="F11" s="209"/>
      <c r="G11" s="96"/>
      <c r="H11" s="96"/>
      <c r="I11" s="96"/>
      <c r="L11" s="209"/>
      <c r="M11" s="209"/>
      <c r="N11" s="96"/>
      <c r="O11" s="96"/>
      <c r="P11" s="96"/>
    </row>
    <row r="12" spans="1:19" ht="12.75" customHeight="1">
      <c r="A12" s="218"/>
      <c r="B12" s="218"/>
      <c r="C12" s="218"/>
      <c r="D12" s="218"/>
      <c r="E12" s="209"/>
      <c r="F12" s="209"/>
      <c r="G12" s="209" t="s">
        <v>22</v>
      </c>
      <c r="H12" s="209"/>
      <c r="I12" s="209" t="s">
        <v>23</v>
      </c>
      <c r="J12" s="209"/>
      <c r="K12" s="131"/>
      <c r="L12" s="209"/>
      <c r="M12" s="209"/>
      <c r="N12" s="209" t="s">
        <v>22</v>
      </c>
      <c r="O12" s="209"/>
      <c r="P12" s="209" t="s">
        <v>23</v>
      </c>
      <c r="Q12" s="209"/>
    </row>
    <row r="13" spans="1:19" s="94" customFormat="1" ht="6" customHeight="1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</row>
    <row r="14" spans="1:19" ht="6" customHeight="1"/>
    <row r="15" spans="1:19" ht="12.75" customHeight="1">
      <c r="A15" s="216" t="s">
        <v>20</v>
      </c>
      <c r="B15" s="216"/>
      <c r="C15" s="216"/>
      <c r="D15" s="216"/>
      <c r="G15" s="107"/>
    </row>
    <row r="16" spans="1:19">
      <c r="B16" s="216" t="s">
        <v>159</v>
      </c>
      <c r="C16" s="216"/>
      <c r="D16" s="216"/>
      <c r="E16" s="132">
        <v>81780</v>
      </c>
      <c r="F16" s="132"/>
      <c r="G16" s="132">
        <v>74407</v>
      </c>
      <c r="H16" s="132"/>
      <c r="I16" s="132">
        <v>7373</v>
      </c>
      <c r="J16" s="159"/>
      <c r="K16" s="159"/>
      <c r="L16" s="51">
        <f>SUM(L17:L22)</f>
        <v>99.998762207726301</v>
      </c>
      <c r="M16" s="159"/>
      <c r="N16" s="51">
        <f>SUM(N17:N22)</f>
        <v>99.998638158790683</v>
      </c>
      <c r="O16" s="159"/>
      <c r="P16" s="51">
        <f>SUM(P17:P22)</f>
        <v>100</v>
      </c>
      <c r="Q16" s="159"/>
    </row>
    <row r="17" spans="1:19">
      <c r="C17" s="214" t="s">
        <v>160</v>
      </c>
      <c r="D17" s="214"/>
      <c r="E17" s="174">
        <v>22639</v>
      </c>
      <c r="F17" s="159"/>
      <c r="G17" s="174">
        <v>21542</v>
      </c>
      <c r="H17" s="159"/>
      <c r="I17" s="174">
        <v>1097</v>
      </c>
      <c r="J17" s="159" t="s">
        <v>36</v>
      </c>
      <c r="K17" s="159"/>
      <c r="L17" s="58">
        <f>E17*100/(E16-E23)</f>
        <v>28.022379284308506</v>
      </c>
      <c r="M17" s="159"/>
      <c r="N17" s="58">
        <f>G17*100/(G16-G23)</f>
        <v>29.336783331063597</v>
      </c>
      <c r="O17" s="159"/>
      <c r="P17" s="58">
        <f>I17*100/(I16-I23)</f>
        <v>14.906916700638673</v>
      </c>
      <c r="Q17" s="159"/>
    </row>
    <row r="18" spans="1:19">
      <c r="C18" s="214" t="s">
        <v>161</v>
      </c>
      <c r="D18" s="214"/>
      <c r="E18" s="174">
        <v>10018</v>
      </c>
      <c r="F18" s="159"/>
      <c r="G18" s="174">
        <v>9342</v>
      </c>
      <c r="H18" s="159"/>
      <c r="I18" s="174">
        <v>676</v>
      </c>
      <c r="J18" s="159" t="s">
        <v>36</v>
      </c>
      <c r="K18" s="159"/>
      <c r="L18" s="58">
        <f>E18*100/(E16-E23)</f>
        <v>12.400202997932887</v>
      </c>
      <c r="M18" s="159"/>
      <c r="N18" s="58">
        <f>G18*100/(G16-G23)</f>
        <v>12.722320577420673</v>
      </c>
      <c r="O18" s="159"/>
      <c r="P18" s="58">
        <f>I18*100/(I16-I23)</f>
        <v>9.1860307106943875</v>
      </c>
      <c r="Q18" s="159"/>
    </row>
    <row r="19" spans="1:19">
      <c r="C19" s="214" t="s">
        <v>162</v>
      </c>
      <c r="D19" s="214"/>
      <c r="E19" s="174">
        <v>17243</v>
      </c>
      <c r="F19" s="159"/>
      <c r="G19" s="174">
        <v>17219</v>
      </c>
      <c r="H19" s="159"/>
      <c r="I19" s="174">
        <v>24</v>
      </c>
      <c r="J19" s="159" t="s">
        <v>36</v>
      </c>
      <c r="K19" s="159"/>
      <c r="L19" s="58">
        <f>E19*100/(E16-E23)</f>
        <v>21.34325217541992</v>
      </c>
      <c r="M19" s="159"/>
      <c r="N19" s="58">
        <f>G19*100/(G16-G23)</f>
        <v>23.44954378319488</v>
      </c>
      <c r="O19" s="159"/>
      <c r="P19" s="58">
        <f>I19*100/(I16-I23)</f>
        <v>0.32613126783530372</v>
      </c>
      <c r="Q19" s="159"/>
    </row>
    <row r="20" spans="1:19">
      <c r="C20" s="214" t="s">
        <v>163</v>
      </c>
      <c r="D20" s="214"/>
      <c r="E20" s="174">
        <v>11367</v>
      </c>
      <c r="F20" s="159"/>
      <c r="G20" s="174">
        <v>9575</v>
      </c>
      <c r="H20" s="159"/>
      <c r="I20" s="174">
        <v>1792</v>
      </c>
      <c r="J20" s="159"/>
      <c r="K20" s="159"/>
      <c r="L20" s="58">
        <f>E20*100/(E16-E23)</f>
        <v>14.069984775155033</v>
      </c>
      <c r="M20" s="159"/>
      <c r="N20" s="58">
        <f>G20*100/(G16-G23)</f>
        <v>13.039629579191066</v>
      </c>
      <c r="O20" s="159"/>
      <c r="P20" s="58">
        <f>I20*100/(I16-I23)</f>
        <v>24.35113466503601</v>
      </c>
      <c r="Q20" s="159"/>
    </row>
    <row r="21" spans="1:19">
      <c r="C21" s="214" t="s">
        <v>164</v>
      </c>
      <c r="D21" s="214"/>
      <c r="E21" s="174">
        <v>18812</v>
      </c>
      <c r="F21" s="159"/>
      <c r="G21" s="174">
        <v>15042</v>
      </c>
      <c r="H21" s="159"/>
      <c r="I21" s="174">
        <v>3770</v>
      </c>
      <c r="J21" s="159"/>
      <c r="K21" s="159"/>
      <c r="L21" s="58">
        <f>E21*100/(E16-E23)</f>
        <v>23.285348252856206</v>
      </c>
      <c r="M21" s="159"/>
      <c r="N21" s="58">
        <f>G21*100/(G16-G23)</f>
        <v>20.484815470516139</v>
      </c>
      <c r="O21" s="159"/>
      <c r="P21" s="58">
        <f>I21*100/(I16-I23)</f>
        <v>51.229786655795621</v>
      </c>
      <c r="Q21" s="159"/>
    </row>
    <row r="22" spans="1:19" ht="15">
      <c r="C22" s="214" t="s">
        <v>165</v>
      </c>
      <c r="D22" s="214"/>
      <c r="E22" s="174">
        <v>709</v>
      </c>
      <c r="F22" s="159" t="s">
        <v>36</v>
      </c>
      <c r="G22" s="174">
        <v>709</v>
      </c>
      <c r="H22" s="159" t="s">
        <v>36</v>
      </c>
      <c r="I22" s="65">
        <v>0</v>
      </c>
      <c r="J22" s="159"/>
      <c r="K22" s="159"/>
      <c r="L22" s="58">
        <f>E22*100/(E16-E23)</f>
        <v>0.87759472205374489</v>
      </c>
      <c r="M22" s="159"/>
      <c r="N22" s="58">
        <f>G22*100/(G16-G23)</f>
        <v>0.96554541740433064</v>
      </c>
      <c r="O22" s="159"/>
      <c r="P22" s="58">
        <f>I22*100/(I16-I23)</f>
        <v>0</v>
      </c>
      <c r="Q22" s="159"/>
    </row>
    <row r="23" spans="1:19">
      <c r="C23" s="214" t="s">
        <v>70</v>
      </c>
      <c r="D23" s="214"/>
      <c r="E23" s="174">
        <v>991</v>
      </c>
      <c r="F23" s="159" t="s">
        <v>36</v>
      </c>
      <c r="G23" s="174">
        <v>977</v>
      </c>
      <c r="H23" s="159" t="s">
        <v>36</v>
      </c>
      <c r="I23" s="65">
        <v>14</v>
      </c>
      <c r="J23" s="159" t="s">
        <v>36</v>
      </c>
      <c r="K23" s="159"/>
      <c r="L23" s="176" t="s">
        <v>71</v>
      </c>
      <c r="M23" s="110"/>
      <c r="N23" s="176" t="s">
        <v>71</v>
      </c>
      <c r="O23" s="107"/>
      <c r="P23" s="176" t="s">
        <v>71</v>
      </c>
      <c r="Q23" s="159"/>
    </row>
    <row r="24" spans="1:19">
      <c r="E24" s="174"/>
      <c r="F24" s="159"/>
      <c r="G24" s="174"/>
      <c r="H24" s="159"/>
      <c r="I24" s="174"/>
      <c r="J24" s="159"/>
      <c r="K24" s="159"/>
      <c r="L24" s="174"/>
      <c r="M24" s="159"/>
      <c r="N24" s="174"/>
      <c r="O24" s="159"/>
      <c r="P24" s="174"/>
      <c r="Q24" s="159"/>
    </row>
    <row r="25" spans="1:19">
      <c r="B25" s="216" t="s">
        <v>166</v>
      </c>
      <c r="C25" s="216"/>
      <c r="D25" s="216"/>
      <c r="E25" s="132">
        <v>81780</v>
      </c>
      <c r="F25" s="132"/>
      <c r="G25" s="132">
        <v>74407</v>
      </c>
      <c r="H25" s="132"/>
      <c r="I25" s="132">
        <v>7373</v>
      </c>
      <c r="J25" s="159"/>
      <c r="K25" s="159"/>
      <c r="L25" s="51">
        <f>SUM(L26:L31)</f>
        <v>100.00245173153539</v>
      </c>
      <c r="M25" s="159"/>
      <c r="N25" s="51">
        <f>SUM(N26:N31)</f>
        <v>100.00134767256948</v>
      </c>
      <c r="O25" s="159"/>
      <c r="P25" s="51">
        <f>SUM(P26:P31)</f>
        <v>100.01356300013563</v>
      </c>
      <c r="Q25" s="159"/>
    </row>
    <row r="26" spans="1:19">
      <c r="A26" s="177"/>
      <c r="B26" s="177"/>
      <c r="C26" s="214" t="s">
        <v>167</v>
      </c>
      <c r="D26" s="214"/>
      <c r="E26" s="174">
        <v>21895</v>
      </c>
      <c r="F26" s="159"/>
      <c r="G26" s="174">
        <v>20834</v>
      </c>
      <c r="H26" s="159"/>
      <c r="I26" s="174">
        <v>1061</v>
      </c>
      <c r="J26" s="159" t="s">
        <v>36</v>
      </c>
      <c r="K26" s="159"/>
      <c r="L26" s="58">
        <f t="shared" ref="L26:L31" si="0">E26/($E$25-$E$32)*100</f>
        <v>26.840330983757276</v>
      </c>
      <c r="M26" s="159"/>
      <c r="N26" s="58">
        <f>G26*100/(G25-G32)</f>
        <v>28.077410312390501</v>
      </c>
      <c r="O26" s="159"/>
      <c r="P26" s="58">
        <f>I26*100/(I25-I32)</f>
        <v>14.390343143903431</v>
      </c>
      <c r="Q26" s="159"/>
      <c r="S26" s="178"/>
    </row>
    <row r="27" spans="1:19">
      <c r="A27" s="177"/>
      <c r="B27" s="177"/>
      <c r="C27" s="214" t="s">
        <v>168</v>
      </c>
      <c r="D27" s="214"/>
      <c r="E27" s="174">
        <v>11393</v>
      </c>
      <c r="F27" s="159"/>
      <c r="G27" s="174">
        <v>10748</v>
      </c>
      <c r="H27" s="159"/>
      <c r="I27" s="174">
        <v>645</v>
      </c>
      <c r="J27" s="159" t="s">
        <v>36</v>
      </c>
      <c r="K27" s="159"/>
      <c r="L27" s="58">
        <f t="shared" si="0"/>
        <v>13.966288691388293</v>
      </c>
      <c r="M27" s="159"/>
      <c r="N27" s="58">
        <f>G27*100/(G25-G32)</f>
        <v>14.484784776690656</v>
      </c>
      <c r="O27" s="159"/>
      <c r="P27" s="58">
        <f>I27*100/(I25-I32)</f>
        <v>8.7481350874813515</v>
      </c>
      <c r="Q27" s="159"/>
      <c r="S27" s="178"/>
    </row>
    <row r="28" spans="1:19">
      <c r="A28" s="177"/>
      <c r="B28" s="177"/>
      <c r="C28" s="214" t="s">
        <v>169</v>
      </c>
      <c r="D28" s="214"/>
      <c r="E28" s="174">
        <v>16650</v>
      </c>
      <c r="F28" s="159"/>
      <c r="G28" s="174">
        <v>16650</v>
      </c>
      <c r="H28" s="159"/>
      <c r="I28" s="174">
        <v>0</v>
      </c>
      <c r="J28" s="159"/>
      <c r="K28" s="159"/>
      <c r="L28" s="58">
        <f t="shared" si="0"/>
        <v>20.410665032178976</v>
      </c>
      <c r="M28" s="159"/>
      <c r="N28" s="58">
        <f>G28*100/(G25-G32)</f>
        <v>22.438748281717473</v>
      </c>
      <c r="O28" s="159"/>
      <c r="P28" s="58">
        <f>I28*100/(I25-I32)</f>
        <v>0</v>
      </c>
      <c r="Q28" s="159"/>
      <c r="S28" s="178"/>
    </row>
    <row r="29" spans="1:19">
      <c r="A29" s="177"/>
      <c r="B29" s="177"/>
      <c r="C29" s="214" t="s">
        <v>170</v>
      </c>
      <c r="D29" s="214"/>
      <c r="E29" s="174">
        <v>6012</v>
      </c>
      <c r="F29" s="159"/>
      <c r="G29" s="174">
        <v>5050</v>
      </c>
      <c r="H29" s="159"/>
      <c r="I29" s="174">
        <v>962</v>
      </c>
      <c r="J29" s="159" t="s">
        <v>36</v>
      </c>
      <c r="K29" s="159"/>
      <c r="L29" s="58">
        <f t="shared" si="0"/>
        <v>7.3699049954030036</v>
      </c>
      <c r="M29" s="159"/>
      <c r="N29" s="58">
        <f>G29*100/(G25-G32)</f>
        <v>6.8057464758362309</v>
      </c>
      <c r="O29" s="159"/>
      <c r="P29" s="58">
        <f>I29*100/(I25-I32)</f>
        <v>13.047606130476062</v>
      </c>
      <c r="Q29" s="159"/>
      <c r="S29" s="178"/>
    </row>
    <row r="30" spans="1:19">
      <c r="A30" s="177"/>
      <c r="B30" s="177"/>
      <c r="C30" s="214" t="s">
        <v>171</v>
      </c>
      <c r="D30" s="214"/>
      <c r="E30" s="174">
        <v>11051</v>
      </c>
      <c r="F30" s="159"/>
      <c r="G30" s="174">
        <v>9453</v>
      </c>
      <c r="H30" s="159"/>
      <c r="I30" s="174">
        <v>1598</v>
      </c>
      <c r="J30" s="159"/>
      <c r="K30" s="159"/>
      <c r="L30" s="58">
        <f t="shared" si="0"/>
        <v>13.547042598835427</v>
      </c>
      <c r="M30" s="159"/>
      <c r="N30" s="58">
        <f>G30*100/(G25-G32)</f>
        <v>12.739548799223741</v>
      </c>
      <c r="O30" s="159"/>
      <c r="P30" s="58">
        <f>I30*100/(I25-I32)</f>
        <v>21.673674216736742</v>
      </c>
      <c r="Q30" s="159"/>
      <c r="S30" s="178"/>
    </row>
    <row r="31" spans="1:19">
      <c r="A31" s="177"/>
      <c r="B31" s="177"/>
      <c r="C31" s="214" t="s">
        <v>172</v>
      </c>
      <c r="D31" s="214"/>
      <c r="E31" s="174">
        <v>14576</v>
      </c>
      <c r="F31" s="159"/>
      <c r="G31" s="174">
        <v>11468</v>
      </c>
      <c r="H31" s="159"/>
      <c r="I31" s="174">
        <v>3108</v>
      </c>
      <c r="J31" s="159"/>
      <c r="K31" s="159"/>
      <c r="L31" s="58">
        <f t="shared" si="0"/>
        <v>17.868219429972417</v>
      </c>
      <c r="M31" s="159"/>
      <c r="N31" s="58">
        <f>G31*100/(G25-G32)</f>
        <v>15.45510902671087</v>
      </c>
      <c r="O31" s="159"/>
      <c r="P31" s="58">
        <f>I31*100/(I25-I32)</f>
        <v>42.153804421538041</v>
      </c>
      <c r="Q31" s="159"/>
      <c r="S31" s="178"/>
    </row>
    <row r="32" spans="1:19">
      <c r="A32" s="177"/>
      <c r="B32" s="177"/>
      <c r="C32" s="108" t="s">
        <v>70</v>
      </c>
      <c r="D32" s="108"/>
      <c r="E32" s="174">
        <v>205</v>
      </c>
      <c r="F32" s="159" t="s">
        <v>36</v>
      </c>
      <c r="G32" s="174">
        <v>205</v>
      </c>
      <c r="H32" s="159" t="s">
        <v>36</v>
      </c>
      <c r="I32" s="65">
        <v>0</v>
      </c>
      <c r="J32" s="159"/>
      <c r="K32" s="159"/>
      <c r="L32" s="176" t="s">
        <v>71</v>
      </c>
      <c r="M32" s="110"/>
      <c r="N32" s="176" t="s">
        <v>71</v>
      </c>
      <c r="O32" s="107"/>
      <c r="P32" s="176" t="s">
        <v>71</v>
      </c>
      <c r="Q32" s="159"/>
      <c r="S32" s="178"/>
    </row>
    <row r="33" spans="1:18">
      <c r="A33" s="177"/>
      <c r="B33" s="177"/>
      <c r="C33" s="179"/>
      <c r="E33" s="174"/>
      <c r="F33" s="159"/>
      <c r="G33" s="174"/>
      <c r="H33" s="159"/>
      <c r="I33" s="65"/>
      <c r="J33" s="159"/>
      <c r="K33" s="159"/>
      <c r="L33" s="174"/>
      <c r="M33" s="159"/>
      <c r="N33" s="174"/>
      <c r="O33" s="159"/>
      <c r="P33" s="65"/>
      <c r="Q33" s="159"/>
    </row>
    <row r="34" spans="1:18">
      <c r="B34" s="216" t="s">
        <v>173</v>
      </c>
      <c r="C34" s="216"/>
      <c r="D34" s="216"/>
      <c r="E34" s="132">
        <v>81780</v>
      </c>
      <c r="F34" s="132"/>
      <c r="G34" s="132">
        <v>74407</v>
      </c>
      <c r="H34" s="132"/>
      <c r="I34" s="132">
        <v>7373</v>
      </c>
      <c r="J34" s="159"/>
      <c r="K34" s="159"/>
      <c r="L34" s="51">
        <f>SUM(L35:L38)</f>
        <v>100</v>
      </c>
      <c r="M34" s="159"/>
      <c r="N34" s="51">
        <f>SUM(N35:N38)</f>
        <v>100</v>
      </c>
      <c r="O34" s="159"/>
      <c r="P34" s="51">
        <f>SUM(P35:P38)</f>
        <v>99.999999999999986</v>
      </c>
      <c r="Q34" s="159"/>
    </row>
    <row r="35" spans="1:18">
      <c r="A35" s="177"/>
      <c r="B35" s="177"/>
      <c r="C35" s="220" t="s">
        <v>174</v>
      </c>
      <c r="D35" s="220"/>
      <c r="E35" s="174">
        <v>53639</v>
      </c>
      <c r="F35" s="159"/>
      <c r="G35" s="174">
        <v>47666</v>
      </c>
      <c r="H35" s="159"/>
      <c r="I35" s="174">
        <v>5973</v>
      </c>
      <c r="J35" s="159"/>
      <c r="K35" s="159"/>
      <c r="L35" s="58">
        <f>E35*100/(E34-E39)</f>
        <v>65.657628985862047</v>
      </c>
      <c r="M35" s="159"/>
      <c r="N35" s="58">
        <f>G35*100/(G34-G39)</f>
        <v>64.13444202255053</v>
      </c>
      <c r="O35" s="159"/>
      <c r="P35" s="58">
        <f>I35*100/(I34-I39)</f>
        <v>81.011799810117992</v>
      </c>
      <c r="Q35" s="159"/>
    </row>
    <row r="36" spans="1:18">
      <c r="A36" s="177"/>
      <c r="B36" s="177"/>
      <c r="C36" s="220" t="s">
        <v>175</v>
      </c>
      <c r="D36" s="220"/>
      <c r="E36" s="174">
        <v>14216</v>
      </c>
      <c r="F36" s="159"/>
      <c r="G36" s="174">
        <v>13943</v>
      </c>
      <c r="H36" s="159"/>
      <c r="I36" s="174">
        <v>273</v>
      </c>
      <c r="J36" s="159" t="s">
        <v>36</v>
      </c>
      <c r="K36" s="159"/>
      <c r="L36" s="58">
        <f>E36*100/(E34-E39)</f>
        <v>17.401309749678681</v>
      </c>
      <c r="M36" s="159"/>
      <c r="N36" s="58">
        <f>G36*100/(G34-G39)</f>
        <v>18.760259411748876</v>
      </c>
      <c r="O36" s="159"/>
      <c r="P36" s="58">
        <f>I36*100/(I34-I39)</f>
        <v>3.7026990370269903</v>
      </c>
      <c r="Q36" s="159"/>
    </row>
    <row r="37" spans="1:18">
      <c r="A37" s="177"/>
      <c r="B37" s="177"/>
      <c r="C37" s="214" t="s">
        <v>176</v>
      </c>
      <c r="D37" s="214"/>
      <c r="E37" s="174">
        <v>8900</v>
      </c>
      <c r="F37" s="159"/>
      <c r="G37" s="174">
        <v>8402</v>
      </c>
      <c r="H37" s="159"/>
      <c r="I37" s="174">
        <v>498</v>
      </c>
      <c r="J37" s="159" t="s">
        <v>36</v>
      </c>
      <c r="K37" s="159"/>
      <c r="L37" s="58">
        <f>E37*100/(E34-E39)</f>
        <v>10.894179570353144</v>
      </c>
      <c r="M37" s="159"/>
      <c r="N37" s="58">
        <f>G37*100/(G34-G39)</f>
        <v>11.304862624794811</v>
      </c>
      <c r="O37" s="159"/>
      <c r="P37" s="58">
        <f>I37*100/(I34-I39)</f>
        <v>6.7543740675437407</v>
      </c>
      <c r="Q37" s="159"/>
    </row>
    <row r="38" spans="1:18" ht="15">
      <c r="A38" s="177"/>
      <c r="B38" s="177"/>
      <c r="C38" s="214" t="s">
        <v>177</v>
      </c>
      <c r="D38" s="214"/>
      <c r="E38" s="174">
        <v>4940</v>
      </c>
      <c r="F38" s="159"/>
      <c r="G38" s="174">
        <v>4311</v>
      </c>
      <c r="H38" s="159"/>
      <c r="I38" s="174">
        <v>629</v>
      </c>
      <c r="J38" s="159" t="s">
        <v>36</v>
      </c>
      <c r="K38" s="159"/>
      <c r="L38" s="58">
        <f>E38*100/(E34-E39)</f>
        <v>6.0468816941061263</v>
      </c>
      <c r="M38" s="159"/>
      <c r="N38" s="58">
        <f>G38*100/(G34-G39)</f>
        <v>5.8004359409057882</v>
      </c>
      <c r="O38" s="159"/>
      <c r="P38" s="58">
        <f>I38*100/(I34-I39)</f>
        <v>8.5311270853112706</v>
      </c>
      <c r="Q38" s="159"/>
    </row>
    <row r="39" spans="1:18">
      <c r="A39" s="177"/>
      <c r="B39" s="177"/>
      <c r="C39" s="214" t="s">
        <v>70</v>
      </c>
      <c r="D39" s="214"/>
      <c r="E39" s="174">
        <v>85</v>
      </c>
      <c r="F39" s="159" t="s">
        <v>36</v>
      </c>
      <c r="G39" s="174">
        <v>85</v>
      </c>
      <c r="H39" s="159" t="s">
        <v>36</v>
      </c>
      <c r="I39" s="65">
        <v>0</v>
      </c>
      <c r="J39" s="159"/>
      <c r="K39" s="159"/>
      <c r="L39" s="176" t="s">
        <v>71</v>
      </c>
      <c r="M39" s="107"/>
      <c r="N39" s="176" t="s">
        <v>71</v>
      </c>
      <c r="O39" s="107"/>
      <c r="P39" s="65">
        <v>0</v>
      </c>
      <c r="Q39" s="107"/>
    </row>
    <row r="40" spans="1:18">
      <c r="A40" s="177"/>
      <c r="B40" s="177"/>
      <c r="C40" s="179"/>
      <c r="E40" s="174"/>
      <c r="F40" s="159"/>
      <c r="G40" s="174"/>
      <c r="H40" s="159"/>
      <c r="I40" s="174"/>
      <c r="J40" s="159"/>
      <c r="K40" s="159"/>
      <c r="L40" s="58"/>
      <c r="M40" s="159"/>
      <c r="N40" s="174"/>
      <c r="O40" s="159"/>
      <c r="P40" s="174"/>
      <c r="Q40" s="159"/>
    </row>
    <row r="41" spans="1:18" ht="15">
      <c r="B41" s="216" t="s">
        <v>178</v>
      </c>
      <c r="C41" s="216"/>
      <c r="D41" s="216"/>
      <c r="E41" s="132">
        <v>81780</v>
      </c>
      <c r="F41" s="132"/>
      <c r="G41" s="132">
        <v>74407</v>
      </c>
      <c r="H41" s="132"/>
      <c r="I41" s="132">
        <v>7373</v>
      </c>
      <c r="J41" s="159"/>
      <c r="K41" s="159"/>
      <c r="L41" s="51">
        <f>SUM(L42:L47)</f>
        <v>99.998695895984667</v>
      </c>
      <c r="M41" s="159"/>
      <c r="N41" s="51">
        <f>SUM(N42:N47)</f>
        <v>100</v>
      </c>
      <c r="O41" s="159"/>
      <c r="P41" s="51">
        <f>SUM(P42:P47)</f>
        <v>99.986126526082131</v>
      </c>
      <c r="Q41" s="159"/>
    </row>
    <row r="42" spans="1:18">
      <c r="A42" s="177"/>
      <c r="B42" s="177"/>
      <c r="C42" s="214" t="s">
        <v>179</v>
      </c>
      <c r="D42" s="214"/>
      <c r="E42" s="174">
        <v>1735</v>
      </c>
      <c r="F42" s="159" t="s">
        <v>36</v>
      </c>
      <c r="G42" s="174">
        <v>1560</v>
      </c>
      <c r="H42" s="159" t="s">
        <v>36</v>
      </c>
      <c r="I42" s="174">
        <v>175</v>
      </c>
      <c r="J42" s="159" t="s">
        <v>36</v>
      </c>
      <c r="K42" s="159"/>
      <c r="L42" s="58">
        <f t="shared" ref="L42:L47" si="1">E42/($E$41-$E$48)*100</f>
        <v>2.2626204666084169</v>
      </c>
      <c r="M42" s="159"/>
      <c r="N42" s="58">
        <f t="shared" ref="N42:N47" si="2">G42/($G$41-$G$48)*100</f>
        <v>2.2454766599974092</v>
      </c>
      <c r="O42" s="159"/>
      <c r="P42" s="58">
        <f t="shared" ref="P42:P47" si="3">I42/($I$41-$I$48)*100</f>
        <v>2.4278579356270811</v>
      </c>
      <c r="Q42" s="159"/>
      <c r="R42" s="180"/>
    </row>
    <row r="43" spans="1:18">
      <c r="A43" s="177"/>
      <c r="B43" s="177"/>
      <c r="C43" s="214" t="s">
        <v>180</v>
      </c>
      <c r="D43" s="214"/>
      <c r="E43" s="174">
        <v>7361</v>
      </c>
      <c r="F43" s="159"/>
      <c r="G43" s="174">
        <v>5769</v>
      </c>
      <c r="H43" s="159"/>
      <c r="I43" s="174">
        <v>1592</v>
      </c>
      <c r="J43" s="159" t="s">
        <v>36</v>
      </c>
      <c r="K43" s="159"/>
      <c r="L43" s="58">
        <f t="shared" si="1"/>
        <v>9.5995096568902323</v>
      </c>
      <c r="M43" s="159"/>
      <c r="N43" s="58">
        <f t="shared" si="2"/>
        <v>8.3039454176442646</v>
      </c>
      <c r="O43" s="159"/>
      <c r="P43" s="58">
        <f t="shared" si="3"/>
        <v>22.086570477247502</v>
      </c>
      <c r="Q43" s="159"/>
      <c r="R43" s="180"/>
    </row>
    <row r="44" spans="1:18">
      <c r="A44" s="177"/>
      <c r="B44" s="177"/>
      <c r="C44" s="214" t="s">
        <v>181</v>
      </c>
      <c r="D44" s="214"/>
      <c r="E44" s="174">
        <v>43386</v>
      </c>
      <c r="F44" s="159"/>
      <c r="G44" s="174">
        <v>38820</v>
      </c>
      <c r="H44" s="159"/>
      <c r="I44" s="174">
        <v>4566</v>
      </c>
      <c r="J44" s="159"/>
      <c r="K44" s="159"/>
      <c r="L44" s="58">
        <f t="shared" si="1"/>
        <v>56.579856809379116</v>
      </c>
      <c r="M44" s="159"/>
      <c r="N44" s="58">
        <f t="shared" si="2"/>
        <v>55.877823039166294</v>
      </c>
      <c r="O44" s="159"/>
      <c r="P44" s="58">
        <f t="shared" si="3"/>
        <v>63.346281908990008</v>
      </c>
      <c r="Q44" s="159"/>
      <c r="R44" s="180"/>
    </row>
    <row r="45" spans="1:18">
      <c r="A45" s="177"/>
      <c r="B45" s="177"/>
      <c r="C45" s="214" t="s">
        <v>182</v>
      </c>
      <c r="D45" s="214"/>
      <c r="E45" s="174">
        <v>13156</v>
      </c>
      <c r="F45" s="159"/>
      <c r="G45" s="174">
        <v>12477</v>
      </c>
      <c r="H45" s="159"/>
      <c r="I45" s="174">
        <v>679</v>
      </c>
      <c r="J45" s="159" t="s">
        <v>36</v>
      </c>
      <c r="K45" s="159"/>
      <c r="L45" s="58">
        <f t="shared" si="1"/>
        <v>17.156792425763879</v>
      </c>
      <c r="M45" s="159"/>
      <c r="N45" s="58">
        <f t="shared" si="2"/>
        <v>17.959495055633123</v>
      </c>
      <c r="O45" s="159"/>
      <c r="P45" s="58">
        <f t="shared" si="3"/>
        <v>9.4200887902330752</v>
      </c>
      <c r="Q45" s="159"/>
      <c r="R45" s="180"/>
    </row>
    <row r="46" spans="1:18">
      <c r="A46" s="177"/>
      <c r="B46" s="177"/>
      <c r="C46" s="214" t="s">
        <v>183</v>
      </c>
      <c r="D46" s="214"/>
      <c r="E46" s="174">
        <v>7342</v>
      </c>
      <c r="F46" s="159"/>
      <c r="G46" s="174">
        <v>7308</v>
      </c>
      <c r="H46" s="159"/>
      <c r="I46" s="174">
        <v>34</v>
      </c>
      <c r="J46" s="159" t="s">
        <v>36</v>
      </c>
      <c r="K46" s="159"/>
      <c r="L46" s="58">
        <f t="shared" si="1"/>
        <v>9.5747316805988447</v>
      </c>
      <c r="M46" s="159"/>
      <c r="N46" s="58">
        <f t="shared" si="2"/>
        <v>10.519194507218632</v>
      </c>
      <c r="O46" s="159"/>
      <c r="P46" s="58">
        <f t="shared" si="3"/>
        <v>0.47169811320754718</v>
      </c>
      <c r="Q46" s="159"/>
      <c r="R46" s="180"/>
    </row>
    <row r="47" spans="1:18">
      <c r="A47" s="177"/>
      <c r="B47" s="177"/>
      <c r="C47" s="214" t="s">
        <v>184</v>
      </c>
      <c r="D47" s="214"/>
      <c r="E47" s="174">
        <v>3700</v>
      </c>
      <c r="F47" s="159"/>
      <c r="G47" s="174">
        <v>3539</v>
      </c>
      <c r="H47" s="159"/>
      <c r="I47" s="174">
        <v>161</v>
      </c>
      <c r="J47" s="159" t="s">
        <v>36</v>
      </c>
      <c r="K47" s="159"/>
      <c r="L47" s="58">
        <f t="shared" si="1"/>
        <v>4.8251848567441735</v>
      </c>
      <c r="M47" s="159"/>
      <c r="N47" s="58">
        <f t="shared" si="2"/>
        <v>5.0940653203402766</v>
      </c>
      <c r="O47" s="159"/>
      <c r="P47" s="58">
        <f t="shared" si="3"/>
        <v>2.2336293007769146</v>
      </c>
      <c r="Q47" s="159"/>
      <c r="R47" s="180"/>
    </row>
    <row r="48" spans="1:18">
      <c r="A48" s="177"/>
      <c r="B48" s="177"/>
      <c r="C48" s="214" t="s">
        <v>70</v>
      </c>
      <c r="D48" s="214"/>
      <c r="E48" s="174">
        <v>5099</v>
      </c>
      <c r="F48" s="159"/>
      <c r="G48" s="174">
        <v>4934</v>
      </c>
      <c r="H48" s="159"/>
      <c r="I48" s="174">
        <v>165</v>
      </c>
      <c r="J48" s="159" t="s">
        <v>36</v>
      </c>
      <c r="K48" s="159"/>
      <c r="L48" s="176" t="s">
        <v>71</v>
      </c>
      <c r="M48" s="107"/>
      <c r="N48" s="176" t="s">
        <v>71</v>
      </c>
      <c r="O48" s="107"/>
      <c r="P48" s="65">
        <v>0</v>
      </c>
      <c r="Q48" s="107"/>
    </row>
    <row r="49" spans="1:17" ht="6" customHeight="1">
      <c r="A49" s="111"/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</row>
    <row r="50" spans="1:17" s="113" customFormat="1" ht="6" customHeight="1"/>
    <row r="51" spans="1:17" s="113" customFormat="1" ht="11">
      <c r="A51" s="160" t="s">
        <v>76</v>
      </c>
      <c r="B51" s="181">
        <v>1</v>
      </c>
      <c r="C51" s="229" t="s">
        <v>147</v>
      </c>
      <c r="D51" s="229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80"/>
    </row>
    <row r="52" spans="1:17" s="113" customFormat="1" ht="11">
      <c r="A52" s="115"/>
      <c r="B52" s="181">
        <v>2</v>
      </c>
      <c r="C52" s="229" t="s">
        <v>185</v>
      </c>
      <c r="D52" s="229"/>
      <c r="E52" s="229"/>
      <c r="F52" s="229"/>
      <c r="G52" s="229"/>
      <c r="H52" s="229"/>
      <c r="I52" s="229"/>
      <c r="J52" s="80"/>
      <c r="K52" s="80"/>
      <c r="L52" s="80"/>
      <c r="M52" s="80"/>
      <c r="N52" s="80"/>
      <c r="O52" s="80"/>
      <c r="P52" s="80"/>
    </row>
    <row r="53" spans="1:17" s="113" customFormat="1" ht="11">
      <c r="A53" s="115"/>
      <c r="B53" s="181">
        <v>3</v>
      </c>
      <c r="C53" s="80" t="s">
        <v>186</v>
      </c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</row>
    <row r="54" spans="1:17" s="113" customFormat="1" ht="11">
      <c r="A54" s="115"/>
      <c r="B54" s="181">
        <v>4</v>
      </c>
      <c r="C54" s="80" t="s">
        <v>187</v>
      </c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</row>
    <row r="55" spans="1:17" s="113" customFormat="1" ht="11">
      <c r="B55" s="136">
        <v>0</v>
      </c>
      <c r="C55" s="80" t="s">
        <v>78</v>
      </c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</row>
    <row r="56" spans="1:17">
      <c r="B56" s="79" t="s">
        <v>36</v>
      </c>
      <c r="C56" s="80" t="s">
        <v>79</v>
      </c>
      <c r="D56" s="80"/>
      <c r="E56" s="80"/>
      <c r="F56" s="80"/>
      <c r="G56" s="80"/>
      <c r="H56" s="80"/>
      <c r="I56" s="80"/>
    </row>
    <row r="57" spans="1:17">
      <c r="B57" s="79" t="s">
        <v>71</v>
      </c>
      <c r="C57" s="80" t="s">
        <v>80</v>
      </c>
    </row>
  </sheetData>
  <mergeCells count="46">
    <mergeCell ref="C51:O51"/>
    <mergeCell ref="C52:I52"/>
    <mergeCell ref="C44:D44"/>
    <mergeCell ref="C45:D45"/>
    <mergeCell ref="C46:D46"/>
    <mergeCell ref="C47:D47"/>
    <mergeCell ref="C48:D48"/>
    <mergeCell ref="C38:D38"/>
    <mergeCell ref="C39:D39"/>
    <mergeCell ref="B41:D41"/>
    <mergeCell ref="C42:D42"/>
    <mergeCell ref="C43:D43"/>
    <mergeCell ref="C31:D31"/>
    <mergeCell ref="B34:D34"/>
    <mergeCell ref="C35:D35"/>
    <mergeCell ref="C36:D36"/>
    <mergeCell ref="C37:D37"/>
    <mergeCell ref="C26:D26"/>
    <mergeCell ref="C27:D27"/>
    <mergeCell ref="C28:D28"/>
    <mergeCell ref="C29:D29"/>
    <mergeCell ref="C30:D30"/>
    <mergeCell ref="C20:D20"/>
    <mergeCell ref="C21:D21"/>
    <mergeCell ref="C22:D22"/>
    <mergeCell ref="C23:D23"/>
    <mergeCell ref="B25:D25"/>
    <mergeCell ref="A15:D15"/>
    <mergeCell ref="B16:D16"/>
    <mergeCell ref="C17:D17"/>
    <mergeCell ref="C18:D18"/>
    <mergeCell ref="C19:D19"/>
    <mergeCell ref="A9:D12"/>
    <mergeCell ref="E9:F12"/>
    <mergeCell ref="G9:J9"/>
    <mergeCell ref="L9:M12"/>
    <mergeCell ref="N9:Q9"/>
    <mergeCell ref="G12:H12"/>
    <mergeCell ref="I12:J12"/>
    <mergeCell ref="N12:O12"/>
    <mergeCell ref="P12:Q12"/>
    <mergeCell ref="A1:Q1"/>
    <mergeCell ref="A2:Q2"/>
    <mergeCell ref="A3:Q3"/>
    <mergeCell ref="E6:J6"/>
    <mergeCell ref="L6:Q6"/>
  </mergeCells>
  <hyperlinks>
    <hyperlink ref="S1" location="Índice!A1" display="Índice" xr:uid="{00000000-0004-0000-0900-000000000000}"/>
  </hyperlinks>
  <printOptions horizontalCentered="1"/>
  <pageMargins left="0.78749999999999998" right="0.78749999999999998" top="1.3388888888888899" bottom="0.78749999999999998" header="0.51180555555555496" footer="0.51180555555555496"/>
  <pageSetup paperSize="9" scale="60" firstPageNumber="0" orientation="portrait" horizontalDpi="300" verticalDpi="300"/>
  <colBreaks count="1" manualBreakCount="1">
    <brk id="1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MJ98"/>
  <sheetViews>
    <sheetView showGridLines="0" zoomScaleNormal="100" zoomScalePageLayoutView="70" workbookViewId="0">
      <selection activeCell="W24" sqref="W24"/>
    </sheetView>
  </sheetViews>
  <sheetFormatPr baseColWidth="10" defaultColWidth="11.5" defaultRowHeight="13"/>
  <cols>
    <col min="1" max="1" width="5.5" style="84" customWidth="1"/>
    <col min="2" max="2" width="5.6640625" style="84" customWidth="1"/>
    <col min="3" max="3" width="6.83203125" style="84" customWidth="1"/>
    <col min="4" max="4" width="30.83203125" style="84" customWidth="1"/>
    <col min="5" max="5" width="11.5" style="84" customWidth="1"/>
    <col min="6" max="6" width="3.6640625" style="84" customWidth="1"/>
    <col min="7" max="7" width="10" style="84" customWidth="1"/>
    <col min="8" max="8" width="3.6640625" style="84" customWidth="1"/>
    <col min="9" max="9" width="10.33203125" style="84" customWidth="1"/>
    <col min="10" max="10" width="3.6640625" style="84" customWidth="1"/>
    <col min="11" max="11" width="10.6640625" style="84" customWidth="1"/>
    <col min="12" max="12" width="3.6640625" style="84" customWidth="1"/>
    <col min="13" max="13" width="10.33203125" style="84" customWidth="1"/>
    <col min="14" max="14" width="3.6640625" style="84" customWidth="1"/>
    <col min="15" max="15" width="9.5" style="84" customWidth="1"/>
    <col min="16" max="16" width="3.6640625" style="84" customWidth="1"/>
    <col min="17" max="17" width="6.5" style="127" customWidth="1"/>
    <col min="18" max="18" width="11.5" style="120"/>
    <col min="19" max="1024" width="11.5" style="84"/>
  </cols>
  <sheetData>
    <row r="1" spans="1:19" s="127" customFormat="1" ht="14">
      <c r="A1" s="226" t="s">
        <v>204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1" t="s">
        <v>15</v>
      </c>
    </row>
    <row r="2" spans="1:19" s="127" customFormat="1" ht="15">
      <c r="A2" s="226" t="s">
        <v>156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</row>
    <row r="3" spans="1:19" s="127" customFormat="1" ht="14">
      <c r="A3" s="226" t="s">
        <v>13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  <c r="R3" s="226"/>
    </row>
    <row r="4" spans="1:19" ht="7" customHeight="1">
      <c r="A4" s="111"/>
      <c r="B4" s="111"/>
      <c r="C4" s="111"/>
      <c r="D4" s="111"/>
      <c r="E4" s="111"/>
      <c r="F4" s="111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</row>
    <row r="5" spans="1:19" ht="6" customHeight="1"/>
    <row r="6" spans="1:19" ht="15" customHeight="1">
      <c r="A6" s="85"/>
      <c r="B6" s="85"/>
      <c r="C6" s="85"/>
      <c r="D6" s="85"/>
      <c r="E6" s="207" t="s">
        <v>18</v>
      </c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</row>
    <row r="7" spans="1:19" ht="6" customHeight="1">
      <c r="A7" s="85"/>
      <c r="B7" s="85"/>
      <c r="C7" s="85"/>
      <c r="D7" s="85"/>
      <c r="E7" s="93"/>
      <c r="F7" s="93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</row>
    <row r="8" spans="1:19" ht="6" customHeight="1">
      <c r="A8" s="85"/>
      <c r="B8" s="85"/>
      <c r="C8" s="85"/>
      <c r="D8" s="85"/>
    </row>
    <row r="9" spans="1:19" ht="12.75" customHeight="1">
      <c r="A9" s="218" t="s">
        <v>157</v>
      </c>
      <c r="B9" s="218"/>
      <c r="C9" s="218"/>
      <c r="D9" s="218"/>
      <c r="E9" s="209" t="s">
        <v>20</v>
      </c>
      <c r="F9" s="131"/>
      <c r="G9" s="209" t="s">
        <v>101</v>
      </c>
      <c r="H9" s="209"/>
      <c r="I9" s="209"/>
      <c r="J9" s="209"/>
      <c r="K9" s="209"/>
      <c r="L9" s="209"/>
      <c r="M9" s="209"/>
      <c r="N9" s="209"/>
      <c r="O9" s="209"/>
      <c r="P9" s="209"/>
      <c r="Q9" s="209"/>
      <c r="R9" s="209"/>
    </row>
    <row r="10" spans="1:19" ht="6" customHeight="1">
      <c r="A10" s="218"/>
      <c r="B10" s="218"/>
      <c r="C10" s="218"/>
      <c r="D10" s="218"/>
      <c r="E10" s="209"/>
      <c r="F10" s="131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</row>
    <row r="11" spans="1:19" ht="6" customHeight="1">
      <c r="A11" s="218"/>
      <c r="B11" s="218"/>
      <c r="C11" s="218"/>
      <c r="D11" s="218"/>
      <c r="E11" s="209"/>
      <c r="F11" s="131"/>
      <c r="G11" s="96"/>
      <c r="H11" s="96"/>
      <c r="I11" s="96"/>
      <c r="J11" s="96"/>
      <c r="K11" s="96"/>
      <c r="L11" s="96"/>
      <c r="M11" s="96"/>
      <c r="N11" s="96"/>
      <c r="O11" s="96"/>
      <c r="P11" s="96"/>
    </row>
    <row r="12" spans="1:19">
      <c r="A12" s="218"/>
      <c r="B12" s="218"/>
      <c r="C12" s="218"/>
      <c r="D12" s="218"/>
      <c r="E12" s="209"/>
      <c r="F12" s="131"/>
      <c r="G12" s="127" t="s">
        <v>87</v>
      </c>
      <c r="H12" s="127"/>
      <c r="I12" s="127" t="s">
        <v>88</v>
      </c>
      <c r="J12" s="127"/>
      <c r="K12" s="127" t="s">
        <v>89</v>
      </c>
      <c r="L12" s="127"/>
      <c r="M12" s="127" t="s">
        <v>90</v>
      </c>
      <c r="N12" s="127"/>
      <c r="O12" s="127" t="s">
        <v>91</v>
      </c>
      <c r="P12" s="127"/>
      <c r="Q12" s="215" t="s">
        <v>70</v>
      </c>
      <c r="R12" s="215"/>
    </row>
    <row r="13" spans="1:19" s="94" customFormat="1" ht="6" customHeight="1">
      <c r="A13" s="93"/>
      <c r="B13" s="93"/>
      <c r="C13" s="93"/>
      <c r="D13" s="93"/>
      <c r="E13" s="230"/>
      <c r="F13" s="230"/>
      <c r="G13" s="230"/>
      <c r="H13" s="230"/>
      <c r="I13" s="230"/>
      <c r="J13" s="230"/>
      <c r="K13" s="230"/>
      <c r="L13" s="230"/>
      <c r="M13" s="230"/>
      <c r="N13" s="230"/>
      <c r="O13" s="230"/>
      <c r="P13" s="230"/>
      <c r="Q13" s="230"/>
      <c r="R13" s="230"/>
    </row>
    <row r="14" spans="1:19" ht="6" customHeight="1"/>
    <row r="15" spans="1:19" ht="12.75" customHeight="1">
      <c r="A15" s="216" t="s">
        <v>20</v>
      </c>
      <c r="B15" s="216"/>
      <c r="C15" s="216"/>
      <c r="D15" s="216"/>
    </row>
    <row r="16" spans="1:19">
      <c r="B16" s="216" t="s">
        <v>159</v>
      </c>
      <c r="C16" s="216"/>
      <c r="D16" s="216"/>
      <c r="E16" s="132">
        <v>81780</v>
      </c>
      <c r="F16" s="132"/>
      <c r="G16" s="132">
        <v>3220</v>
      </c>
      <c r="H16" s="132" t="s">
        <v>36</v>
      </c>
      <c r="I16" s="132">
        <v>5748</v>
      </c>
      <c r="J16" s="132"/>
      <c r="K16" s="132">
        <v>14150</v>
      </c>
      <c r="L16" s="132"/>
      <c r="M16" s="132">
        <v>39619</v>
      </c>
      <c r="N16" s="132"/>
      <c r="O16" s="132">
        <v>18467</v>
      </c>
      <c r="P16" s="132"/>
      <c r="Q16" s="182">
        <v>575</v>
      </c>
      <c r="R16" s="183" t="s">
        <v>36</v>
      </c>
      <c r="S16" s="107"/>
    </row>
    <row r="17" spans="1:19">
      <c r="C17" s="214" t="s">
        <v>160</v>
      </c>
      <c r="D17" s="214"/>
      <c r="E17" s="174">
        <v>22639</v>
      </c>
      <c r="F17" s="174"/>
      <c r="G17" s="174">
        <v>1417</v>
      </c>
      <c r="H17" s="174" t="s">
        <v>36</v>
      </c>
      <c r="I17" s="174">
        <v>1313</v>
      </c>
      <c r="J17" s="174" t="s">
        <v>36</v>
      </c>
      <c r="K17" s="174">
        <v>6092</v>
      </c>
      <c r="L17" s="174"/>
      <c r="M17" s="174">
        <v>10441</v>
      </c>
      <c r="N17" s="174"/>
      <c r="O17" s="174">
        <v>3248</v>
      </c>
      <c r="P17" s="174"/>
      <c r="Q17" s="184">
        <v>128</v>
      </c>
      <c r="R17" s="183" t="s">
        <v>36</v>
      </c>
      <c r="S17" s="107"/>
    </row>
    <row r="18" spans="1:19">
      <c r="C18" s="214" t="s">
        <v>161</v>
      </c>
      <c r="D18" s="214"/>
      <c r="E18" s="174">
        <v>10018</v>
      </c>
      <c r="F18" s="174"/>
      <c r="G18" s="174">
        <v>472</v>
      </c>
      <c r="H18" s="174" t="s">
        <v>36</v>
      </c>
      <c r="I18" s="174">
        <v>389</v>
      </c>
      <c r="J18" s="174" t="s">
        <v>36</v>
      </c>
      <c r="K18" s="174">
        <v>2165</v>
      </c>
      <c r="L18" s="174" t="s">
        <v>36</v>
      </c>
      <c r="M18" s="174">
        <v>4726</v>
      </c>
      <c r="N18" s="174"/>
      <c r="O18" s="174">
        <v>2266</v>
      </c>
      <c r="P18" s="174"/>
      <c r="Q18" s="185">
        <v>0</v>
      </c>
      <c r="R18" s="183"/>
      <c r="S18" s="107"/>
    </row>
    <row r="19" spans="1:19">
      <c r="C19" s="214" t="s">
        <v>162</v>
      </c>
      <c r="D19" s="214"/>
      <c r="E19" s="174">
        <v>17242</v>
      </c>
      <c r="F19" s="174"/>
      <c r="G19" s="174">
        <v>934</v>
      </c>
      <c r="H19" s="174" t="s">
        <v>36</v>
      </c>
      <c r="I19" s="174">
        <v>1193</v>
      </c>
      <c r="J19" s="174" t="s">
        <v>36</v>
      </c>
      <c r="K19" s="174">
        <v>2930</v>
      </c>
      <c r="L19" s="174"/>
      <c r="M19" s="174">
        <v>8996</v>
      </c>
      <c r="N19" s="174"/>
      <c r="O19" s="174">
        <v>3071</v>
      </c>
      <c r="P19" s="174"/>
      <c r="Q19" s="185">
        <v>118</v>
      </c>
      <c r="R19" s="183" t="s">
        <v>36</v>
      </c>
      <c r="S19" s="107"/>
    </row>
    <row r="20" spans="1:19">
      <c r="C20" s="214" t="s">
        <v>163</v>
      </c>
      <c r="D20" s="214"/>
      <c r="E20" s="174">
        <v>11368</v>
      </c>
      <c r="F20" s="174"/>
      <c r="G20" s="174">
        <v>343</v>
      </c>
      <c r="H20" s="174" t="s">
        <v>36</v>
      </c>
      <c r="I20" s="174">
        <v>1781</v>
      </c>
      <c r="J20" s="174" t="s">
        <v>36</v>
      </c>
      <c r="K20" s="174">
        <v>1072</v>
      </c>
      <c r="L20" s="174" t="s">
        <v>36</v>
      </c>
      <c r="M20" s="174">
        <v>5012</v>
      </c>
      <c r="N20" s="174"/>
      <c r="O20" s="174">
        <v>3160</v>
      </c>
      <c r="P20" s="174"/>
      <c r="Q20" s="185">
        <v>0</v>
      </c>
      <c r="R20" s="183"/>
      <c r="S20" s="107"/>
    </row>
    <row r="21" spans="1:19">
      <c r="C21" s="214" t="s">
        <v>164</v>
      </c>
      <c r="D21" s="214"/>
      <c r="E21" s="174">
        <v>18812</v>
      </c>
      <c r="F21" s="174"/>
      <c r="G21" s="174">
        <v>54</v>
      </c>
      <c r="H21" s="174" t="s">
        <v>36</v>
      </c>
      <c r="I21" s="174">
        <v>1072</v>
      </c>
      <c r="J21" s="174" t="s">
        <v>36</v>
      </c>
      <c r="K21" s="174">
        <v>1745</v>
      </c>
      <c r="L21" s="174" t="s">
        <v>36</v>
      </c>
      <c r="M21" s="174">
        <v>9775</v>
      </c>
      <c r="N21" s="174"/>
      <c r="O21" s="174">
        <v>5837</v>
      </c>
      <c r="P21" s="174"/>
      <c r="Q21" s="185">
        <v>329</v>
      </c>
      <c r="R21" s="183" t="s">
        <v>36</v>
      </c>
      <c r="S21" s="107"/>
    </row>
    <row r="22" spans="1:19" ht="15">
      <c r="C22" s="214" t="s">
        <v>165</v>
      </c>
      <c r="D22" s="214"/>
      <c r="E22" s="174">
        <v>709</v>
      </c>
      <c r="F22" s="174" t="s">
        <v>36</v>
      </c>
      <c r="G22" s="65">
        <v>0</v>
      </c>
      <c r="H22" s="65" t="s">
        <v>36</v>
      </c>
      <c r="I22" s="65">
        <v>0</v>
      </c>
      <c r="J22" s="65" t="s">
        <v>36</v>
      </c>
      <c r="K22" s="65">
        <v>146</v>
      </c>
      <c r="L22" s="65" t="s">
        <v>36</v>
      </c>
      <c r="M22" s="65">
        <v>171</v>
      </c>
      <c r="N22" s="65" t="s">
        <v>36</v>
      </c>
      <c r="O22" s="65">
        <v>392</v>
      </c>
      <c r="P22" s="65" t="s">
        <v>36</v>
      </c>
      <c r="Q22" s="185">
        <v>0</v>
      </c>
      <c r="R22" s="183"/>
      <c r="S22" s="107"/>
    </row>
    <row r="23" spans="1:19">
      <c r="C23" s="214" t="s">
        <v>70</v>
      </c>
      <c r="D23" s="214"/>
      <c r="E23" s="174">
        <v>991</v>
      </c>
      <c r="F23" s="174" t="s">
        <v>36</v>
      </c>
      <c r="G23" s="65">
        <v>0</v>
      </c>
      <c r="H23" s="65" t="s">
        <v>36</v>
      </c>
      <c r="I23" s="65">
        <v>0</v>
      </c>
      <c r="J23" s="65" t="s">
        <v>36</v>
      </c>
      <c r="K23" s="65">
        <v>0</v>
      </c>
      <c r="L23" s="65" t="s">
        <v>36</v>
      </c>
      <c r="M23" s="65">
        <v>498</v>
      </c>
      <c r="N23" s="65" t="s">
        <v>36</v>
      </c>
      <c r="O23" s="65">
        <v>493</v>
      </c>
      <c r="P23" s="65" t="s">
        <v>36</v>
      </c>
      <c r="Q23" s="185">
        <v>0</v>
      </c>
      <c r="R23" s="183"/>
      <c r="S23" s="107"/>
    </row>
    <row r="24" spans="1:19">
      <c r="E24" s="174"/>
      <c r="F24" s="174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186"/>
      <c r="R24" s="183"/>
      <c r="S24" s="107"/>
    </row>
    <row r="25" spans="1:19">
      <c r="B25" s="216" t="s">
        <v>188</v>
      </c>
      <c r="C25" s="216"/>
      <c r="D25" s="216"/>
      <c r="E25" s="132">
        <v>81780</v>
      </c>
      <c r="F25" s="187"/>
      <c r="G25" s="187">
        <v>4731</v>
      </c>
      <c r="H25" s="187"/>
      <c r="I25" s="187">
        <v>38866</v>
      </c>
      <c r="J25" s="187"/>
      <c r="K25" s="187">
        <v>24929</v>
      </c>
      <c r="L25" s="187"/>
      <c r="M25" s="187">
        <v>10014</v>
      </c>
      <c r="N25" s="187"/>
      <c r="O25" s="187">
        <v>3240</v>
      </c>
      <c r="P25" s="187"/>
      <c r="Q25" s="188">
        <v>0</v>
      </c>
      <c r="R25" s="183"/>
      <c r="S25" s="107"/>
    </row>
    <row r="26" spans="1:19">
      <c r="A26" s="177"/>
      <c r="B26" s="177"/>
      <c r="C26" s="214" t="s">
        <v>167</v>
      </c>
      <c r="D26" s="214"/>
      <c r="E26" s="174">
        <v>21895</v>
      </c>
      <c r="F26" s="174"/>
      <c r="G26" s="174">
        <v>1740</v>
      </c>
      <c r="H26" s="174"/>
      <c r="I26" s="174">
        <v>10118</v>
      </c>
      <c r="J26" s="174"/>
      <c r="K26" s="174">
        <v>6860</v>
      </c>
      <c r="L26" s="174"/>
      <c r="M26" s="174">
        <v>2610</v>
      </c>
      <c r="N26" s="174"/>
      <c r="O26" s="174">
        <v>567</v>
      </c>
      <c r="P26" s="174" t="s">
        <v>36</v>
      </c>
      <c r="Q26" s="184">
        <v>0</v>
      </c>
      <c r="R26" s="183"/>
      <c r="S26" s="107"/>
    </row>
    <row r="27" spans="1:19">
      <c r="A27" s="177"/>
      <c r="B27" s="177"/>
      <c r="C27" s="214" t="s">
        <v>168</v>
      </c>
      <c r="D27" s="214"/>
      <c r="E27" s="174">
        <v>11393</v>
      </c>
      <c r="F27" s="174"/>
      <c r="G27" s="174">
        <v>544</v>
      </c>
      <c r="H27" s="174" t="s">
        <v>36</v>
      </c>
      <c r="I27" s="174">
        <v>6177</v>
      </c>
      <c r="J27" s="174"/>
      <c r="K27" s="174">
        <v>2798</v>
      </c>
      <c r="L27" s="174"/>
      <c r="M27" s="174">
        <v>1208</v>
      </c>
      <c r="N27" s="174" t="s">
        <v>36</v>
      </c>
      <c r="O27" s="174">
        <v>666</v>
      </c>
      <c r="P27" s="174" t="s">
        <v>36</v>
      </c>
      <c r="Q27" s="185">
        <v>0</v>
      </c>
      <c r="R27" s="183"/>
      <c r="S27" s="107"/>
    </row>
    <row r="28" spans="1:19">
      <c r="A28" s="177"/>
      <c r="B28" s="177"/>
      <c r="C28" s="214" t="s">
        <v>169</v>
      </c>
      <c r="D28" s="214"/>
      <c r="E28" s="174">
        <v>16650</v>
      </c>
      <c r="F28" s="174"/>
      <c r="G28" s="174">
        <v>790</v>
      </c>
      <c r="H28" s="174" t="s">
        <v>36</v>
      </c>
      <c r="I28" s="174">
        <v>7984</v>
      </c>
      <c r="J28" s="174"/>
      <c r="K28" s="174">
        <v>4678</v>
      </c>
      <c r="L28" s="174"/>
      <c r="M28" s="174">
        <v>2531</v>
      </c>
      <c r="N28" s="174"/>
      <c r="O28" s="174">
        <v>667</v>
      </c>
      <c r="P28" s="174" t="s">
        <v>36</v>
      </c>
      <c r="Q28" s="185">
        <v>0</v>
      </c>
      <c r="R28" s="183"/>
      <c r="S28" s="107"/>
    </row>
    <row r="29" spans="1:19">
      <c r="A29" s="177"/>
      <c r="B29" s="177"/>
      <c r="C29" s="214" t="s">
        <v>170</v>
      </c>
      <c r="D29" s="214"/>
      <c r="E29" s="174">
        <v>6012</v>
      </c>
      <c r="F29" s="174"/>
      <c r="G29" s="174">
        <v>45</v>
      </c>
      <c r="H29" s="174" t="s">
        <v>36</v>
      </c>
      <c r="I29" s="174">
        <v>2779</v>
      </c>
      <c r="J29" s="174"/>
      <c r="K29" s="174">
        <v>2533</v>
      </c>
      <c r="L29" s="174"/>
      <c r="M29" s="174">
        <v>546</v>
      </c>
      <c r="N29" s="174" t="s">
        <v>36</v>
      </c>
      <c r="O29" s="174">
        <v>109</v>
      </c>
      <c r="P29" s="174" t="s">
        <v>36</v>
      </c>
      <c r="Q29" s="185">
        <v>0</v>
      </c>
      <c r="R29" s="183"/>
      <c r="S29" s="107"/>
    </row>
    <row r="30" spans="1:19">
      <c r="A30" s="177"/>
      <c r="B30" s="177"/>
      <c r="C30" s="214" t="s">
        <v>171</v>
      </c>
      <c r="D30" s="214"/>
      <c r="E30" s="174">
        <v>11051</v>
      </c>
      <c r="F30" s="174"/>
      <c r="G30" s="174">
        <v>586</v>
      </c>
      <c r="H30" s="174" t="s">
        <v>36</v>
      </c>
      <c r="I30" s="174">
        <v>5018</v>
      </c>
      <c r="J30" s="174"/>
      <c r="K30" s="174">
        <v>3568</v>
      </c>
      <c r="L30" s="174"/>
      <c r="M30" s="174">
        <v>1398</v>
      </c>
      <c r="N30" s="174" t="s">
        <v>36</v>
      </c>
      <c r="O30" s="174">
        <v>481</v>
      </c>
      <c r="P30" s="174" t="s">
        <v>36</v>
      </c>
      <c r="Q30" s="185">
        <v>0</v>
      </c>
      <c r="R30" s="183"/>
      <c r="S30" s="107"/>
    </row>
    <row r="31" spans="1:19">
      <c r="A31" s="177"/>
      <c r="B31" s="177"/>
      <c r="C31" s="214" t="s">
        <v>172</v>
      </c>
      <c r="D31" s="214"/>
      <c r="E31" s="174">
        <v>14574</v>
      </c>
      <c r="F31" s="174"/>
      <c r="G31" s="65">
        <v>1026</v>
      </c>
      <c r="H31" s="65" t="s">
        <v>36</v>
      </c>
      <c r="I31" s="65">
        <v>6773</v>
      </c>
      <c r="J31" s="65"/>
      <c r="K31" s="65">
        <v>4304</v>
      </c>
      <c r="L31" s="65"/>
      <c r="M31" s="65">
        <v>1721</v>
      </c>
      <c r="N31" s="65" t="s">
        <v>36</v>
      </c>
      <c r="O31" s="65">
        <v>750</v>
      </c>
      <c r="P31" s="65" t="s">
        <v>36</v>
      </c>
      <c r="Q31" s="185">
        <v>0</v>
      </c>
      <c r="R31" s="183"/>
      <c r="S31" s="107"/>
    </row>
    <row r="32" spans="1:19">
      <c r="A32" s="177"/>
      <c r="B32" s="177"/>
      <c r="C32" s="108" t="s">
        <v>70</v>
      </c>
      <c r="D32" s="108"/>
      <c r="E32" s="174">
        <v>205</v>
      </c>
      <c r="F32" s="174" t="s">
        <v>36</v>
      </c>
      <c r="G32" s="174">
        <v>0</v>
      </c>
      <c r="H32" s="174" t="s">
        <v>36</v>
      </c>
      <c r="I32" s="174">
        <v>17</v>
      </c>
      <c r="J32" s="174" t="s">
        <v>36</v>
      </c>
      <c r="K32" s="174">
        <v>188</v>
      </c>
      <c r="L32" s="174" t="s">
        <v>36</v>
      </c>
      <c r="M32" s="174">
        <v>0</v>
      </c>
      <c r="N32" s="174" t="s">
        <v>36</v>
      </c>
      <c r="O32" s="174">
        <v>0</v>
      </c>
      <c r="P32" s="174" t="s">
        <v>36</v>
      </c>
      <c r="Q32" s="185">
        <v>0</v>
      </c>
      <c r="R32" s="183"/>
      <c r="S32" s="107"/>
    </row>
    <row r="33" spans="1:19">
      <c r="A33" s="177"/>
      <c r="B33" s="177"/>
      <c r="C33" s="179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84"/>
      <c r="R33" s="183"/>
      <c r="S33" s="107"/>
    </row>
    <row r="34" spans="1:19">
      <c r="B34" s="216" t="s">
        <v>189</v>
      </c>
      <c r="C34" s="216"/>
      <c r="D34" s="216"/>
      <c r="E34" s="132">
        <v>81780</v>
      </c>
      <c r="F34" s="187"/>
      <c r="G34" s="187">
        <v>4731</v>
      </c>
      <c r="H34" s="187"/>
      <c r="I34" s="187">
        <v>38866</v>
      </c>
      <c r="J34" s="187"/>
      <c r="K34" s="187">
        <v>24930</v>
      </c>
      <c r="L34" s="187"/>
      <c r="M34" s="187">
        <v>10013</v>
      </c>
      <c r="N34" s="187"/>
      <c r="O34" s="187">
        <v>3240</v>
      </c>
      <c r="P34" s="187"/>
      <c r="Q34" s="188">
        <v>0</v>
      </c>
      <c r="R34" s="183"/>
      <c r="S34" s="107"/>
    </row>
    <row r="35" spans="1:19">
      <c r="A35" s="177"/>
      <c r="B35" s="177"/>
      <c r="C35" s="214" t="s">
        <v>190</v>
      </c>
      <c r="D35" s="214"/>
      <c r="E35" s="174">
        <v>53639</v>
      </c>
      <c r="F35" s="174"/>
      <c r="G35" s="174">
        <v>3205</v>
      </c>
      <c r="H35" s="174"/>
      <c r="I35" s="174">
        <v>27738</v>
      </c>
      <c r="J35" s="174"/>
      <c r="K35" s="174">
        <v>15770</v>
      </c>
      <c r="L35" s="174"/>
      <c r="M35" s="174">
        <v>5406</v>
      </c>
      <c r="N35" s="174"/>
      <c r="O35" s="174">
        <v>1520</v>
      </c>
      <c r="P35" s="174" t="s">
        <v>36</v>
      </c>
      <c r="Q35" s="184">
        <v>0</v>
      </c>
      <c r="R35" s="183"/>
      <c r="S35" s="107"/>
    </row>
    <row r="36" spans="1:19">
      <c r="A36" s="177"/>
      <c r="B36" s="177"/>
      <c r="C36" s="214" t="s">
        <v>191</v>
      </c>
      <c r="D36" s="214"/>
      <c r="E36" s="174">
        <v>14216</v>
      </c>
      <c r="F36" s="174"/>
      <c r="G36" s="174">
        <v>565</v>
      </c>
      <c r="H36" s="174" t="s">
        <v>36</v>
      </c>
      <c r="I36" s="174">
        <v>6250</v>
      </c>
      <c r="J36" s="174"/>
      <c r="K36" s="174">
        <v>4183</v>
      </c>
      <c r="L36" s="174"/>
      <c r="M36" s="174">
        <v>2232</v>
      </c>
      <c r="N36" s="174" t="s">
        <v>36</v>
      </c>
      <c r="O36" s="174">
        <v>986</v>
      </c>
      <c r="P36" s="174" t="s">
        <v>36</v>
      </c>
      <c r="Q36" s="184">
        <v>0</v>
      </c>
      <c r="R36" s="183"/>
      <c r="S36" s="107"/>
    </row>
    <row r="37" spans="1:19">
      <c r="A37" s="177"/>
      <c r="B37" s="177"/>
      <c r="C37" s="214" t="s">
        <v>176</v>
      </c>
      <c r="D37" s="214"/>
      <c r="E37" s="174">
        <v>8900</v>
      </c>
      <c r="F37" s="174"/>
      <c r="G37" s="174">
        <v>668</v>
      </c>
      <c r="H37" s="174" t="s">
        <v>36</v>
      </c>
      <c r="I37" s="174">
        <v>2610</v>
      </c>
      <c r="J37" s="174"/>
      <c r="K37" s="174">
        <v>3219</v>
      </c>
      <c r="L37" s="174"/>
      <c r="M37" s="174">
        <v>1914</v>
      </c>
      <c r="N37" s="174" t="s">
        <v>36</v>
      </c>
      <c r="O37" s="174">
        <v>489</v>
      </c>
      <c r="P37" s="174" t="s">
        <v>36</v>
      </c>
      <c r="Q37" s="185">
        <v>0</v>
      </c>
      <c r="R37" s="183"/>
      <c r="S37" s="107"/>
    </row>
    <row r="38" spans="1:19" ht="15">
      <c r="A38" s="177"/>
      <c r="B38" s="177"/>
      <c r="C38" s="214" t="s">
        <v>177</v>
      </c>
      <c r="D38" s="214"/>
      <c r="E38" s="174">
        <v>4940</v>
      </c>
      <c r="F38" s="174"/>
      <c r="G38" s="65">
        <v>293</v>
      </c>
      <c r="H38" s="65" t="s">
        <v>36</v>
      </c>
      <c r="I38" s="65">
        <v>2183</v>
      </c>
      <c r="J38" s="65"/>
      <c r="K38" s="65">
        <v>1758</v>
      </c>
      <c r="L38" s="65"/>
      <c r="M38" s="65">
        <v>461</v>
      </c>
      <c r="N38" s="65" t="s">
        <v>36</v>
      </c>
      <c r="O38" s="65">
        <v>245</v>
      </c>
      <c r="P38" s="65" t="s">
        <v>36</v>
      </c>
      <c r="Q38" s="185">
        <v>0</v>
      </c>
      <c r="R38" s="183"/>
      <c r="S38" s="107"/>
    </row>
    <row r="39" spans="1:19">
      <c r="A39" s="177"/>
      <c r="B39" s="177"/>
      <c r="C39" s="214" t="s">
        <v>70</v>
      </c>
      <c r="D39" s="214"/>
      <c r="E39" s="174">
        <v>85</v>
      </c>
      <c r="F39" s="174" t="s">
        <v>36</v>
      </c>
      <c r="G39" s="65">
        <v>0</v>
      </c>
      <c r="H39" s="65" t="s">
        <v>36</v>
      </c>
      <c r="I39" s="65">
        <v>85</v>
      </c>
      <c r="J39" s="65" t="s">
        <v>36</v>
      </c>
      <c r="K39" s="65">
        <v>0</v>
      </c>
      <c r="L39" s="65" t="s">
        <v>36</v>
      </c>
      <c r="M39" s="65">
        <v>0</v>
      </c>
      <c r="N39" s="65" t="s">
        <v>36</v>
      </c>
      <c r="O39" s="65">
        <v>0</v>
      </c>
      <c r="P39" s="65" t="s">
        <v>36</v>
      </c>
      <c r="Q39" s="185">
        <v>0</v>
      </c>
      <c r="R39" s="183"/>
      <c r="S39" s="107"/>
    </row>
    <row r="40" spans="1:19">
      <c r="A40" s="177"/>
      <c r="B40" s="177"/>
      <c r="C40" s="179"/>
      <c r="E40" s="174"/>
      <c r="F40" s="174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186"/>
      <c r="R40" s="183"/>
      <c r="S40" s="107"/>
    </row>
    <row r="41" spans="1:19" ht="15">
      <c r="B41" s="216" t="s">
        <v>178</v>
      </c>
      <c r="C41" s="216"/>
      <c r="D41" s="216"/>
      <c r="E41" s="132">
        <v>81780</v>
      </c>
      <c r="F41" s="189"/>
      <c r="G41" s="189">
        <v>4731</v>
      </c>
      <c r="H41" s="189"/>
      <c r="I41" s="189">
        <v>38865</v>
      </c>
      <c r="J41" s="189"/>
      <c r="K41" s="189">
        <v>24930</v>
      </c>
      <c r="L41" s="189"/>
      <c r="M41" s="189">
        <v>10012</v>
      </c>
      <c r="N41" s="189"/>
      <c r="O41" s="189">
        <v>3239</v>
      </c>
      <c r="P41" s="189"/>
      <c r="Q41" s="190">
        <v>0</v>
      </c>
      <c r="R41" s="191"/>
      <c r="S41" s="107"/>
    </row>
    <row r="42" spans="1:19">
      <c r="A42" s="177"/>
      <c r="B42" s="177"/>
      <c r="C42" s="214" t="s">
        <v>179</v>
      </c>
      <c r="D42" s="214"/>
      <c r="E42" s="192">
        <v>1734</v>
      </c>
      <c r="F42" s="192" t="s">
        <v>36</v>
      </c>
      <c r="G42" s="192">
        <v>199</v>
      </c>
      <c r="H42" s="192" t="s">
        <v>36</v>
      </c>
      <c r="I42" s="192">
        <v>1048</v>
      </c>
      <c r="J42" s="192" t="s">
        <v>36</v>
      </c>
      <c r="K42" s="192">
        <v>302</v>
      </c>
      <c r="L42" s="192" t="s">
        <v>36</v>
      </c>
      <c r="M42" s="192">
        <v>113</v>
      </c>
      <c r="N42" s="192" t="s">
        <v>36</v>
      </c>
      <c r="O42" s="192">
        <v>72</v>
      </c>
      <c r="P42" s="192" t="s">
        <v>36</v>
      </c>
      <c r="Q42" s="193">
        <v>0</v>
      </c>
      <c r="R42" s="191"/>
      <c r="S42" s="107"/>
    </row>
    <row r="43" spans="1:19">
      <c r="A43" s="177"/>
      <c r="B43" s="177"/>
      <c r="C43" s="214" t="s">
        <v>192</v>
      </c>
      <c r="D43" s="214"/>
      <c r="E43" s="192">
        <v>7362</v>
      </c>
      <c r="F43" s="192"/>
      <c r="G43" s="192">
        <v>857</v>
      </c>
      <c r="H43" s="192" t="s">
        <v>36</v>
      </c>
      <c r="I43" s="192">
        <v>2796</v>
      </c>
      <c r="J43" s="192"/>
      <c r="K43" s="192">
        <v>2301</v>
      </c>
      <c r="L43" s="192"/>
      <c r="M43" s="192">
        <v>907</v>
      </c>
      <c r="N43" s="192" t="s">
        <v>36</v>
      </c>
      <c r="O43" s="192">
        <v>501</v>
      </c>
      <c r="P43" s="192" t="s">
        <v>36</v>
      </c>
      <c r="Q43" s="193">
        <v>0</v>
      </c>
      <c r="R43" s="191"/>
      <c r="S43" s="107"/>
    </row>
    <row r="44" spans="1:19">
      <c r="A44" s="177"/>
      <c r="B44" s="177"/>
      <c r="C44" s="214" t="s">
        <v>181</v>
      </c>
      <c r="D44" s="214"/>
      <c r="E44" s="192">
        <v>43386</v>
      </c>
      <c r="F44" s="192"/>
      <c r="G44" s="192">
        <v>2218</v>
      </c>
      <c r="H44" s="192"/>
      <c r="I44" s="192">
        <v>22590</v>
      </c>
      <c r="J44" s="192"/>
      <c r="K44" s="192">
        <v>12148</v>
      </c>
      <c r="L44" s="192"/>
      <c r="M44" s="192">
        <v>4877</v>
      </c>
      <c r="N44" s="192"/>
      <c r="O44" s="192">
        <v>1553</v>
      </c>
      <c r="P44" s="192" t="s">
        <v>36</v>
      </c>
      <c r="Q44" s="193">
        <v>0</v>
      </c>
      <c r="R44" s="191"/>
      <c r="S44" s="107"/>
    </row>
    <row r="45" spans="1:19">
      <c r="A45" s="177"/>
      <c r="B45" s="177"/>
      <c r="C45" s="214" t="s">
        <v>182</v>
      </c>
      <c r="D45" s="214"/>
      <c r="E45" s="192">
        <v>13156</v>
      </c>
      <c r="F45" s="192"/>
      <c r="G45" s="192">
        <v>793</v>
      </c>
      <c r="H45" s="192" t="s">
        <v>36</v>
      </c>
      <c r="I45" s="192">
        <v>6160</v>
      </c>
      <c r="J45" s="192"/>
      <c r="K45" s="192">
        <v>4594</v>
      </c>
      <c r="L45" s="192"/>
      <c r="M45" s="192">
        <v>1461</v>
      </c>
      <c r="N45" s="192"/>
      <c r="O45" s="192">
        <v>148</v>
      </c>
      <c r="P45" s="192" t="s">
        <v>36</v>
      </c>
      <c r="Q45" s="193">
        <v>0</v>
      </c>
      <c r="R45" s="191"/>
      <c r="S45" s="107"/>
    </row>
    <row r="46" spans="1:19">
      <c r="A46" s="177"/>
      <c r="B46" s="177"/>
      <c r="C46" s="214" t="s">
        <v>183</v>
      </c>
      <c r="D46" s="214"/>
      <c r="E46" s="192">
        <v>7341</v>
      </c>
      <c r="F46" s="192"/>
      <c r="G46" s="192">
        <v>229</v>
      </c>
      <c r="H46" s="192" t="s">
        <v>36</v>
      </c>
      <c r="I46" s="192">
        <v>2684</v>
      </c>
      <c r="J46" s="192"/>
      <c r="K46" s="192">
        <v>2271</v>
      </c>
      <c r="L46" s="192"/>
      <c r="M46" s="192">
        <v>1346</v>
      </c>
      <c r="N46" s="192" t="s">
        <v>36</v>
      </c>
      <c r="O46" s="192">
        <v>811</v>
      </c>
      <c r="P46" s="192" t="s">
        <v>36</v>
      </c>
      <c r="Q46" s="193">
        <v>0</v>
      </c>
      <c r="R46" s="191"/>
      <c r="S46" s="107"/>
    </row>
    <row r="47" spans="1:19">
      <c r="A47" s="177"/>
      <c r="B47" s="177"/>
      <c r="C47" s="214" t="s">
        <v>184</v>
      </c>
      <c r="D47" s="214"/>
      <c r="E47" s="192">
        <v>3699</v>
      </c>
      <c r="F47" s="192"/>
      <c r="G47" s="192">
        <v>265</v>
      </c>
      <c r="H47" s="192" t="s">
        <v>36</v>
      </c>
      <c r="I47" s="192">
        <v>1672</v>
      </c>
      <c r="J47" s="192" t="s">
        <v>36</v>
      </c>
      <c r="K47" s="192">
        <v>1093</v>
      </c>
      <c r="L47" s="192" t="s">
        <v>36</v>
      </c>
      <c r="M47" s="192">
        <v>554</v>
      </c>
      <c r="N47" s="192" t="s">
        <v>36</v>
      </c>
      <c r="O47" s="192">
        <v>115</v>
      </c>
      <c r="P47" s="192" t="s">
        <v>36</v>
      </c>
      <c r="Q47" s="193">
        <v>0</v>
      </c>
      <c r="R47" s="191"/>
      <c r="S47" s="107"/>
    </row>
    <row r="48" spans="1:19">
      <c r="A48" s="194"/>
      <c r="B48" s="194"/>
      <c r="C48" s="214" t="s">
        <v>70</v>
      </c>
      <c r="D48" s="214"/>
      <c r="E48" s="192">
        <v>5099</v>
      </c>
      <c r="F48" s="192"/>
      <c r="G48" s="192">
        <v>170</v>
      </c>
      <c r="H48" s="192" t="s">
        <v>36</v>
      </c>
      <c r="I48" s="192">
        <v>1915</v>
      </c>
      <c r="J48" s="192"/>
      <c r="K48" s="192">
        <v>2221</v>
      </c>
      <c r="L48" s="192" t="s">
        <v>36</v>
      </c>
      <c r="M48" s="192">
        <v>754</v>
      </c>
      <c r="N48" s="192" t="s">
        <v>36</v>
      </c>
      <c r="O48" s="192">
        <v>39</v>
      </c>
      <c r="P48" s="192" t="s">
        <v>36</v>
      </c>
      <c r="Q48" s="193">
        <v>0</v>
      </c>
      <c r="R48" s="195"/>
      <c r="S48" s="107"/>
    </row>
    <row r="49" spans="1:19" ht="7" customHeight="1">
      <c r="A49" s="93"/>
      <c r="B49" s="93"/>
      <c r="C49" s="93"/>
      <c r="D49" s="93"/>
      <c r="E49" s="196"/>
      <c r="F49" s="196"/>
      <c r="G49" s="196"/>
      <c r="H49" s="196"/>
      <c r="I49" s="196"/>
      <c r="J49" s="196"/>
      <c r="K49" s="196"/>
      <c r="L49" s="196"/>
      <c r="M49" s="196"/>
      <c r="N49" s="196"/>
      <c r="O49" s="196"/>
      <c r="P49" s="196"/>
      <c r="Q49" s="197"/>
      <c r="R49" s="198"/>
      <c r="S49" s="107"/>
    </row>
    <row r="50" spans="1:19" ht="7" customHeight="1">
      <c r="Q50" s="109"/>
    </row>
    <row r="51" spans="1:19">
      <c r="A51" s="85"/>
      <c r="B51" s="85"/>
      <c r="C51" s="85"/>
      <c r="D51" s="85"/>
      <c r="E51" s="207" t="s">
        <v>19</v>
      </c>
      <c r="F51" s="207"/>
      <c r="G51" s="207"/>
      <c r="H51" s="207"/>
      <c r="I51" s="207"/>
      <c r="J51" s="207"/>
      <c r="K51" s="207"/>
      <c r="L51" s="207"/>
      <c r="M51" s="207"/>
      <c r="N51" s="207"/>
      <c r="O51" s="207"/>
      <c r="P51" s="92"/>
    </row>
    <row r="52" spans="1:19" s="113" customFormat="1" ht="7" customHeight="1">
      <c r="A52" s="85"/>
      <c r="B52" s="85"/>
      <c r="C52" s="85"/>
      <c r="D52" s="85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4"/>
      <c r="Q52" s="181"/>
      <c r="R52" s="160"/>
    </row>
    <row r="53" spans="1:19" s="113" customFormat="1" ht="7" customHeight="1">
      <c r="A53" s="85"/>
      <c r="B53" s="85"/>
      <c r="C53" s="85"/>
      <c r="D53" s="85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181"/>
      <c r="R53" s="160"/>
    </row>
    <row r="54" spans="1:19" s="113" customFormat="1" ht="12.75" customHeight="1">
      <c r="A54" s="218" t="s">
        <v>157</v>
      </c>
      <c r="B54" s="218"/>
      <c r="C54" s="218"/>
      <c r="D54" s="218"/>
      <c r="E54" s="209" t="s">
        <v>20</v>
      </c>
      <c r="F54" s="131"/>
      <c r="G54" s="209" t="s">
        <v>101</v>
      </c>
      <c r="H54" s="209"/>
      <c r="I54" s="209"/>
      <c r="J54" s="209"/>
      <c r="K54" s="209"/>
      <c r="L54" s="209"/>
      <c r="M54" s="209"/>
      <c r="N54" s="209"/>
      <c r="O54" s="209"/>
      <c r="P54" s="135"/>
      <c r="Q54" s="181"/>
      <c r="R54" s="160"/>
    </row>
    <row r="55" spans="1:19" s="113" customFormat="1" ht="7" customHeight="1">
      <c r="A55" s="218"/>
      <c r="B55" s="218"/>
      <c r="C55" s="218"/>
      <c r="D55" s="218"/>
      <c r="E55" s="209"/>
      <c r="F55" s="131"/>
      <c r="G55" s="100"/>
      <c r="H55" s="100"/>
      <c r="I55" s="100"/>
      <c r="J55" s="100"/>
      <c r="K55" s="100"/>
      <c r="L55" s="100"/>
      <c r="M55" s="100"/>
      <c r="N55" s="100"/>
      <c r="O55" s="100"/>
      <c r="P55" s="96"/>
      <c r="Q55" s="181"/>
      <c r="R55" s="160"/>
    </row>
    <row r="56" spans="1:19" s="113" customFormat="1" ht="7" customHeight="1">
      <c r="A56" s="218"/>
      <c r="B56" s="218"/>
      <c r="C56" s="218"/>
      <c r="D56" s="218"/>
      <c r="E56" s="209"/>
      <c r="F56" s="131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181"/>
      <c r="R56" s="160"/>
    </row>
    <row r="57" spans="1:19" s="113" customFormat="1">
      <c r="A57" s="218"/>
      <c r="B57" s="218"/>
      <c r="C57" s="218"/>
      <c r="D57" s="218"/>
      <c r="E57" s="209"/>
      <c r="F57" s="131"/>
      <c r="G57" s="127" t="s">
        <v>87</v>
      </c>
      <c r="H57" s="127"/>
      <c r="I57" s="127" t="s">
        <v>88</v>
      </c>
      <c r="J57" s="127"/>
      <c r="K57" s="127" t="s">
        <v>89</v>
      </c>
      <c r="L57" s="127"/>
      <c r="M57" s="127" t="s">
        <v>90</v>
      </c>
      <c r="N57" s="127"/>
      <c r="O57" s="127" t="s">
        <v>91</v>
      </c>
      <c r="P57" s="127"/>
      <c r="Q57" s="181"/>
      <c r="R57" s="160"/>
    </row>
    <row r="58" spans="1:19" ht="7" customHeight="1">
      <c r="A58" s="93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4"/>
    </row>
    <row r="59" spans="1:19" ht="7" customHeight="1"/>
    <row r="60" spans="1:19">
      <c r="A60" s="216" t="s">
        <v>20</v>
      </c>
      <c r="B60" s="216"/>
      <c r="C60" s="216"/>
      <c r="D60" s="216"/>
    </row>
    <row r="61" spans="1:19">
      <c r="B61" s="216" t="s">
        <v>159</v>
      </c>
      <c r="C61" s="216"/>
      <c r="D61" s="216"/>
      <c r="E61" s="51">
        <f>SUM(E62:E67)</f>
        <v>99.998762207726301</v>
      </c>
      <c r="F61" s="51"/>
      <c r="G61" s="51">
        <f>SUM(G62:G67)</f>
        <v>100.00000000000001</v>
      </c>
      <c r="H61" s="51"/>
      <c r="I61" s="51">
        <f>SUM(I62:I67)</f>
        <v>100</v>
      </c>
      <c r="J61" s="51"/>
      <c r="K61" s="51">
        <f>SUM(K62:K67)</f>
        <v>100</v>
      </c>
      <c r="L61" s="51"/>
      <c r="M61" s="51">
        <f>SUM(M62:M67)</f>
        <v>100.00000000000001</v>
      </c>
      <c r="N61" s="51"/>
      <c r="O61" s="51">
        <f>SUM(O62:O67)</f>
        <v>100</v>
      </c>
      <c r="P61" s="51"/>
    </row>
    <row r="62" spans="1:19">
      <c r="C62" s="214" t="s">
        <v>160</v>
      </c>
      <c r="D62" s="214"/>
      <c r="E62" s="58">
        <f>E17*100/(E16-E23)</f>
        <v>28.022379284308506</v>
      </c>
      <c r="F62" s="58"/>
      <c r="G62" s="58">
        <f>G17*100/(G16-G23)</f>
        <v>44.006211180124225</v>
      </c>
      <c r="H62" s="58"/>
      <c r="I62" s="58">
        <f>I17*100/(I16-I23)</f>
        <v>22.842727905358384</v>
      </c>
      <c r="J62" s="58"/>
      <c r="K62" s="58">
        <f>K17*100/(K16-K23)</f>
        <v>43.053003533568905</v>
      </c>
      <c r="L62" s="58"/>
      <c r="M62" s="58">
        <f>M17*100/(M16-M23)</f>
        <v>26.688990567725774</v>
      </c>
      <c r="N62" s="58"/>
      <c r="O62" s="58">
        <f>O17*100/(O16-O23)</f>
        <v>18.070546344720153</v>
      </c>
      <c r="P62" s="58"/>
    </row>
    <row r="63" spans="1:19">
      <c r="C63" s="214" t="s">
        <v>161</v>
      </c>
      <c r="D63" s="214"/>
      <c r="E63" s="58">
        <f>E18*100/(E16-E23)</f>
        <v>12.400202997932887</v>
      </c>
      <c r="F63" s="58"/>
      <c r="G63" s="58">
        <f>G18*100/(G16-G23)</f>
        <v>14.658385093167702</v>
      </c>
      <c r="H63" s="58"/>
      <c r="I63" s="58">
        <f>I18*100/(I16-I23)</f>
        <v>6.7675713291579678</v>
      </c>
      <c r="J63" s="58"/>
      <c r="K63" s="58">
        <f>K18*100/(K16-K23)</f>
        <v>15.30035335689046</v>
      </c>
      <c r="L63" s="58"/>
      <c r="M63" s="58">
        <f>M18*100/(M16-M23)</f>
        <v>12.080468290687866</v>
      </c>
      <c r="N63" s="58"/>
      <c r="O63" s="58">
        <f>O18*100/(O16-O23)</f>
        <v>12.607099143206854</v>
      </c>
      <c r="P63" s="58"/>
    </row>
    <row r="64" spans="1:19">
      <c r="C64" s="214" t="s">
        <v>162</v>
      </c>
      <c r="D64" s="214"/>
      <c r="E64" s="58">
        <f>E19*100/(E16-E23)</f>
        <v>21.342014383146221</v>
      </c>
      <c r="F64" s="58"/>
      <c r="G64" s="58">
        <f>G19*100/(G16-G23)</f>
        <v>29.006211180124225</v>
      </c>
      <c r="H64" s="58"/>
      <c r="I64" s="58">
        <f>I19*100/(I16-I23)</f>
        <v>20.755045233124566</v>
      </c>
      <c r="J64" s="58"/>
      <c r="K64" s="58">
        <f>K19*100/(K16-K23)</f>
        <v>20.706713780918729</v>
      </c>
      <c r="L64" s="58"/>
      <c r="M64" s="58">
        <f>M19*100/(M16-M23)</f>
        <v>22.995322205465097</v>
      </c>
      <c r="N64" s="58"/>
      <c r="O64" s="58">
        <f>O19*100/(O16-O23)</f>
        <v>17.085790586402581</v>
      </c>
      <c r="P64" s="58"/>
    </row>
    <row r="65" spans="1:16">
      <c r="C65" s="214" t="s">
        <v>163</v>
      </c>
      <c r="D65" s="214"/>
      <c r="E65" s="58">
        <f>E20*100/(E16-E23)</f>
        <v>14.071222567428734</v>
      </c>
      <c r="F65" s="58"/>
      <c r="G65" s="58">
        <f>G20*100/(G16-G23)</f>
        <v>10.652173913043478</v>
      </c>
      <c r="H65" s="58"/>
      <c r="I65" s="58">
        <f>I20*100/(I16-I23)</f>
        <v>30.984690327070286</v>
      </c>
      <c r="J65" s="58"/>
      <c r="K65" s="58">
        <f>K20*100/(K16-K23)</f>
        <v>7.5759717314487629</v>
      </c>
      <c r="L65" s="58"/>
      <c r="M65" s="58">
        <f>M20*100/(M16-M23)</f>
        <v>12.81153344750901</v>
      </c>
      <c r="N65" s="58"/>
      <c r="O65" s="58">
        <f>O20*100/(O16-O23)</f>
        <v>17.580950261488816</v>
      </c>
      <c r="P65" s="58"/>
    </row>
    <row r="66" spans="1:16">
      <c r="C66" s="214" t="s">
        <v>164</v>
      </c>
      <c r="D66" s="214"/>
      <c r="E66" s="58">
        <f>E21*100/(E16-E23)</f>
        <v>23.285348252856206</v>
      </c>
      <c r="F66" s="58"/>
      <c r="G66" s="58">
        <f>G21*100/(G16-G23)</f>
        <v>1.6770186335403727</v>
      </c>
      <c r="H66" s="58"/>
      <c r="I66" s="58">
        <f>I21*100/(I16-I23)</f>
        <v>18.649965205288797</v>
      </c>
      <c r="J66" s="58"/>
      <c r="K66" s="58">
        <f>K21*100/(K16-K23)</f>
        <v>12.332155477031803</v>
      </c>
      <c r="L66" s="58"/>
      <c r="M66" s="58">
        <f>M21*100/(M16-M23)</f>
        <v>24.986580097645767</v>
      </c>
      <c r="N66" s="58"/>
      <c r="O66" s="58">
        <f>O21*100/(O16-O23)</f>
        <v>32.474685657060199</v>
      </c>
      <c r="P66" s="58"/>
    </row>
    <row r="67" spans="1:16" ht="15">
      <c r="C67" s="214" t="s">
        <v>165</v>
      </c>
      <c r="D67" s="214"/>
      <c r="E67" s="58">
        <f>E22*100/(E16-E23)</f>
        <v>0.87759472205374489</v>
      </c>
      <c r="F67" s="58"/>
      <c r="G67" s="58">
        <f>G22*100/(G16-G23)</f>
        <v>0</v>
      </c>
      <c r="H67" s="58"/>
      <c r="I67" s="58">
        <f>I22*100/(I16-I23)</f>
        <v>0</v>
      </c>
      <c r="J67" s="58"/>
      <c r="K67" s="58">
        <f>K22*100/(K16-K23)</f>
        <v>1.0318021201413428</v>
      </c>
      <c r="L67" s="58"/>
      <c r="M67" s="65">
        <f>M22*100/(M16-M23)</f>
        <v>0.43710539096648859</v>
      </c>
      <c r="N67" s="65"/>
      <c r="O67" s="65">
        <f>O22*100/(O16-O23)</f>
        <v>2.1809280071213974</v>
      </c>
      <c r="P67" s="65"/>
    </row>
    <row r="68" spans="1:16">
      <c r="E68" s="174"/>
      <c r="F68" s="174"/>
      <c r="G68" s="65"/>
      <c r="H68" s="65"/>
      <c r="I68" s="65"/>
      <c r="J68" s="65"/>
      <c r="K68" s="65"/>
      <c r="L68" s="65"/>
      <c r="M68" s="65"/>
      <c r="N68" s="65"/>
      <c r="O68" s="65"/>
      <c r="P68" s="65"/>
    </row>
    <row r="69" spans="1:16">
      <c r="B69" s="216" t="s">
        <v>188</v>
      </c>
      <c r="C69" s="216"/>
      <c r="D69" s="216"/>
      <c r="E69" s="51">
        <f>SUM(E70:E75)</f>
        <v>100</v>
      </c>
      <c r="F69" s="51"/>
      <c r="G69" s="51">
        <f>SUM(G70:G75)</f>
        <v>100</v>
      </c>
      <c r="H69" s="51"/>
      <c r="I69" s="51">
        <f>SUM(I70:I75)</f>
        <v>100</v>
      </c>
      <c r="J69" s="51"/>
      <c r="K69" s="51">
        <f>SUM(K70:K75)</f>
        <v>100.00000000000001</v>
      </c>
      <c r="L69" s="51"/>
      <c r="M69" s="51">
        <f>SUM(M70:M75)</f>
        <v>100</v>
      </c>
      <c r="N69" s="51"/>
      <c r="O69" s="51">
        <f>SUM(O70:O75)</f>
        <v>100</v>
      </c>
      <c r="P69" s="51"/>
    </row>
    <row r="70" spans="1:16">
      <c r="A70" s="177"/>
      <c r="B70" s="177"/>
      <c r="C70" s="214" t="s">
        <v>167</v>
      </c>
      <c r="D70" s="214"/>
      <c r="E70" s="58">
        <f>E26*100/(E25-E32)</f>
        <v>26.84033098375728</v>
      </c>
      <c r="F70" s="58"/>
      <c r="G70" s="58">
        <f>G26*100/(G25-G32)</f>
        <v>36.778693722257451</v>
      </c>
      <c r="H70" s="58"/>
      <c r="I70" s="58">
        <f>I26*100/(I25-I32)</f>
        <v>26.044428428016165</v>
      </c>
      <c r="J70" s="58"/>
      <c r="K70" s="58">
        <f>K26*100/(K25-K32)</f>
        <v>27.727254355119033</v>
      </c>
      <c r="L70" s="58"/>
      <c r="M70" s="58">
        <f>M26*100/(M25-M32)</f>
        <v>26.063511084481725</v>
      </c>
      <c r="N70" s="58"/>
      <c r="O70" s="58">
        <f>O26*100/(O25-O32)</f>
        <v>17.5</v>
      </c>
      <c r="P70" s="58"/>
    </row>
    <row r="71" spans="1:16">
      <c r="A71" s="177"/>
      <c r="B71" s="177"/>
      <c r="C71" s="214" t="s">
        <v>168</v>
      </c>
      <c r="D71" s="214"/>
      <c r="E71" s="58">
        <f>E27*100/(E25-E32)</f>
        <v>13.966288691388293</v>
      </c>
      <c r="F71" s="58"/>
      <c r="G71" s="58">
        <f>G27*100/(G25-G32)</f>
        <v>11.49862608328049</v>
      </c>
      <c r="H71" s="58"/>
      <c r="I71" s="58">
        <f>I27*100/(I25-I32)</f>
        <v>15.900023166619475</v>
      </c>
      <c r="J71" s="58"/>
      <c r="K71" s="58">
        <f>K27*100/(K25-K32)</f>
        <v>11.309162927933389</v>
      </c>
      <c r="L71" s="58"/>
      <c r="M71" s="58">
        <f>M27*100/(M25-M32)</f>
        <v>12.063111643698821</v>
      </c>
      <c r="N71" s="58"/>
      <c r="O71" s="58">
        <f>O27*100/(O25-O32)</f>
        <v>20.555555555555557</v>
      </c>
      <c r="P71" s="58"/>
    </row>
    <row r="72" spans="1:16">
      <c r="A72" s="177"/>
      <c r="B72" s="177"/>
      <c r="C72" s="214" t="s">
        <v>169</v>
      </c>
      <c r="D72" s="214"/>
      <c r="E72" s="58">
        <f>E28*100/(E25-E32)</f>
        <v>20.410665032178976</v>
      </c>
      <c r="F72" s="58"/>
      <c r="G72" s="58">
        <f>G28*100/(G25-G32)</f>
        <v>16.698372437116888</v>
      </c>
      <c r="H72" s="58"/>
      <c r="I72" s="58">
        <f>I28*100/(I25-I32)</f>
        <v>20.551365543514635</v>
      </c>
      <c r="J72" s="58"/>
      <c r="K72" s="58">
        <f>K28*100/(K25-K32)</f>
        <v>18.907885695808577</v>
      </c>
      <c r="L72" s="58"/>
      <c r="M72" s="58">
        <f>M28*100/(M25-M32)</f>
        <v>25.274615538246454</v>
      </c>
      <c r="N72" s="58"/>
      <c r="O72" s="58">
        <f>O28*100/(O25-O32)</f>
        <v>20.586419753086421</v>
      </c>
      <c r="P72" s="58"/>
    </row>
    <row r="73" spans="1:16">
      <c r="A73" s="177"/>
      <c r="B73" s="177"/>
      <c r="C73" s="214" t="s">
        <v>171</v>
      </c>
      <c r="D73" s="214"/>
      <c r="E73" s="58">
        <f>E29*100/(E25-E32)</f>
        <v>7.3699049954030036</v>
      </c>
      <c r="F73" s="58"/>
      <c r="G73" s="58">
        <f>G29*100/(G25-G32)</f>
        <v>0.95117311350665823</v>
      </c>
      <c r="H73" s="58"/>
      <c r="I73" s="58">
        <f>I29*100/(I25-I32)</f>
        <v>7.1533372802388735</v>
      </c>
      <c r="J73" s="58"/>
      <c r="K73" s="58">
        <f>K29*100/(K25-K32)</f>
        <v>10.238066367568004</v>
      </c>
      <c r="L73" s="58"/>
      <c r="M73" s="58">
        <f>M29*100/(M25-M32)</f>
        <v>5.4523666866387055</v>
      </c>
      <c r="N73" s="58"/>
      <c r="O73" s="58">
        <f>O29*100/(O25-O32)</f>
        <v>3.3641975308641974</v>
      </c>
      <c r="P73" s="58"/>
    </row>
    <row r="74" spans="1:16">
      <c r="A74" s="177"/>
      <c r="B74" s="177"/>
      <c r="C74" s="214" t="s">
        <v>172</v>
      </c>
      <c r="D74" s="214"/>
      <c r="E74" s="58">
        <f>E30*100/(E25-E32)</f>
        <v>13.547042598835427</v>
      </c>
      <c r="F74" s="58"/>
      <c r="G74" s="58">
        <f>G30*100/(G25-G32)</f>
        <v>12.386387655886704</v>
      </c>
      <c r="H74" s="58"/>
      <c r="I74" s="58">
        <f>I30*100/(I25-I32)</f>
        <v>12.916677391953462</v>
      </c>
      <c r="J74" s="58"/>
      <c r="K74" s="58">
        <f>K30*100/(K25-K32)</f>
        <v>14.421405763712057</v>
      </c>
      <c r="L74" s="58"/>
      <c r="M74" s="58">
        <f>M30*100/(M25-M32)</f>
        <v>13.96045536249251</v>
      </c>
      <c r="N74" s="58"/>
      <c r="O74" s="58">
        <f>O30*100/(O25-O32)</f>
        <v>14.845679012345679</v>
      </c>
      <c r="P74" s="58"/>
    </row>
    <row r="75" spans="1:16">
      <c r="A75" s="177"/>
      <c r="B75" s="177"/>
      <c r="C75" s="214" t="s">
        <v>170</v>
      </c>
      <c r="D75" s="214"/>
      <c r="E75" s="58">
        <f>E31*100/(E25-E32)</f>
        <v>17.865767698437022</v>
      </c>
      <c r="F75" s="58"/>
      <c r="G75" s="58">
        <f>G31*100/(G25-G32)</f>
        <v>21.686746987951807</v>
      </c>
      <c r="H75" s="58"/>
      <c r="I75" s="58">
        <f>I31*100/(I25-I32)</f>
        <v>17.434168189657392</v>
      </c>
      <c r="J75" s="58"/>
      <c r="K75" s="58">
        <f>K31*100/(K25-K32)</f>
        <v>17.396224889858939</v>
      </c>
      <c r="L75" s="58"/>
      <c r="M75" s="58">
        <f>M31*100/(M25-M32)</f>
        <v>17.185939684441781</v>
      </c>
      <c r="N75" s="58"/>
      <c r="O75" s="58">
        <f>O31*100/(O25-O32)</f>
        <v>23.148148148148149</v>
      </c>
      <c r="P75" s="58"/>
    </row>
    <row r="76" spans="1:16">
      <c r="E76" s="174"/>
      <c r="F76" s="174"/>
      <c r="G76" s="174"/>
      <c r="H76" s="174"/>
      <c r="I76" s="174"/>
      <c r="J76" s="174"/>
      <c r="K76" s="174"/>
      <c r="L76" s="174"/>
      <c r="M76" s="174"/>
      <c r="N76" s="174"/>
      <c r="O76" s="174"/>
      <c r="P76" s="174"/>
    </row>
    <row r="77" spans="1:16">
      <c r="B77" s="216" t="s">
        <v>189</v>
      </c>
      <c r="C77" s="216"/>
      <c r="D77" s="216"/>
      <c r="E77" s="51">
        <f>SUM(E78:E81)</f>
        <v>100</v>
      </c>
      <c r="F77" s="51"/>
      <c r="G77" s="51">
        <f>SUM(G78:G81)</f>
        <v>99.999999999999986</v>
      </c>
      <c r="H77" s="51"/>
      <c r="I77" s="51">
        <f>SUM(I78:I81)</f>
        <v>100</v>
      </c>
      <c r="J77" s="51"/>
      <c r="K77" s="51">
        <f>SUM(K78:K81)</f>
        <v>100</v>
      </c>
      <c r="L77" s="51"/>
      <c r="M77" s="51">
        <f>SUM(M78:M81)</f>
        <v>100</v>
      </c>
      <c r="N77" s="51"/>
      <c r="O77" s="51">
        <f>SUM(O78:O81)</f>
        <v>100.00000000000001</v>
      </c>
      <c r="P77" s="51"/>
    </row>
    <row r="78" spans="1:16">
      <c r="A78" s="177"/>
      <c r="B78" s="177"/>
      <c r="C78" s="214" t="s">
        <v>190</v>
      </c>
      <c r="D78" s="214"/>
      <c r="E78" s="58">
        <f>E35*100/(E34-E39)</f>
        <v>65.657628985862047</v>
      </c>
      <c r="F78" s="58"/>
      <c r="G78" s="58">
        <f>G35*100/(G34-G39)</f>
        <v>67.744662861974206</v>
      </c>
      <c r="H78" s="58"/>
      <c r="I78" s="58">
        <f>I35*100/(I34-I39)</f>
        <v>71.524715711301923</v>
      </c>
      <c r="J78" s="58"/>
      <c r="K78" s="58">
        <f>K35*100/(K34-K39)</f>
        <v>63.257119935820299</v>
      </c>
      <c r="L78" s="58"/>
      <c r="M78" s="58">
        <f>M35*100/(M34-M39)</f>
        <v>53.989813242784379</v>
      </c>
      <c r="N78" s="58"/>
      <c r="O78" s="58">
        <f>O35*100/(O34-O39)</f>
        <v>46.913580246913583</v>
      </c>
      <c r="P78" s="58"/>
    </row>
    <row r="79" spans="1:16">
      <c r="A79" s="177"/>
      <c r="B79" s="177"/>
      <c r="C79" s="214" t="s">
        <v>191</v>
      </c>
      <c r="D79" s="214"/>
      <c r="E79" s="58">
        <f>E36*100/(E34-E39)</f>
        <v>17.401309749678681</v>
      </c>
      <c r="F79" s="58"/>
      <c r="G79" s="58">
        <f>G36*100/(G34-G39)</f>
        <v>11.942506869583598</v>
      </c>
      <c r="H79" s="58"/>
      <c r="I79" s="58">
        <f>I36*100/(I34-I39)</f>
        <v>16.116139346587246</v>
      </c>
      <c r="J79" s="58"/>
      <c r="K79" s="58">
        <f>K36*100/(K34-K39)</f>
        <v>16.778981147212193</v>
      </c>
      <c r="L79" s="58"/>
      <c r="M79" s="58">
        <f>M36*100/(M34-M39)</f>
        <v>22.291021671826627</v>
      </c>
      <c r="N79" s="58"/>
      <c r="O79" s="58">
        <f>O36*100/(O34-O39)</f>
        <v>30.432098765432098</v>
      </c>
      <c r="P79" s="58"/>
    </row>
    <row r="80" spans="1:16">
      <c r="A80" s="177"/>
      <c r="B80" s="177"/>
      <c r="C80" s="214" t="s">
        <v>176</v>
      </c>
      <c r="D80" s="214"/>
      <c r="E80" s="58">
        <f>E37*100/(E34-E39)</f>
        <v>10.894179570353144</v>
      </c>
      <c r="F80" s="58"/>
      <c r="G80" s="58">
        <f>G37*100/(G34-G39)</f>
        <v>14.119636440498837</v>
      </c>
      <c r="H80" s="58"/>
      <c r="I80" s="58">
        <f>I37*100/(I34-I39)</f>
        <v>6.7300997911348341</v>
      </c>
      <c r="J80" s="58"/>
      <c r="K80" s="58">
        <f>K37*100/(K34-K39)</f>
        <v>12.912154031287605</v>
      </c>
      <c r="L80" s="58"/>
      <c r="M80" s="58">
        <f>M37*100/(M34-M39)</f>
        <v>19.115150304604015</v>
      </c>
      <c r="N80" s="58"/>
      <c r="O80" s="58">
        <f>O37*100/(O34-O39)</f>
        <v>15.092592592592593</v>
      </c>
      <c r="P80" s="58"/>
    </row>
    <row r="81" spans="1:16" ht="15">
      <c r="A81" s="177"/>
      <c r="B81" s="177"/>
      <c r="C81" s="214" t="s">
        <v>177</v>
      </c>
      <c r="D81" s="214"/>
      <c r="E81" s="58">
        <f>E38*100/(E34-E39)</f>
        <v>6.0468816941061263</v>
      </c>
      <c r="F81" s="58"/>
      <c r="G81" s="58">
        <f>G38*100/(G34-G39)</f>
        <v>6.193193827943352</v>
      </c>
      <c r="H81" s="58"/>
      <c r="I81" s="58">
        <f>I38*100/(I34-I39)</f>
        <v>5.6290451509759931</v>
      </c>
      <c r="J81" s="58"/>
      <c r="K81" s="58">
        <f>K38*100/(K34-K39)</f>
        <v>7.0517448856799039</v>
      </c>
      <c r="L81" s="58"/>
      <c r="M81" s="58">
        <f>M38*100/(M34-M39)</f>
        <v>4.6040147807849792</v>
      </c>
      <c r="N81" s="58"/>
      <c r="O81" s="58">
        <f>O38*100/(O34-O39)</f>
        <v>7.5617283950617287</v>
      </c>
      <c r="P81" s="58"/>
    </row>
    <row r="82" spans="1:16">
      <c r="E82" s="174"/>
      <c r="F82" s="174"/>
      <c r="G82" s="65"/>
      <c r="H82" s="65"/>
      <c r="I82" s="65"/>
      <c r="J82" s="65"/>
      <c r="K82" s="65"/>
      <c r="L82" s="65"/>
      <c r="M82" s="65"/>
      <c r="N82" s="65"/>
      <c r="O82" s="65"/>
      <c r="P82" s="65"/>
    </row>
    <row r="83" spans="1:16" ht="15">
      <c r="B83" s="216" t="s">
        <v>178</v>
      </c>
      <c r="C83" s="216"/>
      <c r="D83" s="216"/>
      <c r="E83" s="51">
        <f>SUM(E84:E89)</f>
        <v>99.996087687954002</v>
      </c>
      <c r="F83" s="51"/>
      <c r="G83" s="51">
        <f>SUM(G84:G89)</f>
        <v>100</v>
      </c>
      <c r="H83" s="51"/>
      <c r="I83" s="51">
        <f>SUM(I84:I89)</f>
        <v>99.999999999999986</v>
      </c>
      <c r="J83" s="51"/>
      <c r="K83" s="51">
        <f>SUM(K84:K89)</f>
        <v>100</v>
      </c>
      <c r="L83" s="51"/>
      <c r="M83" s="51">
        <f>SUM(M84:M89)</f>
        <v>100.00000000000001</v>
      </c>
      <c r="N83" s="51"/>
      <c r="O83" s="51">
        <f>SUM(O84:O89)</f>
        <v>100</v>
      </c>
      <c r="P83" s="51"/>
    </row>
    <row r="84" spans="1:16">
      <c r="A84" s="177"/>
      <c r="B84" s="177"/>
      <c r="C84" s="214" t="s">
        <v>179</v>
      </c>
      <c r="D84" s="214"/>
      <c r="E84" s="58">
        <f>E42*100/(E41-E48)</f>
        <v>2.2613163625930803</v>
      </c>
      <c r="F84" s="58"/>
      <c r="G84" s="58">
        <f>G42*100/(G41-G48)</f>
        <v>4.3630782723087043</v>
      </c>
      <c r="H84" s="58"/>
      <c r="I84" s="58">
        <f>I42*100/(I41-I48)</f>
        <v>2.8362652232746957</v>
      </c>
      <c r="J84" s="58"/>
      <c r="K84" s="58">
        <f>K42*100/(K41-K48)</f>
        <v>1.3298692148487383</v>
      </c>
      <c r="L84" s="58"/>
      <c r="M84" s="58">
        <f>M42*100/(M41-M48)</f>
        <v>1.2205659969755887</v>
      </c>
      <c r="N84" s="58"/>
      <c r="O84" s="58">
        <f>O42*100/(O41-O48)</f>
        <v>2.25</v>
      </c>
      <c r="P84" s="58"/>
    </row>
    <row r="85" spans="1:16">
      <c r="A85" s="177"/>
      <c r="B85" s="177"/>
      <c r="C85" s="214" t="s">
        <v>192</v>
      </c>
      <c r="D85" s="214"/>
      <c r="E85" s="58">
        <f>E43*100/(E41-E48)</f>
        <v>9.6008137609055701</v>
      </c>
      <c r="F85" s="58"/>
      <c r="G85" s="58">
        <f>G43*100/(G41-G48)</f>
        <v>18.78973909230432</v>
      </c>
      <c r="H85" s="58"/>
      <c r="I85" s="58">
        <f>I43*100/(I41-I48)</f>
        <v>7.5669824086603521</v>
      </c>
      <c r="J85" s="58"/>
      <c r="K85" s="58">
        <f>K43*100/(K41-K48)</f>
        <v>10.132546567440222</v>
      </c>
      <c r="L85" s="58"/>
      <c r="M85" s="58">
        <f>M43*100/(M41-M48)</f>
        <v>9.7969323828040622</v>
      </c>
      <c r="N85" s="58"/>
      <c r="O85" s="58">
        <f>O43*100/(O41-O48)</f>
        <v>15.65625</v>
      </c>
      <c r="P85" s="58"/>
    </row>
    <row r="86" spans="1:16">
      <c r="A86" s="177"/>
      <c r="B86" s="177"/>
      <c r="C86" s="214" t="s">
        <v>181</v>
      </c>
      <c r="D86" s="214"/>
      <c r="E86" s="58">
        <f>E44*100/(E41-E48)</f>
        <v>56.579856809379116</v>
      </c>
      <c r="F86" s="58"/>
      <c r="G86" s="58">
        <f>G44*100/(G41-G48)</f>
        <v>48.629686472264851</v>
      </c>
      <c r="H86" s="58"/>
      <c r="I86" s="58">
        <f>I44*100/(I41-I48)</f>
        <v>61.136671177266578</v>
      </c>
      <c r="J86" s="58"/>
      <c r="K86" s="58">
        <f>K44*100/(K41-K48)</f>
        <v>53.494209344312829</v>
      </c>
      <c r="L86" s="58"/>
      <c r="M86" s="58">
        <f>M44*100/(M41-M48)</f>
        <v>52.678764311946424</v>
      </c>
      <c r="N86" s="58"/>
      <c r="O86" s="58">
        <f>O44*100/(O41-O48)</f>
        <v>48.53125</v>
      </c>
      <c r="P86" s="58"/>
    </row>
    <row r="87" spans="1:16">
      <c r="A87" s="177"/>
      <c r="B87" s="177"/>
      <c r="C87" s="214" t="s">
        <v>182</v>
      </c>
      <c r="D87" s="214"/>
      <c r="E87" s="58">
        <f>E45*100/(E41-E48)</f>
        <v>17.156792425763879</v>
      </c>
      <c r="F87" s="58"/>
      <c r="G87" s="58">
        <f>G45*100/(G41-G48)</f>
        <v>17.386538039903531</v>
      </c>
      <c r="H87" s="58"/>
      <c r="I87" s="58">
        <f>I45*100/(I41-I48)</f>
        <v>16.671177266576453</v>
      </c>
      <c r="J87" s="58"/>
      <c r="K87" s="58">
        <f>K45*100/(K41-K48)</f>
        <v>20.229864811308293</v>
      </c>
      <c r="L87" s="58"/>
      <c r="M87" s="58">
        <f>M45*100/(M41-M48)</f>
        <v>15.780946208684382</v>
      </c>
      <c r="N87" s="58"/>
      <c r="O87" s="58">
        <f>O45*100/(O41-O48)</f>
        <v>4.625</v>
      </c>
      <c r="P87" s="58"/>
    </row>
    <row r="88" spans="1:16">
      <c r="A88" s="177"/>
      <c r="B88" s="177"/>
      <c r="C88" s="214" t="s">
        <v>183</v>
      </c>
      <c r="D88" s="214"/>
      <c r="E88" s="58">
        <f>E46*100/(E41-E48)</f>
        <v>9.5734275765835086</v>
      </c>
      <c r="F88" s="58"/>
      <c r="G88" s="58">
        <f>G46*100/(G41-G48)</f>
        <v>5.020828765621574</v>
      </c>
      <c r="H88" s="58"/>
      <c r="I88" s="58">
        <f>I46*100/(I41-I48)</f>
        <v>7.2638700947225985</v>
      </c>
      <c r="J88" s="58"/>
      <c r="K88" s="58">
        <f>K46*100/(K41-K48)</f>
        <v>10.000440354044652</v>
      </c>
      <c r="L88" s="58"/>
      <c r="M88" s="58">
        <f>M46*100/(M41-M48)</f>
        <v>14.538777273709224</v>
      </c>
      <c r="N88" s="58"/>
      <c r="O88" s="58">
        <f>O46*100/(O41-O48)</f>
        <v>25.34375</v>
      </c>
      <c r="P88" s="58"/>
    </row>
    <row r="89" spans="1:16">
      <c r="A89" s="177"/>
      <c r="B89" s="177"/>
      <c r="C89" s="214" t="s">
        <v>184</v>
      </c>
      <c r="D89" s="214"/>
      <c r="E89" s="58">
        <f>E47*100/(E41-E48)</f>
        <v>4.8238807527288374</v>
      </c>
      <c r="F89" s="58"/>
      <c r="G89" s="58">
        <f>G47*100/(G41-G48)</f>
        <v>5.8101293575970185</v>
      </c>
      <c r="H89" s="58"/>
      <c r="I89" s="58">
        <f>I47*100/(I41-I48)</f>
        <v>4.5250338294993231</v>
      </c>
      <c r="J89" s="58"/>
      <c r="K89" s="58">
        <f>K47*100/(K41-K48)</f>
        <v>4.8130697080452682</v>
      </c>
      <c r="L89" s="58"/>
      <c r="M89" s="58">
        <f>M47*100/(M41-M48)</f>
        <v>5.9840138258803197</v>
      </c>
      <c r="N89" s="58"/>
      <c r="O89" s="58">
        <f>O47*100/(O41-O48)</f>
        <v>3.59375</v>
      </c>
      <c r="P89" s="58"/>
    </row>
    <row r="90" spans="1:16" ht="7" customHeight="1">
      <c r="A90" s="111"/>
      <c r="B90" s="111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94"/>
    </row>
    <row r="91" spans="1:16" ht="7" customHeight="1"/>
    <row r="92" spans="1:16">
      <c r="A92" s="115" t="s">
        <v>76</v>
      </c>
      <c r="B92" s="115"/>
      <c r="C92" s="181">
        <v>1</v>
      </c>
      <c r="D92" s="232" t="s">
        <v>147</v>
      </c>
      <c r="E92" s="232"/>
      <c r="F92" s="232"/>
      <c r="G92" s="232"/>
      <c r="H92" s="232"/>
      <c r="I92" s="232"/>
      <c r="J92" s="232"/>
      <c r="K92" s="232"/>
      <c r="L92" s="232"/>
      <c r="M92" s="232"/>
      <c r="N92" s="232"/>
      <c r="O92" s="232"/>
      <c r="P92" s="80"/>
    </row>
    <row r="93" spans="1:16">
      <c r="A93" s="113"/>
      <c r="B93" s="113"/>
      <c r="C93" s="181">
        <v>2</v>
      </c>
      <c r="D93" s="229" t="s">
        <v>185</v>
      </c>
      <c r="E93" s="229"/>
      <c r="F93" s="229"/>
      <c r="G93" s="229"/>
      <c r="H93" s="229"/>
      <c r="I93" s="229"/>
      <c r="J93" s="80"/>
      <c r="K93" s="80"/>
      <c r="L93" s="80"/>
      <c r="M93" s="80"/>
      <c r="N93" s="80"/>
      <c r="O93" s="80"/>
      <c r="P93" s="80"/>
    </row>
    <row r="94" spans="1:16">
      <c r="A94" s="113"/>
      <c r="B94" s="113"/>
      <c r="C94" s="181">
        <v>3</v>
      </c>
      <c r="D94" s="80" t="s">
        <v>186</v>
      </c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</row>
    <row r="95" spans="1:16">
      <c r="A95" s="113"/>
      <c r="B95" s="113"/>
      <c r="C95" s="181">
        <v>4</v>
      </c>
      <c r="D95" s="80" t="s">
        <v>193</v>
      </c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</row>
    <row r="96" spans="1:16">
      <c r="A96" s="113"/>
      <c r="B96" s="113"/>
      <c r="C96" s="136">
        <v>0</v>
      </c>
      <c r="D96" s="80" t="s">
        <v>78</v>
      </c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</row>
    <row r="97" spans="3:10">
      <c r="C97" s="79" t="s">
        <v>36</v>
      </c>
      <c r="D97" s="80" t="s">
        <v>79</v>
      </c>
      <c r="E97" s="80"/>
      <c r="F97" s="80"/>
      <c r="G97" s="80"/>
      <c r="H97" s="80"/>
      <c r="I97" s="80"/>
      <c r="J97" s="80"/>
    </row>
    <row r="98" spans="3:10">
      <c r="C98" s="79" t="s">
        <v>71</v>
      </c>
      <c r="D98" s="80" t="s">
        <v>80</v>
      </c>
    </row>
  </sheetData>
  <mergeCells count="75">
    <mergeCell ref="C88:D88"/>
    <mergeCell ref="C89:D89"/>
    <mergeCell ref="D92:O92"/>
    <mergeCell ref="D93:I93"/>
    <mergeCell ref="B83:D83"/>
    <mergeCell ref="C84:D84"/>
    <mergeCell ref="C85:D85"/>
    <mergeCell ref="C86:D86"/>
    <mergeCell ref="C87:D87"/>
    <mergeCell ref="B77:D77"/>
    <mergeCell ref="C78:D78"/>
    <mergeCell ref="C79:D79"/>
    <mergeCell ref="C80:D80"/>
    <mergeCell ref="C81:D81"/>
    <mergeCell ref="C71:D71"/>
    <mergeCell ref="C72:D72"/>
    <mergeCell ref="C73:D73"/>
    <mergeCell ref="C74:D74"/>
    <mergeCell ref="C75:D75"/>
    <mergeCell ref="C65:D65"/>
    <mergeCell ref="C66:D66"/>
    <mergeCell ref="C67:D67"/>
    <mergeCell ref="B69:D69"/>
    <mergeCell ref="C70:D70"/>
    <mergeCell ref="A60:D60"/>
    <mergeCell ref="B61:D61"/>
    <mergeCell ref="C62:D62"/>
    <mergeCell ref="C63:D63"/>
    <mergeCell ref="C64:D64"/>
    <mergeCell ref="C48:D48"/>
    <mergeCell ref="E51:O51"/>
    <mergeCell ref="A54:D57"/>
    <mergeCell ref="E54:E57"/>
    <mergeCell ref="G54:O54"/>
    <mergeCell ref="C43:D43"/>
    <mergeCell ref="C44:D44"/>
    <mergeCell ref="C45:D45"/>
    <mergeCell ref="C46:D46"/>
    <mergeCell ref="C47:D47"/>
    <mergeCell ref="C37:D37"/>
    <mergeCell ref="C38:D38"/>
    <mergeCell ref="C39:D39"/>
    <mergeCell ref="B41:D41"/>
    <mergeCell ref="C42:D42"/>
    <mergeCell ref="C30:D30"/>
    <mergeCell ref="C31:D31"/>
    <mergeCell ref="B34:D34"/>
    <mergeCell ref="C35:D35"/>
    <mergeCell ref="C36:D36"/>
    <mergeCell ref="B25:D25"/>
    <mergeCell ref="C26:D26"/>
    <mergeCell ref="C27:D27"/>
    <mergeCell ref="C28:D28"/>
    <mergeCell ref="C29:D29"/>
    <mergeCell ref="C19:D19"/>
    <mergeCell ref="C20:D20"/>
    <mergeCell ref="C21:D21"/>
    <mergeCell ref="C22:D22"/>
    <mergeCell ref="C23:D23"/>
    <mergeCell ref="E13:R13"/>
    <mergeCell ref="A15:D15"/>
    <mergeCell ref="B16:D16"/>
    <mergeCell ref="C17:D17"/>
    <mergeCell ref="C18:D18"/>
    <mergeCell ref="G7:R7"/>
    <mergeCell ref="A9:D12"/>
    <mergeCell ref="E9:E12"/>
    <mergeCell ref="G9:R9"/>
    <mergeCell ref="G10:R10"/>
    <mergeCell ref="Q12:R12"/>
    <mergeCell ref="A1:R1"/>
    <mergeCell ref="A2:R2"/>
    <mergeCell ref="A3:R3"/>
    <mergeCell ref="G4:R4"/>
    <mergeCell ref="E6:R6"/>
  </mergeCells>
  <hyperlinks>
    <hyperlink ref="S1" location="Índice!A1" display="Índice" xr:uid="{00000000-0004-0000-0A00-000000000000}"/>
  </hyperlinks>
  <printOptions horizontalCentered="1"/>
  <pageMargins left="0.78749999999999998" right="0.78749999999999998" top="0.98402777777777795" bottom="0.98402777777777795" header="0.51180555555555496" footer="0.51180555555555496"/>
  <pageSetup paperSize="9" scale="51" firstPageNumber="0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MJ99"/>
  <sheetViews>
    <sheetView showGridLines="0" topLeftCell="A2" zoomScaleNormal="100" workbookViewId="0">
      <selection activeCell="T37" sqref="T37"/>
    </sheetView>
  </sheetViews>
  <sheetFormatPr baseColWidth="10" defaultColWidth="11.5" defaultRowHeight="13"/>
  <cols>
    <col min="1" max="1" width="5" style="84" customWidth="1"/>
    <col min="2" max="2" width="7" style="84" customWidth="1"/>
    <col min="3" max="3" width="5.6640625" style="84" customWidth="1"/>
    <col min="4" max="4" width="30.6640625" style="84" customWidth="1"/>
    <col min="5" max="5" width="12.6640625" style="84" customWidth="1"/>
    <col min="6" max="6" width="3.6640625" style="160" customWidth="1"/>
    <col min="7" max="7" width="12.6640625" style="84" customWidth="1"/>
    <col min="8" max="8" width="3.6640625" style="160" customWidth="1"/>
    <col min="9" max="9" width="12.6640625" style="84" customWidth="1"/>
    <col min="10" max="10" width="3.6640625" style="160" customWidth="1"/>
    <col min="11" max="11" width="12.6640625" style="84" customWidth="1"/>
    <col min="12" max="12" width="3.6640625" style="160" customWidth="1"/>
    <col min="13" max="13" width="12.6640625" style="84" customWidth="1"/>
    <col min="14" max="14" width="3.6640625" style="160" customWidth="1"/>
    <col min="15" max="15" width="12.6640625" style="84" customWidth="1"/>
    <col min="16" max="16" width="3.6640625" style="160" customWidth="1"/>
    <col min="17" max="17" width="11.5" style="160" customWidth="1"/>
    <col min="18" max="21" width="11.5" style="84"/>
    <col min="22" max="22" width="13.33203125" style="84" customWidth="1"/>
    <col min="23" max="1024" width="11.5" style="84"/>
  </cols>
  <sheetData>
    <row r="1" spans="1:21" s="156" customFormat="1" ht="14">
      <c r="A1" s="226" t="s">
        <v>205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S1" s="21" t="s">
        <v>15</v>
      </c>
    </row>
    <row r="2" spans="1:21" s="156" customFormat="1" ht="15">
      <c r="A2" s="226" t="s">
        <v>156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</row>
    <row r="3" spans="1:21" s="156" customFormat="1" ht="14">
      <c r="A3" s="226" t="s">
        <v>14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</row>
    <row r="4" spans="1:21" s="158" customFormat="1" ht="7" customHeight="1">
      <c r="A4" s="233"/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</row>
    <row r="5" spans="1:21" ht="6" customHeight="1">
      <c r="F5" s="120"/>
      <c r="H5" s="120"/>
      <c r="J5" s="120"/>
      <c r="L5" s="120"/>
      <c r="N5" s="120"/>
      <c r="P5" s="120"/>
      <c r="Q5" s="120"/>
    </row>
    <row r="6" spans="1:21" ht="14.25" customHeight="1">
      <c r="A6" s="85"/>
      <c r="E6" s="207" t="s">
        <v>18</v>
      </c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120"/>
    </row>
    <row r="7" spans="1:21" ht="6" customHeight="1">
      <c r="A7" s="85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199"/>
      <c r="P7" s="199"/>
      <c r="Q7" s="199"/>
    </row>
    <row r="8" spans="1:21" ht="6" customHeight="1">
      <c r="A8" s="85"/>
      <c r="F8" s="120"/>
      <c r="H8" s="120"/>
      <c r="J8" s="120"/>
      <c r="L8" s="120"/>
      <c r="N8" s="120"/>
      <c r="P8" s="120"/>
      <c r="Q8" s="120"/>
    </row>
    <row r="9" spans="1:21" ht="12.75" customHeight="1">
      <c r="A9" s="218" t="s">
        <v>157</v>
      </c>
      <c r="B9" s="218"/>
      <c r="C9" s="218"/>
      <c r="D9" s="218"/>
      <c r="E9" s="209" t="s">
        <v>20</v>
      </c>
      <c r="F9" s="209"/>
      <c r="G9" s="209" t="s">
        <v>152</v>
      </c>
      <c r="H9" s="209"/>
      <c r="I9" s="209"/>
      <c r="J9" s="209"/>
      <c r="K9" s="209"/>
      <c r="L9" s="209"/>
      <c r="M9" s="209"/>
      <c r="N9" s="209"/>
      <c r="O9" s="209"/>
      <c r="P9" s="209"/>
      <c r="Q9" s="135"/>
    </row>
    <row r="10" spans="1:21" ht="6" customHeight="1">
      <c r="A10" s="218"/>
      <c r="B10" s="218"/>
      <c r="C10" s="218"/>
      <c r="D10" s="218"/>
      <c r="E10" s="209"/>
      <c r="F10" s="209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</row>
    <row r="11" spans="1:21" ht="6" customHeight="1">
      <c r="A11" s="218"/>
      <c r="B11" s="218"/>
      <c r="C11" s="218"/>
      <c r="D11" s="218"/>
      <c r="E11" s="209"/>
      <c r="F11" s="209"/>
      <c r="G11" s="96"/>
      <c r="H11" s="173"/>
      <c r="I11" s="96"/>
      <c r="J11" s="173"/>
      <c r="K11" s="96"/>
      <c r="L11" s="173"/>
      <c r="M11" s="96"/>
      <c r="N11" s="173"/>
      <c r="O11" s="96"/>
      <c r="P11" s="120"/>
      <c r="Q11" s="120"/>
    </row>
    <row r="12" spans="1:21" ht="36" customHeight="1">
      <c r="A12" s="218"/>
      <c r="B12" s="218"/>
      <c r="C12" s="218"/>
      <c r="D12" s="218"/>
      <c r="E12" s="209"/>
      <c r="F12" s="209"/>
      <c r="G12" s="209" t="s">
        <v>94</v>
      </c>
      <c r="H12" s="209"/>
      <c r="I12" s="209" t="s">
        <v>153</v>
      </c>
      <c r="J12" s="209"/>
      <c r="K12" s="209" t="s">
        <v>154</v>
      </c>
      <c r="L12" s="209"/>
      <c r="M12" s="209" t="s">
        <v>97</v>
      </c>
      <c r="N12" s="209"/>
      <c r="O12" s="209" t="s">
        <v>155</v>
      </c>
      <c r="P12" s="209"/>
      <c r="Q12" s="131" t="s">
        <v>70</v>
      </c>
    </row>
    <row r="13" spans="1:21" s="94" customFormat="1" ht="6" customHeight="1">
      <c r="A13" s="93"/>
      <c r="B13" s="93"/>
      <c r="C13" s="93"/>
      <c r="D13" s="93"/>
      <c r="E13" s="93"/>
      <c r="F13" s="200"/>
      <c r="G13" s="93"/>
      <c r="H13" s="200"/>
      <c r="I13" s="93"/>
      <c r="J13" s="200"/>
      <c r="K13" s="93"/>
      <c r="L13" s="200"/>
      <c r="M13" s="93"/>
      <c r="N13" s="200"/>
      <c r="O13" s="93"/>
      <c r="P13" s="200"/>
      <c r="Q13" s="200"/>
    </row>
    <row r="14" spans="1:21" ht="6" customHeight="1">
      <c r="F14" s="120"/>
      <c r="H14" s="120"/>
      <c r="J14" s="120"/>
      <c r="L14" s="120"/>
      <c r="N14" s="120"/>
      <c r="P14" s="120"/>
      <c r="Q14" s="120"/>
    </row>
    <row r="15" spans="1:21" ht="12.75" customHeight="1">
      <c r="A15" s="222" t="s">
        <v>20</v>
      </c>
      <c r="B15" s="222"/>
      <c r="C15" s="222"/>
      <c r="D15" s="222"/>
      <c r="F15" s="120"/>
      <c r="H15" s="120"/>
      <c r="J15" s="120"/>
      <c r="L15" s="120"/>
      <c r="N15" s="120"/>
      <c r="P15" s="120"/>
      <c r="Q15" s="120"/>
      <c r="S15" s="85"/>
    </row>
    <row r="16" spans="1:21">
      <c r="A16" s="85"/>
      <c r="B16" s="216" t="s">
        <v>159</v>
      </c>
      <c r="C16" s="216"/>
      <c r="D16" s="216"/>
      <c r="E16" s="132">
        <v>81780</v>
      </c>
      <c r="F16" s="159"/>
      <c r="G16" s="132">
        <v>3220</v>
      </c>
      <c r="H16" s="159" t="s">
        <v>36</v>
      </c>
      <c r="I16" s="132">
        <v>5748</v>
      </c>
      <c r="J16" s="159"/>
      <c r="K16" s="132">
        <v>14150</v>
      </c>
      <c r="L16" s="159"/>
      <c r="M16" s="132">
        <v>39619</v>
      </c>
      <c r="N16" s="159"/>
      <c r="O16" s="132">
        <v>18467</v>
      </c>
      <c r="P16" s="159"/>
      <c r="Q16" s="132">
        <v>575</v>
      </c>
      <c r="R16" s="107" t="s">
        <v>36</v>
      </c>
      <c r="S16" s="110"/>
      <c r="T16" s="107"/>
      <c r="U16" s="107"/>
    </row>
    <row r="17" spans="1:21">
      <c r="A17" s="85"/>
      <c r="C17" s="214" t="s">
        <v>160</v>
      </c>
      <c r="D17" s="214"/>
      <c r="E17" s="174">
        <v>22639</v>
      </c>
      <c r="F17" s="159"/>
      <c r="G17" s="174">
        <v>1417</v>
      </c>
      <c r="H17" s="159" t="s">
        <v>36</v>
      </c>
      <c r="I17" s="174">
        <v>1313</v>
      </c>
      <c r="J17" s="159" t="s">
        <v>36</v>
      </c>
      <c r="K17" s="174">
        <v>6092</v>
      </c>
      <c r="L17" s="159"/>
      <c r="M17" s="174">
        <v>10441</v>
      </c>
      <c r="N17" s="159"/>
      <c r="O17" s="174">
        <v>3248</v>
      </c>
      <c r="P17" s="159"/>
      <c r="Q17" s="65">
        <v>128</v>
      </c>
      <c r="R17" s="107" t="s">
        <v>36</v>
      </c>
      <c r="S17" s="110"/>
      <c r="T17" s="107"/>
      <c r="U17" s="107"/>
    </row>
    <row r="18" spans="1:21">
      <c r="A18" s="85"/>
      <c r="C18" s="214" t="s">
        <v>161</v>
      </c>
      <c r="D18" s="214"/>
      <c r="E18" s="174">
        <v>10018</v>
      </c>
      <c r="F18" s="159"/>
      <c r="G18" s="174">
        <v>472</v>
      </c>
      <c r="H18" s="159" t="s">
        <v>36</v>
      </c>
      <c r="I18" s="174">
        <v>389</v>
      </c>
      <c r="J18" s="159" t="s">
        <v>36</v>
      </c>
      <c r="K18" s="174">
        <v>2165</v>
      </c>
      <c r="L18" s="159" t="s">
        <v>36</v>
      </c>
      <c r="M18" s="174">
        <v>4726</v>
      </c>
      <c r="N18" s="159"/>
      <c r="O18" s="174">
        <v>2266</v>
      </c>
      <c r="P18" s="159"/>
      <c r="Q18" s="174">
        <v>0</v>
      </c>
      <c r="R18" s="107"/>
      <c r="S18" s="110"/>
      <c r="T18" s="107"/>
      <c r="U18" s="107"/>
    </row>
    <row r="19" spans="1:21">
      <c r="A19" s="85"/>
      <c r="C19" s="214" t="s">
        <v>162</v>
      </c>
      <c r="D19" s="214"/>
      <c r="E19" s="174">
        <v>17242</v>
      </c>
      <c r="F19" s="159"/>
      <c r="G19" s="174">
        <v>934</v>
      </c>
      <c r="H19" s="159" t="s">
        <v>36</v>
      </c>
      <c r="I19" s="174">
        <v>1193</v>
      </c>
      <c r="J19" s="159" t="s">
        <v>36</v>
      </c>
      <c r="K19" s="174">
        <v>2930</v>
      </c>
      <c r="L19" s="159"/>
      <c r="M19" s="174">
        <v>8996</v>
      </c>
      <c r="N19" s="159"/>
      <c r="O19" s="174">
        <v>3071</v>
      </c>
      <c r="P19" s="159"/>
      <c r="Q19" s="174">
        <v>118</v>
      </c>
      <c r="R19" s="107" t="s">
        <v>36</v>
      </c>
      <c r="S19" s="110"/>
      <c r="T19" s="107"/>
      <c r="U19" s="107"/>
    </row>
    <row r="20" spans="1:21">
      <c r="A20" s="85"/>
      <c r="C20" s="214" t="s">
        <v>163</v>
      </c>
      <c r="D20" s="214"/>
      <c r="E20" s="174">
        <v>11368</v>
      </c>
      <c r="F20" s="159"/>
      <c r="G20" s="174">
        <v>343</v>
      </c>
      <c r="H20" s="159" t="s">
        <v>36</v>
      </c>
      <c r="I20" s="174">
        <v>1781</v>
      </c>
      <c r="J20" s="159" t="s">
        <v>36</v>
      </c>
      <c r="K20" s="174">
        <v>1072</v>
      </c>
      <c r="L20" s="159" t="s">
        <v>36</v>
      </c>
      <c r="M20" s="174">
        <v>5012</v>
      </c>
      <c r="N20" s="159"/>
      <c r="O20" s="174">
        <v>3160</v>
      </c>
      <c r="P20" s="159"/>
      <c r="Q20" s="65">
        <v>0</v>
      </c>
      <c r="R20" s="107"/>
      <c r="S20" s="110"/>
      <c r="T20" s="107"/>
      <c r="U20" s="107"/>
    </row>
    <row r="21" spans="1:21">
      <c r="A21" s="85"/>
      <c r="C21" s="214" t="s">
        <v>164</v>
      </c>
      <c r="D21" s="214"/>
      <c r="E21" s="174">
        <v>18812</v>
      </c>
      <c r="F21" s="159"/>
      <c r="G21" s="174">
        <v>54</v>
      </c>
      <c r="H21" s="159" t="s">
        <v>36</v>
      </c>
      <c r="I21" s="174">
        <v>1072</v>
      </c>
      <c r="J21" s="159" t="s">
        <v>36</v>
      </c>
      <c r="K21" s="174">
        <v>1745</v>
      </c>
      <c r="L21" s="159" t="s">
        <v>36</v>
      </c>
      <c r="M21" s="174">
        <v>9775</v>
      </c>
      <c r="N21" s="159"/>
      <c r="O21" s="174">
        <v>5837</v>
      </c>
      <c r="P21" s="159"/>
      <c r="Q21" s="65">
        <v>329</v>
      </c>
      <c r="R21" s="107" t="s">
        <v>36</v>
      </c>
      <c r="S21" s="110"/>
      <c r="T21" s="107"/>
      <c r="U21" s="107"/>
    </row>
    <row r="22" spans="1:21" ht="15">
      <c r="A22" s="85"/>
      <c r="C22" s="214" t="s">
        <v>165</v>
      </c>
      <c r="D22" s="214"/>
      <c r="E22" s="174">
        <v>709</v>
      </c>
      <c r="F22" s="159" t="s">
        <v>36</v>
      </c>
      <c r="G22" s="65">
        <v>0</v>
      </c>
      <c r="H22" s="159"/>
      <c r="I22" s="65">
        <v>0</v>
      </c>
      <c r="J22" s="159"/>
      <c r="K22" s="65">
        <v>146</v>
      </c>
      <c r="L22" s="159" t="s">
        <v>36</v>
      </c>
      <c r="M22" s="65">
        <v>171</v>
      </c>
      <c r="N22" s="159" t="s">
        <v>36</v>
      </c>
      <c r="O22" s="65">
        <v>392</v>
      </c>
      <c r="P22" s="159" t="s">
        <v>36</v>
      </c>
      <c r="Q22" s="65">
        <v>0</v>
      </c>
      <c r="R22" s="107"/>
      <c r="S22" s="110"/>
      <c r="T22" s="107"/>
      <c r="U22" s="107"/>
    </row>
    <row r="23" spans="1:21">
      <c r="A23" s="85"/>
      <c r="C23" s="214" t="s">
        <v>70</v>
      </c>
      <c r="D23" s="214"/>
      <c r="E23" s="174">
        <v>991</v>
      </c>
      <c r="F23" s="159" t="s">
        <v>36</v>
      </c>
      <c r="G23" s="65">
        <v>0</v>
      </c>
      <c r="H23" s="159"/>
      <c r="I23" s="65">
        <v>0</v>
      </c>
      <c r="J23" s="159"/>
      <c r="K23" s="65">
        <v>0</v>
      </c>
      <c r="L23" s="159"/>
      <c r="M23" s="65">
        <v>498</v>
      </c>
      <c r="N23" s="159" t="s">
        <v>36</v>
      </c>
      <c r="O23" s="65">
        <v>493</v>
      </c>
      <c r="P23" s="159" t="s">
        <v>36</v>
      </c>
      <c r="Q23" s="65">
        <v>0</v>
      </c>
      <c r="R23" s="107"/>
      <c r="S23" s="110"/>
      <c r="T23" s="107"/>
      <c r="U23" s="107"/>
    </row>
    <row r="24" spans="1:21">
      <c r="A24" s="85"/>
      <c r="E24" s="174"/>
      <c r="F24" s="159"/>
      <c r="G24" s="174"/>
      <c r="H24" s="159"/>
      <c r="I24" s="174"/>
      <c r="J24" s="159"/>
      <c r="K24" s="174"/>
      <c r="L24" s="159"/>
      <c r="M24" s="174"/>
      <c r="N24" s="159"/>
      <c r="O24" s="174"/>
      <c r="P24" s="159"/>
      <c r="Q24" s="174"/>
      <c r="R24" s="107"/>
      <c r="S24" s="110"/>
      <c r="T24" s="107"/>
      <c r="U24" s="107"/>
    </row>
    <row r="25" spans="1:21">
      <c r="A25" s="85"/>
      <c r="B25" s="216" t="s">
        <v>166</v>
      </c>
      <c r="C25" s="216"/>
      <c r="D25" s="216"/>
      <c r="E25" s="132">
        <v>81780</v>
      </c>
      <c r="F25" s="159"/>
      <c r="G25" s="187">
        <v>3220</v>
      </c>
      <c r="H25" s="159" t="s">
        <v>36</v>
      </c>
      <c r="I25" s="187">
        <v>5749</v>
      </c>
      <c r="J25" s="159"/>
      <c r="K25" s="187">
        <v>14150</v>
      </c>
      <c r="L25" s="159"/>
      <c r="M25" s="187">
        <v>39618</v>
      </c>
      <c r="N25" s="159"/>
      <c r="O25" s="187">
        <v>18469</v>
      </c>
      <c r="P25" s="159"/>
      <c r="Q25" s="187">
        <v>575</v>
      </c>
      <c r="R25" s="107" t="s">
        <v>36</v>
      </c>
      <c r="S25" s="110"/>
      <c r="T25" s="107"/>
      <c r="U25" s="107"/>
    </row>
    <row r="26" spans="1:21">
      <c r="A26" s="201"/>
      <c r="B26" s="177"/>
      <c r="C26" s="214" t="s">
        <v>167</v>
      </c>
      <c r="D26" s="214"/>
      <c r="E26" s="174">
        <v>21895</v>
      </c>
      <c r="F26" s="159"/>
      <c r="G26" s="174">
        <v>1417</v>
      </c>
      <c r="H26" s="159" t="s">
        <v>36</v>
      </c>
      <c r="I26" s="174">
        <v>1313</v>
      </c>
      <c r="J26" s="159" t="s">
        <v>36</v>
      </c>
      <c r="K26" s="174">
        <v>6022</v>
      </c>
      <c r="L26" s="159"/>
      <c r="M26" s="174">
        <v>10037</v>
      </c>
      <c r="N26" s="159"/>
      <c r="O26" s="174">
        <v>2978</v>
      </c>
      <c r="P26" s="159"/>
      <c r="Q26" s="174">
        <v>128</v>
      </c>
      <c r="R26" s="107" t="s">
        <v>36</v>
      </c>
      <c r="S26" s="110"/>
      <c r="T26" s="107"/>
      <c r="U26" s="107"/>
    </row>
    <row r="27" spans="1:21">
      <c r="A27" s="201"/>
      <c r="B27" s="177"/>
      <c r="C27" s="214" t="s">
        <v>168</v>
      </c>
      <c r="D27" s="214"/>
      <c r="E27" s="174">
        <v>11392</v>
      </c>
      <c r="F27" s="159"/>
      <c r="G27" s="174">
        <v>472</v>
      </c>
      <c r="H27" s="159" t="s">
        <v>36</v>
      </c>
      <c r="I27" s="174">
        <v>356</v>
      </c>
      <c r="J27" s="159" t="s">
        <v>36</v>
      </c>
      <c r="K27" s="174">
        <v>1879</v>
      </c>
      <c r="L27" s="159" t="s">
        <v>36</v>
      </c>
      <c r="M27" s="174">
        <v>6057</v>
      </c>
      <c r="N27" s="159"/>
      <c r="O27" s="174">
        <v>2628</v>
      </c>
      <c r="P27" s="159"/>
      <c r="Q27" s="174">
        <v>0</v>
      </c>
      <c r="R27" s="107"/>
      <c r="S27" s="110"/>
      <c r="T27" s="107"/>
      <c r="U27" s="107"/>
    </row>
    <row r="28" spans="1:21">
      <c r="A28" s="201"/>
      <c r="B28" s="177"/>
      <c r="C28" s="214" t="s">
        <v>169</v>
      </c>
      <c r="D28" s="214"/>
      <c r="E28" s="174">
        <v>16649</v>
      </c>
      <c r="F28" s="159"/>
      <c r="G28" s="174">
        <v>934</v>
      </c>
      <c r="H28" s="159" t="s">
        <v>36</v>
      </c>
      <c r="I28" s="174">
        <v>1193</v>
      </c>
      <c r="J28" s="159" t="s">
        <v>36</v>
      </c>
      <c r="K28" s="174">
        <v>2941</v>
      </c>
      <c r="L28" s="159"/>
      <c r="M28" s="174">
        <v>8689</v>
      </c>
      <c r="N28" s="159"/>
      <c r="O28" s="174">
        <v>2807</v>
      </c>
      <c r="P28" s="159"/>
      <c r="Q28" s="174">
        <v>85</v>
      </c>
      <c r="R28" s="107" t="s">
        <v>36</v>
      </c>
      <c r="S28" s="110"/>
      <c r="T28" s="107"/>
      <c r="U28" s="107"/>
    </row>
    <row r="29" spans="1:21">
      <c r="A29" s="201"/>
      <c r="B29" s="177"/>
      <c r="C29" s="214" t="s">
        <v>170</v>
      </c>
      <c r="D29" s="214"/>
      <c r="E29" s="174">
        <v>6013</v>
      </c>
      <c r="F29" s="159"/>
      <c r="G29" s="174">
        <v>54</v>
      </c>
      <c r="H29" s="159" t="s">
        <v>36</v>
      </c>
      <c r="I29" s="174">
        <v>353</v>
      </c>
      <c r="J29" s="159" t="s">
        <v>36</v>
      </c>
      <c r="K29" s="174">
        <v>1109</v>
      </c>
      <c r="L29" s="159" t="s">
        <v>36</v>
      </c>
      <c r="M29" s="174">
        <v>1767</v>
      </c>
      <c r="N29" s="159"/>
      <c r="O29" s="174">
        <v>2697</v>
      </c>
      <c r="P29" s="159"/>
      <c r="Q29" s="174">
        <v>33</v>
      </c>
      <c r="R29" s="107" t="s">
        <v>36</v>
      </c>
      <c r="S29" s="110"/>
      <c r="T29" s="107"/>
      <c r="U29" s="107"/>
    </row>
    <row r="30" spans="1:21">
      <c r="A30" s="201"/>
      <c r="B30" s="177"/>
      <c r="C30" s="214" t="s">
        <v>171</v>
      </c>
      <c r="D30" s="214"/>
      <c r="E30" s="174">
        <v>11051</v>
      </c>
      <c r="F30" s="159"/>
      <c r="G30" s="174">
        <v>343</v>
      </c>
      <c r="H30" s="159" t="s">
        <v>36</v>
      </c>
      <c r="I30" s="174">
        <v>1365</v>
      </c>
      <c r="J30" s="159" t="s">
        <v>36</v>
      </c>
      <c r="K30" s="174">
        <v>758</v>
      </c>
      <c r="L30" s="159" t="s">
        <v>36</v>
      </c>
      <c r="M30" s="174">
        <v>5382</v>
      </c>
      <c r="N30" s="159"/>
      <c r="O30" s="174">
        <v>3203</v>
      </c>
      <c r="P30" s="159"/>
      <c r="Q30" s="65">
        <v>0</v>
      </c>
      <c r="R30" s="107"/>
      <c r="S30" s="110"/>
      <c r="T30" s="107"/>
      <c r="U30" s="107"/>
    </row>
    <row r="31" spans="1:21">
      <c r="A31" s="201"/>
      <c r="B31" s="177"/>
      <c r="C31" s="214" t="s">
        <v>172</v>
      </c>
      <c r="D31" s="214"/>
      <c r="E31" s="174">
        <v>14576</v>
      </c>
      <c r="F31" s="159"/>
      <c r="G31" s="65">
        <v>0</v>
      </c>
      <c r="H31" s="159"/>
      <c r="I31" s="65">
        <v>1169</v>
      </c>
      <c r="J31" s="159" t="s">
        <v>36</v>
      </c>
      <c r="K31" s="65">
        <v>1441</v>
      </c>
      <c r="L31" s="159" t="s">
        <v>36</v>
      </c>
      <c r="M31" s="65">
        <v>7567</v>
      </c>
      <c r="N31" s="159"/>
      <c r="O31" s="65">
        <v>4070</v>
      </c>
      <c r="P31" s="159"/>
      <c r="Q31" s="65">
        <v>329</v>
      </c>
      <c r="R31" s="107" t="s">
        <v>36</v>
      </c>
      <c r="S31" s="110"/>
      <c r="T31" s="107"/>
      <c r="U31" s="107"/>
    </row>
    <row r="32" spans="1:21">
      <c r="A32" s="201"/>
      <c r="B32" s="177"/>
      <c r="C32" s="108" t="s">
        <v>70</v>
      </c>
      <c r="D32" s="108"/>
      <c r="E32" s="174">
        <v>205</v>
      </c>
      <c r="F32" s="159" t="s">
        <v>36</v>
      </c>
      <c r="G32" s="65">
        <v>0</v>
      </c>
      <c r="H32" s="159"/>
      <c r="I32" s="174">
        <v>0</v>
      </c>
      <c r="J32" s="159"/>
      <c r="K32" s="174">
        <v>0</v>
      </c>
      <c r="L32" s="159"/>
      <c r="M32" s="174">
        <v>119</v>
      </c>
      <c r="N32" s="159" t="s">
        <v>36</v>
      </c>
      <c r="O32" s="174">
        <v>86</v>
      </c>
      <c r="P32" s="159" t="s">
        <v>36</v>
      </c>
      <c r="Q32" s="65">
        <v>0</v>
      </c>
      <c r="R32" s="107"/>
      <c r="S32" s="110"/>
      <c r="T32" s="107"/>
      <c r="U32" s="107"/>
    </row>
    <row r="33" spans="1:21">
      <c r="A33" s="201"/>
      <c r="B33" s="177"/>
      <c r="C33" s="179"/>
      <c r="E33" s="174"/>
      <c r="F33" s="159"/>
      <c r="G33" s="174"/>
      <c r="H33" s="159"/>
      <c r="I33" s="174"/>
      <c r="J33" s="159"/>
      <c r="K33" s="174"/>
      <c r="L33" s="159"/>
      <c r="M33" s="174"/>
      <c r="N33" s="159"/>
      <c r="O33" s="174"/>
      <c r="P33" s="159"/>
      <c r="Q33" s="174"/>
      <c r="R33" s="107"/>
      <c r="S33" s="110"/>
      <c r="T33" s="107"/>
      <c r="U33" s="107"/>
    </row>
    <row r="34" spans="1:21">
      <c r="A34" s="85"/>
      <c r="B34" s="216" t="s">
        <v>173</v>
      </c>
      <c r="C34" s="216"/>
      <c r="D34" s="216"/>
      <c r="E34" s="132">
        <v>81780</v>
      </c>
      <c r="F34" s="159"/>
      <c r="G34" s="187">
        <v>3221</v>
      </c>
      <c r="H34" s="159" t="s">
        <v>36</v>
      </c>
      <c r="I34" s="187">
        <v>5749</v>
      </c>
      <c r="J34" s="159"/>
      <c r="K34" s="187">
        <v>14149</v>
      </c>
      <c r="L34" s="159"/>
      <c r="M34" s="187">
        <v>39619</v>
      </c>
      <c r="N34" s="159"/>
      <c r="O34" s="187">
        <v>18468</v>
      </c>
      <c r="P34" s="159"/>
      <c r="Q34" s="187">
        <v>576</v>
      </c>
      <c r="R34" s="107" t="s">
        <v>36</v>
      </c>
      <c r="S34" s="110"/>
      <c r="T34" s="107"/>
      <c r="U34" s="107"/>
    </row>
    <row r="35" spans="1:21">
      <c r="A35" s="201"/>
      <c r="B35" s="177"/>
      <c r="C35" s="214" t="s">
        <v>174</v>
      </c>
      <c r="D35" s="214"/>
      <c r="E35" s="174">
        <v>53641</v>
      </c>
      <c r="F35" s="159"/>
      <c r="G35" s="174">
        <v>1765</v>
      </c>
      <c r="H35" s="159" t="s">
        <v>36</v>
      </c>
      <c r="I35" s="174">
        <v>2895</v>
      </c>
      <c r="J35" s="159"/>
      <c r="K35" s="174">
        <v>8156</v>
      </c>
      <c r="L35" s="159"/>
      <c r="M35" s="174">
        <v>27515</v>
      </c>
      <c r="N35" s="159"/>
      <c r="O35" s="174">
        <v>12880</v>
      </c>
      <c r="P35" s="159"/>
      <c r="Q35" s="174">
        <v>430</v>
      </c>
      <c r="R35" s="107" t="s">
        <v>36</v>
      </c>
      <c r="S35" s="110"/>
      <c r="T35" s="107"/>
      <c r="U35" s="107"/>
    </row>
    <row r="36" spans="1:21">
      <c r="A36" s="201"/>
      <c r="B36" s="177"/>
      <c r="C36" s="214" t="s">
        <v>175</v>
      </c>
      <c r="D36" s="214"/>
      <c r="E36" s="174">
        <v>14216</v>
      </c>
      <c r="F36" s="159"/>
      <c r="G36" s="174">
        <v>892</v>
      </c>
      <c r="H36" s="159" t="s">
        <v>36</v>
      </c>
      <c r="I36" s="174">
        <v>1917</v>
      </c>
      <c r="J36" s="159" t="s">
        <v>36</v>
      </c>
      <c r="K36" s="174">
        <v>3061</v>
      </c>
      <c r="L36" s="159"/>
      <c r="M36" s="174">
        <v>6196</v>
      </c>
      <c r="N36" s="159"/>
      <c r="O36" s="174">
        <v>2117</v>
      </c>
      <c r="P36" s="159"/>
      <c r="Q36" s="174">
        <v>33</v>
      </c>
      <c r="R36" s="107" t="s">
        <v>36</v>
      </c>
      <c r="S36" s="110"/>
      <c r="T36" s="107"/>
      <c r="U36" s="107"/>
    </row>
    <row r="37" spans="1:21">
      <c r="A37" s="201"/>
      <c r="B37" s="177"/>
      <c r="C37" s="214" t="s">
        <v>176</v>
      </c>
      <c r="D37" s="214"/>
      <c r="E37" s="174">
        <v>8900</v>
      </c>
      <c r="F37" s="159"/>
      <c r="G37" s="174">
        <v>546</v>
      </c>
      <c r="H37" s="159" t="s">
        <v>36</v>
      </c>
      <c r="I37" s="174">
        <v>304</v>
      </c>
      <c r="J37" s="159" t="s">
        <v>36</v>
      </c>
      <c r="K37" s="174">
        <v>1873</v>
      </c>
      <c r="L37" s="159" t="s">
        <v>36</v>
      </c>
      <c r="M37" s="174">
        <v>4019</v>
      </c>
      <c r="N37" s="159"/>
      <c r="O37" s="174">
        <v>2131</v>
      </c>
      <c r="P37" s="159"/>
      <c r="Q37" s="174">
        <v>27</v>
      </c>
      <c r="R37" s="107" t="s">
        <v>36</v>
      </c>
      <c r="S37" s="110"/>
      <c r="T37" s="107"/>
      <c r="U37" s="107"/>
    </row>
    <row r="38" spans="1:21" ht="15">
      <c r="A38" s="201"/>
      <c r="B38" s="177"/>
      <c r="C38" s="214" t="s">
        <v>177</v>
      </c>
      <c r="D38" s="214"/>
      <c r="E38" s="174">
        <v>4940</v>
      </c>
      <c r="F38" s="159"/>
      <c r="G38" s="174">
        <v>18</v>
      </c>
      <c r="H38" s="159" t="s">
        <v>36</v>
      </c>
      <c r="I38" s="174">
        <v>633</v>
      </c>
      <c r="J38" s="159" t="s">
        <v>36</v>
      </c>
      <c r="K38" s="174">
        <v>1059</v>
      </c>
      <c r="L38" s="159" t="s">
        <v>36</v>
      </c>
      <c r="M38" s="174">
        <v>1804</v>
      </c>
      <c r="N38" s="159"/>
      <c r="O38" s="174">
        <v>1340</v>
      </c>
      <c r="P38" s="159" t="s">
        <v>36</v>
      </c>
      <c r="Q38" s="174">
        <v>86</v>
      </c>
      <c r="R38" s="107" t="s">
        <v>36</v>
      </c>
      <c r="S38" s="110"/>
      <c r="T38" s="107"/>
      <c r="U38" s="107"/>
    </row>
    <row r="39" spans="1:21">
      <c r="A39" s="201"/>
      <c r="B39" s="177"/>
      <c r="C39" s="214" t="s">
        <v>70</v>
      </c>
      <c r="D39" s="214"/>
      <c r="E39" s="174">
        <v>85</v>
      </c>
      <c r="F39" s="159" t="s">
        <v>36</v>
      </c>
      <c r="G39" s="65">
        <v>0</v>
      </c>
      <c r="H39" s="159"/>
      <c r="I39" s="65">
        <v>0</v>
      </c>
      <c r="J39" s="159"/>
      <c r="K39" s="65">
        <v>0</v>
      </c>
      <c r="L39" s="159"/>
      <c r="M39" s="65">
        <v>85</v>
      </c>
      <c r="N39" s="159" t="s">
        <v>36</v>
      </c>
      <c r="O39" s="65">
        <v>0</v>
      </c>
      <c r="P39" s="159"/>
      <c r="Q39" s="174">
        <v>0</v>
      </c>
      <c r="R39" s="107"/>
      <c r="S39" s="110"/>
      <c r="T39" s="107"/>
      <c r="U39" s="107"/>
    </row>
    <row r="40" spans="1:21">
      <c r="A40" s="201"/>
      <c r="B40" s="177"/>
      <c r="C40" s="179"/>
      <c r="E40" s="174"/>
      <c r="F40" s="159"/>
      <c r="G40" s="174"/>
      <c r="H40" s="159"/>
      <c r="I40" s="174"/>
      <c r="J40" s="159"/>
      <c r="K40" s="174"/>
      <c r="L40" s="159"/>
      <c r="M40" s="174"/>
      <c r="N40" s="159"/>
      <c r="O40" s="174"/>
      <c r="P40" s="159"/>
      <c r="Q40" s="174"/>
      <c r="R40" s="107"/>
      <c r="S40" s="110"/>
      <c r="T40" s="107"/>
      <c r="U40" s="107"/>
    </row>
    <row r="41" spans="1:21" ht="15">
      <c r="A41" s="85"/>
      <c r="B41" s="216" t="s">
        <v>178</v>
      </c>
      <c r="C41" s="216"/>
      <c r="D41" s="216"/>
      <c r="E41" s="132">
        <v>81780</v>
      </c>
      <c r="F41" s="159"/>
      <c r="G41" s="187">
        <v>3221</v>
      </c>
      <c r="H41" s="159" t="s">
        <v>36</v>
      </c>
      <c r="I41" s="187">
        <v>5748</v>
      </c>
      <c r="J41" s="159"/>
      <c r="K41" s="187">
        <v>14150</v>
      </c>
      <c r="L41" s="159"/>
      <c r="M41" s="187">
        <v>39619</v>
      </c>
      <c r="N41" s="159"/>
      <c r="O41" s="187">
        <v>18469</v>
      </c>
      <c r="P41" s="159"/>
      <c r="Q41" s="187">
        <v>575</v>
      </c>
      <c r="R41" s="107" t="s">
        <v>36</v>
      </c>
      <c r="S41" s="110"/>
      <c r="T41" s="107"/>
      <c r="U41" s="107"/>
    </row>
    <row r="42" spans="1:21">
      <c r="A42" s="201"/>
      <c r="B42" s="177"/>
      <c r="C42" s="214" t="s">
        <v>179</v>
      </c>
      <c r="D42" s="214"/>
      <c r="E42" s="174">
        <v>1734</v>
      </c>
      <c r="F42" s="159" t="s">
        <v>36</v>
      </c>
      <c r="G42" s="174">
        <v>54</v>
      </c>
      <c r="H42" s="159" t="s">
        <v>36</v>
      </c>
      <c r="I42" s="174">
        <v>193</v>
      </c>
      <c r="J42" s="159" t="s">
        <v>36</v>
      </c>
      <c r="K42" s="174">
        <v>341</v>
      </c>
      <c r="L42" s="159" t="s">
        <v>36</v>
      </c>
      <c r="M42" s="174">
        <v>668</v>
      </c>
      <c r="N42" s="159" t="s">
        <v>36</v>
      </c>
      <c r="O42" s="174">
        <v>393</v>
      </c>
      <c r="P42" s="159" t="s">
        <v>36</v>
      </c>
      <c r="Q42" s="174">
        <v>85</v>
      </c>
      <c r="R42" s="107" t="s">
        <v>36</v>
      </c>
      <c r="S42" s="110"/>
      <c r="T42" s="107"/>
      <c r="U42" s="107"/>
    </row>
    <row r="43" spans="1:21">
      <c r="A43" s="201"/>
      <c r="B43" s="177"/>
      <c r="C43" s="214" t="s">
        <v>192</v>
      </c>
      <c r="D43" s="214"/>
      <c r="E43" s="174">
        <v>7363</v>
      </c>
      <c r="F43" s="159"/>
      <c r="G43" s="174">
        <v>721</v>
      </c>
      <c r="H43" s="159" t="s">
        <v>36</v>
      </c>
      <c r="I43" s="174">
        <v>864</v>
      </c>
      <c r="J43" s="159" t="s">
        <v>36</v>
      </c>
      <c r="K43" s="174">
        <v>1170</v>
      </c>
      <c r="L43" s="159" t="s">
        <v>36</v>
      </c>
      <c r="M43" s="174">
        <v>3533</v>
      </c>
      <c r="N43" s="159"/>
      <c r="O43" s="174">
        <v>1048</v>
      </c>
      <c r="P43" s="159" t="s">
        <v>36</v>
      </c>
      <c r="Q43" s="174">
        <v>27</v>
      </c>
      <c r="R43" s="107" t="s">
        <v>36</v>
      </c>
      <c r="S43" s="110"/>
      <c r="T43" s="107"/>
      <c r="U43" s="107"/>
    </row>
    <row r="44" spans="1:21">
      <c r="A44" s="201"/>
      <c r="B44" s="177"/>
      <c r="C44" s="214" t="s">
        <v>181</v>
      </c>
      <c r="D44" s="214"/>
      <c r="E44" s="174">
        <v>43385</v>
      </c>
      <c r="F44" s="159"/>
      <c r="G44" s="174">
        <v>1593</v>
      </c>
      <c r="H44" s="159" t="s">
        <v>36</v>
      </c>
      <c r="I44" s="174">
        <v>3370</v>
      </c>
      <c r="J44" s="159"/>
      <c r="K44" s="174">
        <v>6953</v>
      </c>
      <c r="L44" s="159"/>
      <c r="M44" s="174">
        <v>22516</v>
      </c>
      <c r="N44" s="159"/>
      <c r="O44" s="174">
        <v>8834</v>
      </c>
      <c r="P44" s="159"/>
      <c r="Q44" s="174">
        <v>119</v>
      </c>
      <c r="R44" s="107" t="s">
        <v>36</v>
      </c>
      <c r="S44" s="110"/>
      <c r="T44" s="107"/>
      <c r="U44" s="107"/>
    </row>
    <row r="45" spans="1:21">
      <c r="A45" s="201"/>
      <c r="B45" s="177"/>
      <c r="C45" s="214" t="s">
        <v>182</v>
      </c>
      <c r="D45" s="214"/>
      <c r="E45" s="174">
        <v>13157</v>
      </c>
      <c r="F45" s="159"/>
      <c r="G45" s="174">
        <v>139</v>
      </c>
      <c r="H45" s="159" t="s">
        <v>36</v>
      </c>
      <c r="I45" s="174">
        <v>441</v>
      </c>
      <c r="J45" s="159" t="s">
        <v>36</v>
      </c>
      <c r="K45" s="174">
        <v>2214</v>
      </c>
      <c r="L45" s="159"/>
      <c r="M45" s="174">
        <v>6881</v>
      </c>
      <c r="N45" s="159"/>
      <c r="O45" s="174">
        <v>3440</v>
      </c>
      <c r="P45" s="159"/>
      <c r="Q45" s="174">
        <v>42</v>
      </c>
      <c r="R45" s="107" t="s">
        <v>36</v>
      </c>
      <c r="S45" s="110"/>
      <c r="T45" s="107"/>
      <c r="U45" s="107"/>
    </row>
    <row r="46" spans="1:21">
      <c r="A46" s="201"/>
      <c r="B46" s="177"/>
      <c r="C46" s="214" t="s">
        <v>183</v>
      </c>
      <c r="D46" s="214"/>
      <c r="E46" s="174">
        <v>7343</v>
      </c>
      <c r="F46" s="159"/>
      <c r="G46" s="174">
        <v>574</v>
      </c>
      <c r="H46" s="159" t="s">
        <v>36</v>
      </c>
      <c r="I46" s="174">
        <v>206</v>
      </c>
      <c r="J46" s="159" t="s">
        <v>36</v>
      </c>
      <c r="K46" s="174">
        <v>1393</v>
      </c>
      <c r="L46" s="159" t="s">
        <v>36</v>
      </c>
      <c r="M46" s="174">
        <v>3230</v>
      </c>
      <c r="N46" s="159"/>
      <c r="O46" s="174">
        <v>1907</v>
      </c>
      <c r="P46" s="159"/>
      <c r="Q46" s="174">
        <v>33</v>
      </c>
      <c r="R46" s="107" t="s">
        <v>36</v>
      </c>
      <c r="S46" s="110"/>
      <c r="T46" s="107"/>
      <c r="U46" s="107"/>
    </row>
    <row r="47" spans="1:21">
      <c r="A47" s="201"/>
      <c r="B47" s="177"/>
      <c r="C47" s="214" t="s">
        <v>184</v>
      </c>
      <c r="D47" s="214"/>
      <c r="E47" s="174">
        <v>3700</v>
      </c>
      <c r="F47" s="159"/>
      <c r="G47" s="65">
        <v>0</v>
      </c>
      <c r="H47" s="159"/>
      <c r="I47" s="174">
        <v>231</v>
      </c>
      <c r="J47" s="159" t="s">
        <v>36</v>
      </c>
      <c r="K47" s="174">
        <v>839</v>
      </c>
      <c r="L47" s="159" t="s">
        <v>36</v>
      </c>
      <c r="M47" s="174">
        <v>1285</v>
      </c>
      <c r="N47" s="159" t="s">
        <v>36</v>
      </c>
      <c r="O47" s="174">
        <v>1076</v>
      </c>
      <c r="P47" s="159" t="s">
        <v>36</v>
      </c>
      <c r="Q47" s="174">
        <v>269</v>
      </c>
      <c r="R47" s="107" t="s">
        <v>36</v>
      </c>
      <c r="S47" s="110"/>
      <c r="T47" s="107"/>
      <c r="U47" s="107"/>
    </row>
    <row r="48" spans="1:21">
      <c r="A48" s="201"/>
      <c r="B48" s="177"/>
      <c r="C48" s="214" t="s">
        <v>70</v>
      </c>
      <c r="D48" s="214"/>
      <c r="E48" s="174">
        <v>5100</v>
      </c>
      <c r="F48" s="159"/>
      <c r="G48" s="65">
        <v>140</v>
      </c>
      <c r="H48" s="159" t="s">
        <v>36</v>
      </c>
      <c r="I48" s="65">
        <v>443</v>
      </c>
      <c r="J48" s="159" t="s">
        <v>36</v>
      </c>
      <c r="K48" s="65">
        <v>1240</v>
      </c>
      <c r="L48" s="159" t="s">
        <v>36</v>
      </c>
      <c r="M48" s="65">
        <v>1506</v>
      </c>
      <c r="N48" s="159"/>
      <c r="O48" s="65">
        <v>1771</v>
      </c>
      <c r="P48" s="159" t="s">
        <v>36</v>
      </c>
      <c r="Q48" s="174">
        <v>0</v>
      </c>
      <c r="R48" s="107"/>
      <c r="S48" s="110"/>
      <c r="T48" s="107"/>
      <c r="U48" s="107"/>
    </row>
    <row r="49" spans="1:17" ht="6" customHeight="1">
      <c r="A49" s="93"/>
      <c r="B49" s="93"/>
      <c r="C49" s="93"/>
      <c r="D49" s="93"/>
      <c r="E49" s="93"/>
      <c r="F49" s="200"/>
      <c r="G49" s="93"/>
      <c r="H49" s="200"/>
      <c r="I49" s="93"/>
      <c r="J49" s="200"/>
      <c r="K49" s="93"/>
      <c r="L49" s="200"/>
      <c r="M49" s="93"/>
      <c r="N49" s="200"/>
      <c r="O49" s="93"/>
      <c r="P49" s="200"/>
      <c r="Q49" s="202"/>
    </row>
    <row r="50" spans="1:17" ht="6" customHeight="1">
      <c r="F50" s="120"/>
      <c r="H50" s="120"/>
      <c r="J50" s="120"/>
      <c r="L50" s="120"/>
      <c r="N50" s="120"/>
      <c r="P50" s="120"/>
      <c r="Q50" s="202"/>
    </row>
    <row r="51" spans="1:17" s="113" customFormat="1">
      <c r="A51" s="85"/>
      <c r="B51" s="84"/>
      <c r="C51" s="84"/>
      <c r="D51" s="84"/>
      <c r="E51" s="207" t="s">
        <v>19</v>
      </c>
      <c r="F51" s="207"/>
      <c r="G51" s="207"/>
      <c r="H51" s="207"/>
      <c r="I51" s="207"/>
      <c r="J51" s="207"/>
      <c r="K51" s="207"/>
      <c r="L51" s="207"/>
      <c r="M51" s="207"/>
      <c r="N51" s="207"/>
      <c r="O51" s="207"/>
      <c r="P51" s="207"/>
      <c r="Q51" s="160"/>
    </row>
    <row r="52" spans="1:17" s="113" customFormat="1" ht="11.25" customHeight="1">
      <c r="A52" s="85"/>
      <c r="B52" s="84"/>
      <c r="C52" s="84"/>
      <c r="D52" s="84"/>
      <c r="E52" s="93"/>
      <c r="F52" s="200"/>
      <c r="G52" s="93"/>
      <c r="H52" s="200"/>
      <c r="I52" s="93"/>
      <c r="J52" s="200"/>
      <c r="K52" s="93"/>
      <c r="L52" s="200"/>
      <c r="M52" s="93"/>
      <c r="N52" s="200"/>
      <c r="O52" s="93"/>
      <c r="P52" s="200"/>
      <c r="Q52" s="80"/>
    </row>
    <row r="53" spans="1:17" s="113" customFormat="1" ht="11.25" customHeight="1">
      <c r="A53" s="85"/>
      <c r="B53" s="84"/>
      <c r="C53" s="84"/>
      <c r="D53" s="84"/>
      <c r="E53" s="84"/>
      <c r="F53" s="120"/>
      <c r="G53" s="84"/>
      <c r="H53" s="120"/>
      <c r="I53" s="84"/>
      <c r="J53" s="120"/>
      <c r="K53" s="84"/>
      <c r="L53" s="120"/>
      <c r="M53" s="84"/>
      <c r="N53" s="120"/>
      <c r="O53" s="84"/>
      <c r="P53" s="120"/>
      <c r="Q53" s="80"/>
    </row>
    <row r="54" spans="1:17" s="113" customFormat="1" ht="12" customHeight="1">
      <c r="A54" s="218" t="s">
        <v>157</v>
      </c>
      <c r="B54" s="218"/>
      <c r="C54" s="218"/>
      <c r="D54" s="218"/>
      <c r="E54" s="209" t="s">
        <v>20</v>
      </c>
      <c r="F54" s="209"/>
      <c r="G54" s="209" t="s">
        <v>152</v>
      </c>
      <c r="H54" s="209"/>
      <c r="I54" s="209"/>
      <c r="J54" s="209"/>
      <c r="K54" s="209"/>
      <c r="L54" s="209"/>
      <c r="M54" s="209"/>
      <c r="N54" s="209"/>
      <c r="O54" s="209"/>
      <c r="P54" s="209"/>
      <c r="Q54" s="80"/>
    </row>
    <row r="55" spans="1:17" s="113" customFormat="1" ht="7.5" customHeight="1">
      <c r="A55" s="218"/>
      <c r="B55" s="218"/>
      <c r="C55" s="218"/>
      <c r="D55" s="218"/>
      <c r="E55" s="209"/>
      <c r="F55" s="209"/>
      <c r="G55" s="100"/>
      <c r="H55" s="175"/>
      <c r="I55" s="100"/>
      <c r="J55" s="175"/>
      <c r="K55" s="100"/>
      <c r="L55" s="175"/>
      <c r="M55" s="100"/>
      <c r="N55" s="175"/>
      <c r="O55" s="100"/>
      <c r="P55" s="100"/>
      <c r="Q55" s="80"/>
    </row>
    <row r="56" spans="1:17" s="113" customFormat="1" ht="9" customHeight="1">
      <c r="A56" s="218"/>
      <c r="B56" s="218"/>
      <c r="C56" s="218"/>
      <c r="D56" s="218"/>
      <c r="E56" s="209"/>
      <c r="F56" s="209"/>
      <c r="G56" s="96"/>
      <c r="H56" s="173"/>
      <c r="I56" s="96"/>
      <c r="J56" s="173"/>
      <c r="K56" s="96"/>
      <c r="L56" s="173"/>
      <c r="M56" s="96"/>
      <c r="N56" s="173"/>
      <c r="O56" s="96"/>
      <c r="P56" s="120"/>
      <c r="Q56" s="80"/>
    </row>
    <row r="57" spans="1:17" ht="36" customHeight="1">
      <c r="A57" s="218"/>
      <c r="B57" s="218"/>
      <c r="C57" s="218"/>
      <c r="D57" s="218"/>
      <c r="E57" s="209"/>
      <c r="F57" s="209"/>
      <c r="G57" s="209" t="s">
        <v>94</v>
      </c>
      <c r="H57" s="209"/>
      <c r="I57" s="209" t="s">
        <v>153</v>
      </c>
      <c r="J57" s="209"/>
      <c r="K57" s="209" t="s">
        <v>154</v>
      </c>
      <c r="L57" s="209"/>
      <c r="M57" s="209" t="s">
        <v>97</v>
      </c>
      <c r="N57" s="209"/>
      <c r="O57" s="209" t="s">
        <v>155</v>
      </c>
      <c r="P57" s="209"/>
    </row>
    <row r="58" spans="1:17" ht="7" customHeight="1">
      <c r="A58" s="93"/>
      <c r="B58" s="93"/>
      <c r="C58" s="93"/>
      <c r="D58" s="93"/>
      <c r="E58" s="93"/>
      <c r="F58" s="200"/>
      <c r="G58" s="93"/>
      <c r="H58" s="200"/>
      <c r="I58" s="93"/>
      <c r="J58" s="200"/>
      <c r="K58" s="93"/>
      <c r="L58" s="200"/>
      <c r="M58" s="93"/>
      <c r="N58" s="200"/>
      <c r="O58" s="93"/>
      <c r="P58" s="200"/>
    </row>
    <row r="59" spans="1:17" ht="7" customHeight="1">
      <c r="F59" s="120"/>
      <c r="H59" s="120"/>
      <c r="J59" s="120"/>
      <c r="L59" s="120"/>
      <c r="N59" s="120"/>
      <c r="P59" s="120"/>
    </row>
    <row r="60" spans="1:17">
      <c r="A60" s="213" t="s">
        <v>20</v>
      </c>
      <c r="B60" s="213"/>
      <c r="C60" s="213"/>
      <c r="D60" s="213"/>
      <c r="F60" s="120"/>
      <c r="H60" s="120"/>
      <c r="J60" s="120"/>
      <c r="L60" s="120"/>
      <c r="N60" s="120"/>
      <c r="P60" s="120"/>
    </row>
    <row r="61" spans="1:17">
      <c r="B61" s="216" t="s">
        <v>159</v>
      </c>
      <c r="C61" s="216"/>
      <c r="D61" s="216"/>
      <c r="E61" s="51">
        <f>SUM(E62:E67)</f>
        <v>99.998762207726301</v>
      </c>
      <c r="F61" s="159"/>
      <c r="G61" s="51">
        <f>SUM(G62:G67)</f>
        <v>100.00000000000001</v>
      </c>
      <c r="H61" s="159"/>
      <c r="I61" s="51">
        <f>SUM(I62:I67)</f>
        <v>100</v>
      </c>
      <c r="J61" s="159"/>
      <c r="K61" s="51">
        <f>SUM(K62:K67)</f>
        <v>100</v>
      </c>
      <c r="L61" s="159"/>
      <c r="M61" s="51">
        <f>SUM(M62:M67)</f>
        <v>100.00000000000001</v>
      </c>
      <c r="N61" s="159"/>
      <c r="O61" s="51">
        <f>SUM(O62:O67)</f>
        <v>100</v>
      </c>
      <c r="P61" s="159" t="s">
        <v>86</v>
      </c>
    </row>
    <row r="62" spans="1:17">
      <c r="C62" s="214" t="s">
        <v>160</v>
      </c>
      <c r="D62" s="214"/>
      <c r="E62" s="58">
        <f>E17*100/(E16-E23)</f>
        <v>28.022379284308506</v>
      </c>
      <c r="F62" s="159"/>
      <c r="G62" s="58">
        <f>G17*100/(G16-G23)</f>
        <v>44.006211180124225</v>
      </c>
      <c r="H62" s="159"/>
      <c r="I62" s="58">
        <f>I17*100/(I16-I23)</f>
        <v>22.842727905358384</v>
      </c>
      <c r="J62" s="159"/>
      <c r="K62" s="58">
        <f>K17*100/(K16-K23)</f>
        <v>43.053003533568905</v>
      </c>
      <c r="L62" s="159"/>
      <c r="M62" s="58">
        <f>M17*100/(M16-M23)</f>
        <v>26.688990567725774</v>
      </c>
      <c r="N62" s="159"/>
      <c r="O62" s="58">
        <f>O17*100/(O16-O23)</f>
        <v>18.070546344720153</v>
      </c>
      <c r="P62" s="159" t="s">
        <v>86</v>
      </c>
    </row>
    <row r="63" spans="1:17">
      <c r="C63" s="214" t="s">
        <v>161</v>
      </c>
      <c r="D63" s="214"/>
      <c r="E63" s="58">
        <f>E18*100/(E16-E23)</f>
        <v>12.400202997932887</v>
      </c>
      <c r="F63" s="159"/>
      <c r="G63" s="58">
        <f>G18*100/(G16-G23)</f>
        <v>14.658385093167702</v>
      </c>
      <c r="H63" s="159"/>
      <c r="I63" s="58">
        <f>I18*100/(I16-I23)</f>
        <v>6.7675713291579678</v>
      </c>
      <c r="J63" s="159"/>
      <c r="K63" s="58">
        <f>K18*100/(K16-K23)</f>
        <v>15.30035335689046</v>
      </c>
      <c r="L63" s="159"/>
      <c r="M63" s="58">
        <f>M18*100/(M16-M23)</f>
        <v>12.080468290687866</v>
      </c>
      <c r="N63" s="159"/>
      <c r="O63" s="58">
        <f>O18*100/(O16-O23)</f>
        <v>12.607099143206854</v>
      </c>
      <c r="P63" s="159" t="s">
        <v>86</v>
      </c>
    </row>
    <row r="64" spans="1:17">
      <c r="C64" s="214" t="s">
        <v>162</v>
      </c>
      <c r="D64" s="214"/>
      <c r="E64" s="58">
        <f>E19*100/(E16-E23)</f>
        <v>21.342014383146221</v>
      </c>
      <c r="F64" s="159"/>
      <c r="G64" s="58">
        <f>G19*100/(G16-G23)</f>
        <v>29.006211180124225</v>
      </c>
      <c r="H64" s="159"/>
      <c r="I64" s="58">
        <f>I19*100/(I16-I23)</f>
        <v>20.755045233124566</v>
      </c>
      <c r="J64" s="159"/>
      <c r="K64" s="58">
        <f>K19*100/(K16-K23)</f>
        <v>20.706713780918729</v>
      </c>
      <c r="L64" s="159"/>
      <c r="M64" s="58">
        <f>M19*100/(M16-M23)</f>
        <v>22.995322205465097</v>
      </c>
      <c r="N64" s="159"/>
      <c r="O64" s="58">
        <f>O19*100/(O16-O23)</f>
        <v>17.085790586402581</v>
      </c>
      <c r="P64" s="159" t="s">
        <v>86</v>
      </c>
    </row>
    <row r="65" spans="1:16">
      <c r="C65" s="214" t="s">
        <v>163</v>
      </c>
      <c r="D65" s="214"/>
      <c r="E65" s="58">
        <f>E20*100/(E16-E23)</f>
        <v>14.071222567428734</v>
      </c>
      <c r="F65" s="159"/>
      <c r="G65" s="58">
        <f>G20*100/(G16-G23)</f>
        <v>10.652173913043478</v>
      </c>
      <c r="H65" s="159"/>
      <c r="I65" s="58">
        <f>I20*100/(I16-I23)</f>
        <v>30.984690327070286</v>
      </c>
      <c r="J65" s="159"/>
      <c r="K65" s="58">
        <f>K20*100/(K16-K23)</f>
        <v>7.5759717314487629</v>
      </c>
      <c r="L65" s="159"/>
      <c r="M65" s="58">
        <f>M20*100/(M16-M23)</f>
        <v>12.81153344750901</v>
      </c>
      <c r="N65" s="159"/>
      <c r="O65" s="58">
        <f>O20*100/(O16-O23)</f>
        <v>17.580950261488816</v>
      </c>
      <c r="P65" s="159" t="s">
        <v>86</v>
      </c>
    </row>
    <row r="66" spans="1:16">
      <c r="C66" s="214" t="s">
        <v>164</v>
      </c>
      <c r="D66" s="214"/>
      <c r="E66" s="58">
        <f>E21*100/(E16-E23)</f>
        <v>23.285348252856206</v>
      </c>
      <c r="F66" s="159"/>
      <c r="G66" s="58">
        <f>G21*100/(G16-G23)</f>
        <v>1.6770186335403727</v>
      </c>
      <c r="H66" s="159"/>
      <c r="I66" s="58">
        <f>I21*100/(I16-I23)</f>
        <v>18.649965205288797</v>
      </c>
      <c r="J66" s="159"/>
      <c r="K66" s="58">
        <f>K21*100/(K16-K23)</f>
        <v>12.332155477031803</v>
      </c>
      <c r="L66" s="159"/>
      <c r="M66" s="58">
        <f>M21*100/(M16-M23)</f>
        <v>24.986580097645767</v>
      </c>
      <c r="N66" s="159"/>
      <c r="O66" s="58">
        <f>O21*100/(O16-O23)</f>
        <v>32.474685657060199</v>
      </c>
      <c r="P66" s="159" t="s">
        <v>86</v>
      </c>
    </row>
    <row r="67" spans="1:16" ht="15">
      <c r="C67" s="214" t="s">
        <v>165</v>
      </c>
      <c r="D67" s="214"/>
      <c r="E67" s="58">
        <f>E22*100/(E16-E23)</f>
        <v>0.87759472205374489</v>
      </c>
      <c r="F67" s="159"/>
      <c r="G67" s="65">
        <f>G22*100/(G16-G23)</f>
        <v>0</v>
      </c>
      <c r="H67" s="159"/>
      <c r="I67" s="58">
        <f>I22*100/(I16-I23)</f>
        <v>0</v>
      </c>
      <c r="J67" s="159"/>
      <c r="K67" s="65">
        <f>K22*100/(K16-K23)</f>
        <v>1.0318021201413428</v>
      </c>
      <c r="L67" s="159"/>
      <c r="M67" s="58">
        <f>M22*100/(M16-M23)</f>
        <v>0.43710539096648859</v>
      </c>
      <c r="N67" s="159"/>
      <c r="O67" s="58">
        <f>O22*100/(O16-O23)</f>
        <v>2.1809280071213974</v>
      </c>
      <c r="P67" s="159"/>
    </row>
    <row r="68" spans="1:16">
      <c r="E68" s="174"/>
      <c r="F68" s="159"/>
      <c r="G68" s="174"/>
      <c r="H68" s="159"/>
      <c r="I68" s="174"/>
      <c r="J68" s="159"/>
      <c r="K68" s="174"/>
      <c r="L68" s="159"/>
      <c r="M68" s="174"/>
      <c r="N68" s="159"/>
      <c r="O68" s="174"/>
      <c r="P68" s="159" t="s">
        <v>86</v>
      </c>
    </row>
    <row r="69" spans="1:16">
      <c r="B69" s="216" t="s">
        <v>166</v>
      </c>
      <c r="C69" s="216"/>
      <c r="D69" s="216"/>
      <c r="E69" s="51">
        <f>SUM(E70:E75)</f>
        <v>100.00122586576769</v>
      </c>
      <c r="F69" s="159"/>
      <c r="G69" s="51">
        <f>SUM(G70:G75)</f>
        <v>100.00000000000001</v>
      </c>
      <c r="H69" s="159"/>
      <c r="I69" s="51">
        <f>SUM(I70:I75)</f>
        <v>100</v>
      </c>
      <c r="J69" s="159"/>
      <c r="K69" s="51">
        <f>SUM(K70:K75)</f>
        <v>100</v>
      </c>
      <c r="L69" s="159"/>
      <c r="M69" s="51">
        <f>SUM(M70:M75)</f>
        <v>100</v>
      </c>
      <c r="N69" s="159"/>
      <c r="O69" s="51">
        <f>SUM(O70:O75)</f>
        <v>100</v>
      </c>
      <c r="P69" s="159" t="s">
        <v>86</v>
      </c>
    </row>
    <row r="70" spans="1:16">
      <c r="A70" s="177"/>
      <c r="B70" s="177"/>
      <c r="C70" s="214" t="s">
        <v>167</v>
      </c>
      <c r="D70" s="214"/>
      <c r="E70" s="58">
        <f>E26*100/(E25-E32)</f>
        <v>26.84033098375728</v>
      </c>
      <c r="F70" s="159"/>
      <c r="G70" s="58">
        <f>G26*100/(G25-G32)</f>
        <v>44.006211180124225</v>
      </c>
      <c r="H70" s="159"/>
      <c r="I70" s="58">
        <f>I26*100/(I25-I32)</f>
        <v>22.838754566011481</v>
      </c>
      <c r="J70" s="159"/>
      <c r="K70" s="58">
        <f>K26*100/(K25-K32)</f>
        <v>42.558303886925792</v>
      </c>
      <c r="L70" s="159"/>
      <c r="M70" s="58">
        <f>M26*100/(M25-M32)</f>
        <v>25.410769892908682</v>
      </c>
      <c r="N70" s="159"/>
      <c r="O70" s="58">
        <f>O26*100/(O25-O32)</f>
        <v>16.19974976880814</v>
      </c>
      <c r="P70" s="159" t="s">
        <v>86</v>
      </c>
    </row>
    <row r="71" spans="1:16">
      <c r="A71" s="177"/>
      <c r="B71" s="177"/>
      <c r="C71" s="214" t="s">
        <v>168</v>
      </c>
      <c r="D71" s="214"/>
      <c r="E71" s="58">
        <f>E27*100/(E25-E32)</f>
        <v>13.965062825620594</v>
      </c>
      <c r="F71" s="159"/>
      <c r="G71" s="58">
        <f>G27*100/(G25-G32)</f>
        <v>14.658385093167702</v>
      </c>
      <c r="H71" s="159"/>
      <c r="I71" s="58">
        <f>I27*100/(I25-I32)</f>
        <v>6.1923812837015131</v>
      </c>
      <c r="J71" s="159"/>
      <c r="K71" s="58">
        <f>K27*100/(K25-K32)</f>
        <v>13.279151943462898</v>
      </c>
      <c r="L71" s="159"/>
      <c r="M71" s="58">
        <f>M27*100/(M25-M32)</f>
        <v>15.334565432036253</v>
      </c>
      <c r="N71" s="159"/>
      <c r="O71" s="58">
        <f>O27*100/(O25-O32)</f>
        <v>14.295816787249089</v>
      </c>
      <c r="P71" s="159" t="s">
        <v>86</v>
      </c>
    </row>
    <row r="72" spans="1:16">
      <c r="A72" s="177"/>
      <c r="B72" s="177"/>
      <c r="C72" s="214" t="s">
        <v>169</v>
      </c>
      <c r="D72" s="214"/>
      <c r="E72" s="58">
        <f>E28*100/(E25-E32)</f>
        <v>20.409439166411278</v>
      </c>
      <c r="F72" s="159"/>
      <c r="G72" s="58">
        <f>G28*100/(G25-G32)</f>
        <v>29.006211180124225</v>
      </c>
      <c r="H72" s="159"/>
      <c r="I72" s="58">
        <f>I28*100/(I25-I32)</f>
        <v>20.751435032179508</v>
      </c>
      <c r="J72" s="159"/>
      <c r="K72" s="58">
        <f>K28*100/(K25-K32)</f>
        <v>20.784452296819786</v>
      </c>
      <c r="L72" s="159"/>
      <c r="M72" s="58">
        <f>M28*100/(M25-M32)</f>
        <v>21.998025266462442</v>
      </c>
      <c r="N72" s="159"/>
      <c r="O72" s="58">
        <f>O28*100/(O25-O32)</f>
        <v>15.269542512103573</v>
      </c>
      <c r="P72" s="159" t="s">
        <v>86</v>
      </c>
    </row>
    <row r="73" spans="1:16">
      <c r="A73" s="177"/>
      <c r="B73" s="177"/>
      <c r="C73" s="214" t="s">
        <v>171</v>
      </c>
      <c r="D73" s="214"/>
      <c r="E73" s="58">
        <f>E29*100/(E25-E32)</f>
        <v>7.3711308611707018</v>
      </c>
      <c r="F73" s="159"/>
      <c r="G73" s="58">
        <f>G29*100/(G25-G32)</f>
        <v>1.6770186335403727</v>
      </c>
      <c r="H73" s="159"/>
      <c r="I73" s="58">
        <f>I29*100/(I25-I32)</f>
        <v>6.1401982953557139</v>
      </c>
      <c r="J73" s="159"/>
      <c r="K73" s="58">
        <f>K29*100/(K25-K32)</f>
        <v>7.8374558303886923</v>
      </c>
      <c r="L73" s="159"/>
      <c r="M73" s="58">
        <f>M29*100/(M25-M32)</f>
        <v>4.4735309754677335</v>
      </c>
      <c r="N73" s="159"/>
      <c r="O73" s="58">
        <f>O29*100/(O25-O32)</f>
        <v>14.671163575042158</v>
      </c>
      <c r="P73" s="159" t="s">
        <v>86</v>
      </c>
    </row>
    <row r="74" spans="1:16">
      <c r="A74" s="177"/>
      <c r="B74" s="177"/>
      <c r="C74" s="214" t="s">
        <v>172</v>
      </c>
      <c r="D74" s="214"/>
      <c r="E74" s="58">
        <f>E30*100/(E25-E32)</f>
        <v>13.547042598835427</v>
      </c>
      <c r="F74" s="159"/>
      <c r="G74" s="58">
        <f>G30*100/(G25-G32)</f>
        <v>10.652173913043478</v>
      </c>
      <c r="H74" s="159"/>
      <c r="I74" s="58">
        <f>I30*100/(I25-I32)</f>
        <v>23.743259697338669</v>
      </c>
      <c r="J74" s="159"/>
      <c r="K74" s="58">
        <f>K30*100/(K25-K32)</f>
        <v>5.3568904593639575</v>
      </c>
      <c r="L74" s="159"/>
      <c r="M74" s="58">
        <f>M30*100/(M25-M32)</f>
        <v>13.625661409149599</v>
      </c>
      <c r="N74" s="159"/>
      <c r="O74" s="58">
        <f>O30*100/(O25-O32)</f>
        <v>17.423706685524671</v>
      </c>
      <c r="P74" s="159" t="s">
        <v>86</v>
      </c>
    </row>
    <row r="75" spans="1:16">
      <c r="A75" s="177"/>
      <c r="B75" s="177"/>
      <c r="C75" s="214" t="s">
        <v>170</v>
      </c>
      <c r="D75" s="214"/>
      <c r="E75" s="58">
        <f>E31*100/(E25-E32)</f>
        <v>17.868219429972417</v>
      </c>
      <c r="F75" s="159"/>
      <c r="G75" s="58">
        <f>G31*100/(G25-G32)</f>
        <v>0</v>
      </c>
      <c r="H75" s="159"/>
      <c r="I75" s="58">
        <f>I31*100/(I25-I32)</f>
        <v>20.333971125413115</v>
      </c>
      <c r="J75" s="159"/>
      <c r="K75" s="58">
        <f>K31*100/(K25-K32)</f>
        <v>10.183745583038869</v>
      </c>
      <c r="L75" s="159"/>
      <c r="M75" s="58">
        <f>M31*100/(M25-M32)</f>
        <v>19.157447023975291</v>
      </c>
      <c r="N75" s="159"/>
      <c r="O75" s="58">
        <f>O31*100/(O25-O32)</f>
        <v>22.140020671272371</v>
      </c>
      <c r="P75" s="159" t="s">
        <v>86</v>
      </c>
    </row>
    <row r="76" spans="1:16">
      <c r="B76" s="177"/>
      <c r="C76" s="108"/>
      <c r="D76" s="108"/>
      <c r="E76" s="174"/>
      <c r="F76" s="159"/>
      <c r="G76" s="174"/>
      <c r="H76" s="159"/>
      <c r="I76" s="174"/>
      <c r="J76" s="159"/>
      <c r="K76" s="174"/>
      <c r="L76" s="159"/>
      <c r="M76" s="174"/>
      <c r="N76" s="159"/>
      <c r="O76" s="174"/>
      <c r="P76" s="159" t="s">
        <v>86</v>
      </c>
    </row>
    <row r="77" spans="1:16">
      <c r="B77" s="216" t="s">
        <v>173</v>
      </c>
      <c r="C77" s="216"/>
      <c r="D77" s="216"/>
      <c r="E77" s="51">
        <f>SUM(E78:E81)</f>
        <v>100.00244813024054</v>
      </c>
      <c r="F77" s="159"/>
      <c r="G77" s="51">
        <f>SUM(G78:G81)</f>
        <v>100</v>
      </c>
      <c r="H77" s="159"/>
      <c r="I77" s="51">
        <f>SUM(I78:I81)</f>
        <v>99.999999999999986</v>
      </c>
      <c r="J77" s="159"/>
      <c r="K77" s="51">
        <f>SUM(K78:K81)</f>
        <v>100</v>
      </c>
      <c r="L77" s="159"/>
      <c r="M77" s="51">
        <f>SUM(M78:M81)</f>
        <v>100.00000000000001</v>
      </c>
      <c r="N77" s="159"/>
      <c r="O77" s="51">
        <f>SUM(O78:O81)</f>
        <v>100</v>
      </c>
      <c r="P77" s="159" t="s">
        <v>86</v>
      </c>
    </row>
    <row r="78" spans="1:16">
      <c r="A78" s="177"/>
      <c r="B78" s="177"/>
      <c r="C78" s="214" t="s">
        <v>174</v>
      </c>
      <c r="D78" s="214"/>
      <c r="E78" s="58">
        <f>E35*100/(E34-E39)</f>
        <v>65.66007711610257</v>
      </c>
      <c r="F78" s="159"/>
      <c r="G78" s="58">
        <f>G35*100/(G34-G39)</f>
        <v>54.796647004036011</v>
      </c>
      <c r="H78" s="159"/>
      <c r="I78" s="58">
        <f>I35*100/(I34-I39)</f>
        <v>50.356583753696292</v>
      </c>
      <c r="J78" s="159"/>
      <c r="K78" s="58">
        <f>K35*100/(K34-K39)</f>
        <v>57.643649727895962</v>
      </c>
      <c r="L78" s="159"/>
      <c r="M78" s="58">
        <f>M35*100/(M34-M39)</f>
        <v>69.598320433044975</v>
      </c>
      <c r="N78" s="159"/>
      <c r="O78" s="58">
        <f>O35*100/(O34-O39)</f>
        <v>69.742256876759797</v>
      </c>
      <c r="P78" s="159" t="s">
        <v>86</v>
      </c>
    </row>
    <row r="79" spans="1:16">
      <c r="A79" s="177"/>
      <c r="B79" s="177"/>
      <c r="C79" s="214" t="s">
        <v>175</v>
      </c>
      <c r="D79" s="214"/>
      <c r="E79" s="58">
        <f>E36*100/(E34-E39)</f>
        <v>17.401309749678681</v>
      </c>
      <c r="F79" s="159"/>
      <c r="G79" s="58">
        <f>G36*100/(G34-G39)</f>
        <v>27.693262961813101</v>
      </c>
      <c r="H79" s="159"/>
      <c r="I79" s="58">
        <f>I36*100/(I34-I39)</f>
        <v>33.344929552965731</v>
      </c>
      <c r="J79" s="159"/>
      <c r="K79" s="58">
        <f>K36*100/(K34-K39)</f>
        <v>21.634037741183121</v>
      </c>
      <c r="L79" s="159"/>
      <c r="M79" s="58">
        <f>M36*100/(M34-M39)</f>
        <v>15.672585622502151</v>
      </c>
      <c r="N79" s="159"/>
      <c r="O79" s="58">
        <f>O36*100/(O34-O39)</f>
        <v>11.463071258392896</v>
      </c>
      <c r="P79" s="159" t="s">
        <v>86</v>
      </c>
    </row>
    <row r="80" spans="1:16">
      <c r="A80" s="177"/>
      <c r="B80" s="177"/>
      <c r="C80" s="214" t="s">
        <v>176</v>
      </c>
      <c r="D80" s="214"/>
      <c r="E80" s="58">
        <f>E37*100/(E34-E39)</f>
        <v>10.894179570353144</v>
      </c>
      <c r="F80" s="159"/>
      <c r="G80" s="58">
        <f>G37*100/(G34-G39)</f>
        <v>16.951257373486495</v>
      </c>
      <c r="H80" s="159"/>
      <c r="I80" s="58">
        <f>I37*100/(I34-I39)</f>
        <v>5.2878761523743263</v>
      </c>
      <c r="J80" s="159"/>
      <c r="K80" s="58">
        <f>K37*100/(K34-K39)</f>
        <v>13.237684642024171</v>
      </c>
      <c r="L80" s="159"/>
      <c r="M80" s="58">
        <f>M37*100/(M34-M39)</f>
        <v>10.165933120857996</v>
      </c>
      <c r="N80" s="159"/>
      <c r="O80" s="58">
        <f>O37*100/(O34-O39)</f>
        <v>11.538878059345896</v>
      </c>
      <c r="P80" s="159" t="s">
        <v>86</v>
      </c>
    </row>
    <row r="81" spans="1:16" ht="15">
      <c r="A81" s="177"/>
      <c r="B81" s="177"/>
      <c r="C81" s="214" t="s">
        <v>177</v>
      </c>
      <c r="D81" s="214"/>
      <c r="E81" s="58">
        <f>E38*100/(E34-E39)</f>
        <v>6.0468816941061263</v>
      </c>
      <c r="F81" s="159"/>
      <c r="G81" s="58">
        <f>G38*100/(G34-G39)</f>
        <v>0.55883266066438997</v>
      </c>
      <c r="H81" s="159"/>
      <c r="I81" s="58">
        <f>I38*100/(I34-I39)</f>
        <v>11.010610540963645</v>
      </c>
      <c r="J81" s="159"/>
      <c r="K81" s="58">
        <f>K38*100/(K34-K39)</f>
        <v>7.4846278888967417</v>
      </c>
      <c r="L81" s="159"/>
      <c r="M81" s="58">
        <f>M38*100/(M34-M39)</f>
        <v>4.5631608235948802</v>
      </c>
      <c r="N81" s="159"/>
      <c r="O81" s="58">
        <f>O38*100/(O34-O39)</f>
        <v>7.2557938055014075</v>
      </c>
      <c r="P81" s="159"/>
    </row>
    <row r="82" spans="1:16">
      <c r="E82" s="174"/>
      <c r="F82" s="159"/>
      <c r="G82" s="174"/>
      <c r="H82" s="159"/>
      <c r="I82" s="174"/>
      <c r="J82" s="159"/>
      <c r="K82" s="174"/>
      <c r="L82" s="159"/>
      <c r="M82" s="174"/>
      <c r="N82" s="159"/>
      <c r="O82" s="174"/>
      <c r="P82" s="159" t="s">
        <v>86</v>
      </c>
    </row>
    <row r="83" spans="1:16" ht="15">
      <c r="B83" s="216" t="s">
        <v>178</v>
      </c>
      <c r="C83" s="216"/>
      <c r="D83" s="216"/>
      <c r="E83" s="51">
        <f>SUM(E84:E89)</f>
        <v>100.00260824204486</v>
      </c>
      <c r="F83" s="159"/>
      <c r="G83" s="51">
        <f>SUM(G84:G89)</f>
        <v>100</v>
      </c>
      <c r="H83" s="159"/>
      <c r="I83" s="51">
        <f>SUM(I84:I89)</f>
        <v>100</v>
      </c>
      <c r="J83" s="159"/>
      <c r="K83" s="51">
        <f>SUM(K84:K89)</f>
        <v>99.999999999999986</v>
      </c>
      <c r="L83" s="159"/>
      <c r="M83" s="51">
        <f>SUM(M84:M89)</f>
        <v>100</v>
      </c>
      <c r="N83" s="159"/>
      <c r="O83" s="51">
        <f>SUM(O84:O89)</f>
        <v>100</v>
      </c>
      <c r="P83" s="159"/>
    </row>
    <row r="84" spans="1:16">
      <c r="A84" s="177"/>
      <c r="B84" s="177"/>
      <c r="C84" s="214" t="s">
        <v>179</v>
      </c>
      <c r="D84" s="214"/>
      <c r="E84" s="58">
        <f>E42*100/(E41-E48)</f>
        <v>2.2613458528951487</v>
      </c>
      <c r="F84" s="159"/>
      <c r="G84" s="58">
        <f>G42*100/(G41-G48)</f>
        <v>1.7526777020447906</v>
      </c>
      <c r="H84" s="159"/>
      <c r="I84" s="58">
        <f>I42*100/(I41-I48)</f>
        <v>3.6380772855796417</v>
      </c>
      <c r="J84" s="159"/>
      <c r="K84" s="58">
        <f>K42*100/(K41-K48)</f>
        <v>2.6413632842757551</v>
      </c>
      <c r="L84" s="159"/>
      <c r="M84" s="58">
        <f>M42*100/(M41-M48)</f>
        <v>1.7526828116390734</v>
      </c>
      <c r="N84" s="159"/>
      <c r="O84" s="58">
        <f>O42*100/(O41-O48)</f>
        <v>2.3535752784764643</v>
      </c>
      <c r="P84" s="159"/>
    </row>
    <row r="85" spans="1:16">
      <c r="A85" s="177"/>
      <c r="B85" s="177"/>
      <c r="C85" s="214" t="s">
        <v>192</v>
      </c>
      <c r="D85" s="214"/>
      <c r="E85" s="58">
        <f>E43*100/(E41-E48)</f>
        <v>9.6022430881585805</v>
      </c>
      <c r="F85" s="159"/>
      <c r="G85" s="58">
        <f>G43*100/(G41-G48)</f>
        <v>23.401493021746187</v>
      </c>
      <c r="H85" s="159"/>
      <c r="I85" s="58">
        <f>I43*100/(I41-I48)</f>
        <v>16.286522148916116</v>
      </c>
      <c r="J85" s="159"/>
      <c r="K85" s="58">
        <f>K43*100/(K41-K48)</f>
        <v>9.0627420604182802</v>
      </c>
      <c r="L85" s="159"/>
      <c r="M85" s="58">
        <f>M43*100/(M41-M48)</f>
        <v>9.2698029543725244</v>
      </c>
      <c r="N85" s="159"/>
      <c r="O85" s="58">
        <f>O43*100/(O41-O48)</f>
        <v>6.2762007426039048</v>
      </c>
      <c r="P85" s="159"/>
    </row>
    <row r="86" spans="1:16">
      <c r="A86" s="177"/>
      <c r="B86" s="177"/>
      <c r="C86" s="214" t="s">
        <v>181</v>
      </c>
      <c r="D86" s="214"/>
      <c r="E86" s="58">
        <f>E44*100/(E41-E48)</f>
        <v>56.579290558163798</v>
      </c>
      <c r="F86" s="159"/>
      <c r="G86" s="58">
        <f>G44*100/(G41-G48)</f>
        <v>51.703992210321324</v>
      </c>
      <c r="H86" s="159"/>
      <c r="I86" s="58">
        <f>I44*100/(I41-I48)</f>
        <v>63.524976437323282</v>
      </c>
      <c r="J86" s="159"/>
      <c r="K86" s="58">
        <f>K44*100/(K41-K48)</f>
        <v>53.857474825716501</v>
      </c>
      <c r="L86" s="159"/>
      <c r="M86" s="58">
        <f>M44*100/(M41-M48)</f>
        <v>59.076955369558945</v>
      </c>
      <c r="N86" s="159"/>
      <c r="O86" s="58">
        <f>O44*100/(O41-O48)</f>
        <v>52.904539465804291</v>
      </c>
      <c r="P86" s="159"/>
    </row>
    <row r="87" spans="1:16">
      <c r="A87" s="177"/>
      <c r="B87" s="177"/>
      <c r="C87" s="214" t="s">
        <v>182</v>
      </c>
      <c r="D87" s="214"/>
      <c r="E87" s="58">
        <f>E45*100/(E41-E48)</f>
        <v>17.158320292123108</v>
      </c>
      <c r="F87" s="159"/>
      <c r="G87" s="58">
        <f>G45*100/(G41-G48)</f>
        <v>4.5115222330412204</v>
      </c>
      <c r="H87" s="159"/>
      <c r="I87" s="58">
        <f>I45*100/(I41-I48)</f>
        <v>8.3129123468426016</v>
      </c>
      <c r="J87" s="159"/>
      <c r="K87" s="58">
        <f>K45*100/(K41-K48)</f>
        <v>17.149496514329975</v>
      </c>
      <c r="L87" s="159"/>
      <c r="M87" s="58">
        <f>M45*100/(M41-M48)</f>
        <v>18.054207225880933</v>
      </c>
      <c r="N87" s="159"/>
      <c r="O87" s="58">
        <f>O45*100/(O41-O48)</f>
        <v>20.601269613127322</v>
      </c>
      <c r="P87" s="159"/>
    </row>
    <row r="88" spans="1:16">
      <c r="A88" s="177"/>
      <c r="B88" s="177"/>
      <c r="C88" s="214" t="s">
        <v>183</v>
      </c>
      <c r="D88" s="214"/>
      <c r="E88" s="58">
        <f>E46*100/(E41-E48)</f>
        <v>9.5761606677099635</v>
      </c>
      <c r="F88" s="159"/>
      <c r="G88" s="58">
        <f>G46*100/(G41-G48)</f>
        <v>18.63031483284648</v>
      </c>
      <c r="H88" s="159"/>
      <c r="I88" s="58">
        <f>I46*100/(I41-I48)</f>
        <v>3.883129123468426</v>
      </c>
      <c r="J88" s="159"/>
      <c r="K88" s="58">
        <f>K46*100/(K41-K48)</f>
        <v>10.790085205267236</v>
      </c>
      <c r="L88" s="159"/>
      <c r="M88" s="58">
        <f>M46*100/(M41-M48)</f>
        <v>8.4747986251410286</v>
      </c>
      <c r="N88" s="159"/>
      <c r="O88" s="58">
        <f>O46*100/(O41-O48)</f>
        <v>11.420529404719128</v>
      </c>
      <c r="P88" s="159"/>
    </row>
    <row r="89" spans="1:16">
      <c r="A89" s="177"/>
      <c r="B89" s="177"/>
      <c r="C89" s="214" t="s">
        <v>184</v>
      </c>
      <c r="D89" s="214"/>
      <c r="E89" s="58">
        <f>E47*100/(E41-E48)</f>
        <v>4.8252477829942615</v>
      </c>
      <c r="F89" s="159"/>
      <c r="G89" s="65">
        <f>G47*100/(G41-G48)</f>
        <v>0</v>
      </c>
      <c r="H89" s="159"/>
      <c r="I89" s="58">
        <f>I47*100/(I41-I48)</f>
        <v>4.3543826578699338</v>
      </c>
      <c r="J89" s="159"/>
      <c r="K89" s="58">
        <f>K47*100/(K41-K48)</f>
        <v>6.4988381099922536</v>
      </c>
      <c r="L89" s="159"/>
      <c r="M89" s="58">
        <f>M47*100/(M41-M48)</f>
        <v>3.3715530134074987</v>
      </c>
      <c r="N89" s="159"/>
      <c r="O89" s="58">
        <f>O47*100/(O41-O48)</f>
        <v>6.4438854952688942</v>
      </c>
      <c r="P89" s="159"/>
    </row>
    <row r="90" spans="1:16" ht="6.75" customHeight="1">
      <c r="A90" s="111"/>
      <c r="B90" s="111"/>
      <c r="C90" s="111"/>
      <c r="D90" s="111"/>
      <c r="E90" s="111"/>
      <c r="F90" s="203"/>
      <c r="G90" s="111"/>
      <c r="H90" s="203"/>
      <c r="I90" s="111"/>
      <c r="J90" s="203"/>
      <c r="K90" s="111"/>
      <c r="L90" s="203"/>
      <c r="M90" s="111"/>
      <c r="N90" s="203"/>
      <c r="O90" s="111"/>
      <c r="P90" s="203"/>
    </row>
    <row r="91" spans="1:16" ht="6.75" customHeight="1">
      <c r="A91" s="113"/>
      <c r="B91" s="113"/>
      <c r="C91" s="113"/>
      <c r="D91" s="113"/>
      <c r="E91" s="113"/>
      <c r="G91" s="113"/>
      <c r="I91" s="113"/>
      <c r="K91" s="113"/>
      <c r="M91" s="113"/>
      <c r="O91" s="113"/>
    </row>
    <row r="92" spans="1:16">
      <c r="A92" s="115" t="s">
        <v>76</v>
      </c>
      <c r="B92" s="115"/>
      <c r="C92" s="181">
        <v>1</v>
      </c>
      <c r="D92" s="229" t="s">
        <v>147</v>
      </c>
      <c r="E92" s="229"/>
      <c r="F92" s="229"/>
      <c r="G92" s="229"/>
      <c r="H92" s="229"/>
      <c r="I92" s="229"/>
      <c r="J92" s="229"/>
      <c r="K92" s="229"/>
      <c r="L92" s="229"/>
      <c r="M92" s="229"/>
      <c r="N92" s="229"/>
      <c r="O92" s="229"/>
      <c r="P92" s="229"/>
    </row>
    <row r="93" spans="1:16" ht="12.75" customHeight="1">
      <c r="A93" s="113"/>
      <c r="B93" s="113"/>
      <c r="C93" s="181">
        <v>2</v>
      </c>
      <c r="D93" s="229" t="s">
        <v>185</v>
      </c>
      <c r="E93" s="229"/>
      <c r="F93" s="229"/>
      <c r="G93" s="229"/>
      <c r="H93" s="229"/>
      <c r="I93" s="229"/>
      <c r="J93" s="229"/>
      <c r="K93" s="80"/>
      <c r="L93" s="80"/>
      <c r="M93" s="80"/>
      <c r="N93" s="80"/>
      <c r="O93" s="80"/>
      <c r="P93" s="80"/>
    </row>
    <row r="94" spans="1:16" ht="12.75" customHeight="1">
      <c r="A94" s="113"/>
      <c r="B94" s="113"/>
      <c r="C94" s="181">
        <v>3</v>
      </c>
      <c r="D94" s="80" t="s">
        <v>186</v>
      </c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</row>
    <row r="95" spans="1:16">
      <c r="A95" s="113"/>
      <c r="B95" s="113"/>
      <c r="C95" s="181">
        <v>4</v>
      </c>
      <c r="D95" s="80" t="s">
        <v>187</v>
      </c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</row>
    <row r="96" spans="1:16">
      <c r="A96" s="113"/>
      <c r="B96" s="113"/>
      <c r="C96" s="136">
        <v>0</v>
      </c>
      <c r="D96" s="80" t="s">
        <v>78</v>
      </c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</row>
    <row r="97" spans="3:17" s="84" customFormat="1">
      <c r="C97" s="79" t="s">
        <v>36</v>
      </c>
      <c r="D97" s="80" t="s">
        <v>79</v>
      </c>
      <c r="E97" s="80"/>
      <c r="F97" s="80"/>
      <c r="G97" s="80"/>
      <c r="H97" s="80"/>
      <c r="I97" s="80"/>
      <c r="J97" s="80"/>
      <c r="Q97" s="160"/>
    </row>
    <row r="98" spans="3:17" s="84" customFormat="1">
      <c r="C98" s="79" t="s">
        <v>71</v>
      </c>
      <c r="D98" s="80" t="s">
        <v>80</v>
      </c>
      <c r="Q98" s="160"/>
    </row>
    <row r="99" spans="3:17" s="84" customFormat="1">
      <c r="Q99" s="160"/>
    </row>
  </sheetData>
  <mergeCells count="82">
    <mergeCell ref="C88:D88"/>
    <mergeCell ref="C89:D89"/>
    <mergeCell ref="D92:P92"/>
    <mergeCell ref="D93:J93"/>
    <mergeCell ref="B83:D83"/>
    <mergeCell ref="C84:D84"/>
    <mergeCell ref="C85:D85"/>
    <mergeCell ref="C86:D86"/>
    <mergeCell ref="C87:D87"/>
    <mergeCell ref="B77:D77"/>
    <mergeCell ref="C78:D78"/>
    <mergeCell ref="C79:D79"/>
    <mergeCell ref="C80:D80"/>
    <mergeCell ref="C81:D81"/>
    <mergeCell ref="C71:D71"/>
    <mergeCell ref="C72:D72"/>
    <mergeCell ref="C73:D73"/>
    <mergeCell ref="C74:D74"/>
    <mergeCell ref="C75:D75"/>
    <mergeCell ref="C65:D65"/>
    <mergeCell ref="C66:D66"/>
    <mergeCell ref="C67:D67"/>
    <mergeCell ref="B69:D69"/>
    <mergeCell ref="C70:D70"/>
    <mergeCell ref="A60:D60"/>
    <mergeCell ref="B61:D61"/>
    <mergeCell ref="C62:D62"/>
    <mergeCell ref="C63:D63"/>
    <mergeCell ref="C64:D64"/>
    <mergeCell ref="E51:P51"/>
    <mergeCell ref="A54:D57"/>
    <mergeCell ref="E54:F57"/>
    <mergeCell ref="G54:P54"/>
    <mergeCell ref="G57:H57"/>
    <mergeCell ref="I57:J57"/>
    <mergeCell ref="K57:L57"/>
    <mergeCell ref="M57:N57"/>
    <mergeCell ref="O57:P57"/>
    <mergeCell ref="C44:D44"/>
    <mergeCell ref="C45:D45"/>
    <mergeCell ref="C46:D46"/>
    <mergeCell ref="C47:D47"/>
    <mergeCell ref="C48:D48"/>
    <mergeCell ref="C38:D38"/>
    <mergeCell ref="C39:D39"/>
    <mergeCell ref="B41:D41"/>
    <mergeCell ref="C42:D42"/>
    <mergeCell ref="C43:D43"/>
    <mergeCell ref="C31:D31"/>
    <mergeCell ref="B34:D34"/>
    <mergeCell ref="C35:D35"/>
    <mergeCell ref="C36:D36"/>
    <mergeCell ref="C37:D37"/>
    <mergeCell ref="C26:D26"/>
    <mergeCell ref="C27:D27"/>
    <mergeCell ref="C28:D28"/>
    <mergeCell ref="C29:D29"/>
    <mergeCell ref="C30:D30"/>
    <mergeCell ref="C20:D20"/>
    <mergeCell ref="C21:D21"/>
    <mergeCell ref="C22:D22"/>
    <mergeCell ref="C23:D23"/>
    <mergeCell ref="B25:D25"/>
    <mergeCell ref="A15:D15"/>
    <mergeCell ref="B16:D16"/>
    <mergeCell ref="C17:D17"/>
    <mergeCell ref="C18:D18"/>
    <mergeCell ref="C19:D19"/>
    <mergeCell ref="A9:D12"/>
    <mergeCell ref="E9:F12"/>
    <mergeCell ref="G9:P9"/>
    <mergeCell ref="G10:Q10"/>
    <mergeCell ref="G12:H12"/>
    <mergeCell ref="I12:J12"/>
    <mergeCell ref="K12:L12"/>
    <mergeCell ref="M12:N12"/>
    <mergeCell ref="O12:P12"/>
    <mergeCell ref="A1:Q1"/>
    <mergeCell ref="A2:Q2"/>
    <mergeCell ref="A3:Q3"/>
    <mergeCell ref="A4:Q4"/>
    <mergeCell ref="E6:P6"/>
  </mergeCells>
  <hyperlinks>
    <hyperlink ref="S1" location="Índice!A1" display="Índice" xr:uid="{00000000-0004-0000-0B00-000000000000}"/>
  </hyperlinks>
  <printOptions horizontalCentered="1"/>
  <pageMargins left="0.78749999999999998" right="0.78749999999999998" top="1.3472222222222201" bottom="0.78749999999999998" header="0.51180555555555496" footer="0.51180555555555496"/>
  <pageSetup paperSize="9" scale="51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Índice_Preliminares</vt:lpstr>
      <vt:lpstr>DEV6.3.1_Tot_Preliminares</vt:lpstr>
      <vt:lpstr>DEV6.3.2_Tot_Preliminares</vt:lpstr>
      <vt:lpstr>DEV6.3.3_Tot_Preliminares</vt:lpstr>
      <vt:lpstr>DEV6.3.4_Tot_Preliminares</vt:lpstr>
      <vt:lpstr>DEV6.3.5_Tot_Preliminares</vt:lpstr>
      <vt:lpstr>DEV6.3.6_Tot_Preliminares</vt:lpstr>
      <vt:lpstr>DEV6.3.7_Tot_Preliminares</vt:lpstr>
      <vt:lpstr>DEV6.3.8_Tot_Preliminares</vt:lpstr>
      <vt:lpstr>DEV6.3.9_Ocup_Preliminares</vt:lpstr>
      <vt:lpstr>DEV6.3.10_Ocup_Preliminares</vt:lpstr>
      <vt:lpstr>DEV6.3.11_Ocup_Preliminares</vt:lpstr>
      <vt:lpstr>DEV6.3.7_Tot_Preliminares!_FilterDatabase</vt:lpstr>
      <vt:lpstr>DEV6.3.1_Tot_Preliminares!Área_de_impresión</vt:lpstr>
      <vt:lpstr>DEV6.3.10_Ocup_Preliminares!Área_de_impresión</vt:lpstr>
      <vt:lpstr>DEV6.3.11_Ocup_Preliminares!Área_de_impresión</vt:lpstr>
      <vt:lpstr>DEV6.3.2_Tot_Preliminares!Área_de_impresión</vt:lpstr>
      <vt:lpstr>DEV6.3.3_Tot_Preliminares!Área_de_impresión</vt:lpstr>
      <vt:lpstr>DEV6.3.4_Tot_Preliminares!Área_de_impresión</vt:lpstr>
      <vt:lpstr>DEV6.3.5_Tot_Preliminares!Área_de_impresión</vt:lpstr>
      <vt:lpstr>DEV6.3.6_Tot_Preliminares!Área_de_impresión</vt:lpstr>
      <vt:lpstr>DEV6.3.7_Tot_Preliminares!Área_de_impresión</vt:lpstr>
      <vt:lpstr>DEV6.3.8_Tot_Preliminares!Área_de_impresión</vt:lpstr>
    </vt:vector>
  </TitlesOfParts>
  <Company>Consejo Nacional de Poblacion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Direccion de Migracion Internacional</dc:creator>
  <dc:description/>
  <cp:lastModifiedBy>Microsoft Office User</cp:lastModifiedBy>
  <cp:revision>2</cp:revision>
  <cp:lastPrinted>2012-12-20T04:12:41Z</cp:lastPrinted>
  <dcterms:created xsi:type="dcterms:W3CDTF">2005-08-10T19:36:04Z</dcterms:created>
  <dcterms:modified xsi:type="dcterms:W3CDTF">2021-05-14T14:45:11Z</dcterms:modified>
  <dc:language>es-MX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Consejo Nacional de Poblacion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