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\Downloads\2017\"/>
    </mc:Choice>
  </mc:AlternateContent>
  <xr:revisionPtr revIDLastSave="0" documentId="13_ncr:1_{1F2A6150-F08E-4449-8F51-AB7F789CDCD4}" xr6:coauthVersionLast="40" xr6:coauthVersionMax="40" xr10:uidLastSave="{00000000-0000-0000-0000-000000000000}"/>
  <bookViews>
    <workbookView xWindow="-120" yWindow="-120" windowWidth="20730" windowHeight="11160" tabRatio="937" xr2:uid="{00000000-000D-0000-FFFF-FFFF00000000}"/>
  </bookViews>
  <sheets>
    <sheet name="Índice" sheetId="60" r:id="rId1"/>
    <sheet name="DEV6.3.1_Tot" sheetId="56" r:id="rId2"/>
    <sheet name="DEV6.3.2_Tot" sheetId="57" r:id="rId3"/>
    <sheet name="DEV6.3.3_Tot" sheetId="58" r:id="rId4"/>
    <sheet name="DEV6.3.4_Tot" sheetId="53" r:id="rId5"/>
    <sheet name="DEV6.3.5_Tot" sheetId="59" r:id="rId6"/>
    <sheet name="DEV6.3.6_Tot" sheetId="9" r:id="rId7"/>
    <sheet name="DEV6.3.7_Tot" sheetId="54" r:id="rId8"/>
    <sheet name="DEV6.3.8_Tot" sheetId="55" r:id="rId9"/>
    <sheet name="DEV6.3.9_Ocup" sheetId="40" r:id="rId10"/>
    <sheet name="DEV6.3.10_Ocup" sheetId="41" r:id="rId11"/>
    <sheet name="DEV6.3.11_Ocup" sheetId="42" r:id="rId12"/>
  </sheets>
  <definedNames>
    <definedName name="_xlnm._FilterDatabase" localSheetId="10" hidden="1">'DEV6.3.10_Ocup'!#REF!</definedName>
    <definedName name="_xlnm._FilterDatabase" localSheetId="11" hidden="1">'DEV6.3.11_Ocup'!#REF!</definedName>
    <definedName name="_xlnm._FilterDatabase" localSheetId="2" hidden="1">'DEV6.3.2_Tot'!#REF!</definedName>
    <definedName name="_xlnm._FilterDatabase" localSheetId="4" hidden="1">'DEV6.3.4_Tot'!#REF!</definedName>
    <definedName name="_xlnm._FilterDatabase" localSheetId="6" hidden="1">'DEV6.3.6_Tot'!#REF!</definedName>
    <definedName name="_xlnm._FilterDatabase" localSheetId="7" hidden="1">'DEV6.3.7_Tot'!$O$15:$O$15</definedName>
    <definedName name="_xlnm._FilterDatabase" localSheetId="8" hidden="1">'DEV6.3.8_Tot'!#REF!</definedName>
    <definedName name="_xlnm._FilterDatabase" localSheetId="9" hidden="1">'DEV6.3.9_Ocup'!#REF!</definedName>
    <definedName name="_xlnm.Print_Area" localSheetId="1">'DEV6.3.1_Tot'!$A$1:$R$77</definedName>
    <definedName name="_xlnm.Print_Area" localSheetId="10">'DEV6.3.10_Ocup'!$A$1:$O$96</definedName>
    <definedName name="_xlnm.Print_Area" localSheetId="11">'DEV6.3.11_Ocup'!$A$1:$P$97</definedName>
    <definedName name="_xlnm.Print_Area" localSheetId="2">'DEV6.3.2_Tot'!$A$1:$Q$40</definedName>
    <definedName name="_xlnm.Print_Area" localSheetId="3">'DEV6.3.3_Tot'!$A$1:$Q$43</definedName>
    <definedName name="_xlnm.Print_Area" localSheetId="4">'DEV6.3.4_Tot'!$A$1:$Q$63</definedName>
    <definedName name="_xlnm.Print_Area" localSheetId="5">'DEV6.3.5_Tot'!$A$1:$Y$65</definedName>
    <definedName name="_xlnm.Print_Area" localSheetId="6">'DEV6.3.6_Tot'!$A$1:$Q$34</definedName>
    <definedName name="_xlnm.Print_Area" localSheetId="7">'DEV6.3.7_Tot'!$A$1:$P$57</definedName>
    <definedName name="_xlnm.Print_Area" localSheetId="8">'DEV6.3.8_Tot'!$A$1:$P$55</definedName>
  </definedNames>
  <calcPr calcId="181029"/>
</workbook>
</file>

<file path=xl/calcChain.xml><?xml version="1.0" encoding="utf-8"?>
<calcChain xmlns="http://schemas.openxmlformats.org/spreadsheetml/2006/main">
  <c r="Q27" i="54" l="1"/>
  <c r="Q25" i="54" s="1"/>
  <c r="Q23" i="54" s="1"/>
  <c r="Q21" i="54" s="1"/>
  <c r="E21" i="54" s="1"/>
  <c r="Q24" i="54"/>
  <c r="Q22" i="54" s="1"/>
  <c r="Q20" i="54" s="1"/>
  <c r="E22" i="9" l="1"/>
  <c r="G22" i="9" l="1"/>
  <c r="G19" i="9"/>
  <c r="I67" i="56"/>
  <c r="I66" i="56"/>
  <c r="G67" i="56"/>
  <c r="G66" i="56"/>
  <c r="E67" i="56"/>
  <c r="E66" i="56"/>
  <c r="K47" i="53" l="1"/>
  <c r="K51" i="53"/>
  <c r="K50" i="53"/>
  <c r="K48" i="53"/>
  <c r="K46" i="53"/>
  <c r="Q21" i="55"/>
  <c r="G50" i="55"/>
  <c r="Q18" i="55" l="1"/>
  <c r="Q17" i="55" s="1"/>
  <c r="Q17" i="54"/>
  <c r="G21" i="54"/>
  <c r="G47" i="54" s="1"/>
  <c r="P19" i="56"/>
  <c r="P18" i="56"/>
  <c r="P17" i="56"/>
  <c r="P16" i="56"/>
  <c r="P15" i="56" s="1"/>
  <c r="N19" i="56"/>
  <c r="N18" i="56"/>
  <c r="N17" i="56"/>
  <c r="N16" i="56"/>
  <c r="L19" i="56"/>
  <c r="I22" i="9"/>
  <c r="L24" i="57"/>
  <c r="L28" i="56"/>
  <c r="L29" i="40"/>
  <c r="L26" i="40"/>
  <c r="L31" i="40"/>
  <c r="L30" i="40"/>
  <c r="L28" i="40"/>
  <c r="L27" i="40"/>
  <c r="L25" i="40"/>
  <c r="G21" i="55"/>
  <c r="I21" i="54"/>
  <c r="I48" i="54" s="1"/>
  <c r="Q34" i="59"/>
  <c r="M33" i="59"/>
  <c r="Q20" i="59"/>
  <c r="O17" i="59"/>
  <c r="L34" i="58"/>
  <c r="L25" i="58"/>
  <c r="L16" i="58"/>
  <c r="L32" i="57"/>
  <c r="P20" i="57"/>
  <c r="L20" i="57"/>
  <c r="L19" i="57"/>
  <c r="L18" i="57"/>
  <c r="L17" i="57"/>
  <c r="L16" i="57"/>
  <c r="P31" i="56"/>
  <c r="N31" i="56"/>
  <c r="L31" i="56"/>
  <c r="L25" i="56"/>
  <c r="L16" i="56"/>
  <c r="O74" i="42"/>
  <c r="O72" i="42"/>
  <c r="O70" i="42"/>
  <c r="M75" i="42"/>
  <c r="M71" i="42"/>
  <c r="K74" i="42"/>
  <c r="K72" i="42"/>
  <c r="K69" i="42" s="1"/>
  <c r="K70" i="42"/>
  <c r="G74" i="42"/>
  <c r="G72" i="42"/>
  <c r="G70" i="42"/>
  <c r="O75" i="42"/>
  <c r="M74" i="42"/>
  <c r="K73" i="42"/>
  <c r="I75" i="42"/>
  <c r="G73" i="42"/>
  <c r="I72" i="41"/>
  <c r="G74" i="41"/>
  <c r="O72" i="41"/>
  <c r="M74" i="41"/>
  <c r="K72" i="41"/>
  <c r="I74" i="41"/>
  <c r="G72" i="41"/>
  <c r="O18" i="55"/>
  <c r="M18" i="55"/>
  <c r="K18" i="55"/>
  <c r="I18" i="55"/>
  <c r="G18" i="55"/>
  <c r="G17" i="55" s="1"/>
  <c r="I50" i="54"/>
  <c r="M50" i="54"/>
  <c r="I19" i="9"/>
  <c r="P24" i="9" s="1"/>
  <c r="O51" i="53"/>
  <c r="K54" i="53"/>
  <c r="I48" i="53"/>
  <c r="N19" i="58"/>
  <c r="N36" i="57"/>
  <c r="N35" i="57"/>
  <c r="N34" i="57"/>
  <c r="N33" i="57"/>
  <c r="N32" i="57"/>
  <c r="L36" i="57"/>
  <c r="L35" i="57"/>
  <c r="L34" i="57"/>
  <c r="L33" i="57"/>
  <c r="P28" i="57"/>
  <c r="P27" i="57"/>
  <c r="P26" i="57"/>
  <c r="P25" i="57"/>
  <c r="P24" i="57"/>
  <c r="N28" i="57"/>
  <c r="N27" i="57"/>
  <c r="N26" i="57"/>
  <c r="N25" i="57"/>
  <c r="N24" i="57"/>
  <c r="L28" i="57"/>
  <c r="L27" i="57"/>
  <c r="L26" i="57"/>
  <c r="L25" i="57"/>
  <c r="P19" i="57"/>
  <c r="P18" i="57"/>
  <c r="P17" i="57"/>
  <c r="P16" i="57"/>
  <c r="N20" i="57"/>
  <c r="N19" i="57"/>
  <c r="N18" i="57"/>
  <c r="N17" i="57"/>
  <c r="N16" i="57"/>
  <c r="P36" i="57"/>
  <c r="O70" i="41"/>
  <c r="G70" i="41"/>
  <c r="O74" i="41"/>
  <c r="P32" i="57"/>
  <c r="P33" i="57"/>
  <c r="P34" i="57"/>
  <c r="P35" i="57"/>
  <c r="I72" i="42"/>
  <c r="G71" i="42"/>
  <c r="G75" i="42"/>
  <c r="I73" i="42"/>
  <c r="K71" i="42"/>
  <c r="K75" i="42"/>
  <c r="M72" i="42"/>
  <c r="O73" i="42"/>
  <c r="I74" i="42"/>
  <c r="M73" i="42"/>
  <c r="I70" i="42"/>
  <c r="I71" i="42"/>
  <c r="M70" i="42"/>
  <c r="O71" i="42"/>
  <c r="G73" i="41"/>
  <c r="I71" i="41"/>
  <c r="I75" i="41"/>
  <c r="K73" i="41"/>
  <c r="M71" i="41"/>
  <c r="M75" i="41"/>
  <c r="O73" i="41"/>
  <c r="G71" i="41"/>
  <c r="G75" i="41"/>
  <c r="I73" i="41"/>
  <c r="K71" i="41"/>
  <c r="K75" i="41"/>
  <c r="M73" i="41"/>
  <c r="O71" i="41"/>
  <c r="O75" i="41"/>
  <c r="E74" i="41"/>
  <c r="K70" i="41"/>
  <c r="K69" i="41" s="1"/>
  <c r="K74" i="41"/>
  <c r="M72" i="41"/>
  <c r="I70" i="41"/>
  <c r="I69" i="41" s="1"/>
  <c r="M70" i="41"/>
  <c r="M69" i="41" s="1"/>
  <c r="G50" i="54"/>
  <c r="O50" i="54"/>
  <c r="K50" i="54"/>
  <c r="E50" i="54" s="1"/>
  <c r="E46" i="53"/>
  <c r="E73" i="41"/>
  <c r="E75" i="41"/>
  <c r="E72" i="41"/>
  <c r="E70" i="41"/>
  <c r="E75" i="42"/>
  <c r="E74" i="42"/>
  <c r="E73" i="42"/>
  <c r="E72" i="42"/>
  <c r="E71" i="42"/>
  <c r="E70" i="42"/>
  <c r="O86" i="42"/>
  <c r="M88" i="42"/>
  <c r="K87" i="42"/>
  <c r="I89" i="42"/>
  <c r="G87" i="42"/>
  <c r="O80" i="42"/>
  <c r="M80" i="42"/>
  <c r="K81" i="42"/>
  <c r="I81" i="42"/>
  <c r="G81" i="42"/>
  <c r="O67" i="42"/>
  <c r="M66" i="42"/>
  <c r="K64" i="42"/>
  <c r="I66" i="42"/>
  <c r="G66" i="42"/>
  <c r="O87" i="41"/>
  <c r="M86" i="41"/>
  <c r="K88" i="41"/>
  <c r="I86" i="41"/>
  <c r="O81" i="41"/>
  <c r="M81" i="41"/>
  <c r="K78" i="41"/>
  <c r="K77" i="41" s="1"/>
  <c r="I78" i="41"/>
  <c r="M66" i="41"/>
  <c r="K62" i="41"/>
  <c r="I64" i="41"/>
  <c r="P47" i="40"/>
  <c r="P46" i="40"/>
  <c r="P45" i="40"/>
  <c r="P44" i="40"/>
  <c r="P43" i="40"/>
  <c r="P42" i="40"/>
  <c r="N47" i="40"/>
  <c r="N46" i="40"/>
  <c r="N45" i="40"/>
  <c r="N44" i="40"/>
  <c r="N43" i="40"/>
  <c r="N42" i="40"/>
  <c r="N41" i="40" s="1"/>
  <c r="P38" i="40"/>
  <c r="P37" i="40"/>
  <c r="P36" i="40"/>
  <c r="P35" i="40"/>
  <c r="P34" i="40" s="1"/>
  <c r="N38" i="40"/>
  <c r="N37" i="40"/>
  <c r="N36" i="40"/>
  <c r="N35" i="40"/>
  <c r="N34" i="40" s="1"/>
  <c r="P31" i="40"/>
  <c r="P30" i="40"/>
  <c r="P29" i="40"/>
  <c r="P28" i="40"/>
  <c r="P25" i="40" s="1"/>
  <c r="P27" i="40"/>
  <c r="P26" i="40"/>
  <c r="N31" i="40"/>
  <c r="N30" i="40"/>
  <c r="N29" i="40"/>
  <c r="N28" i="40"/>
  <c r="N27" i="40"/>
  <c r="N26" i="40"/>
  <c r="N25" i="40" s="1"/>
  <c r="P22" i="40"/>
  <c r="P21" i="40"/>
  <c r="P20" i="40"/>
  <c r="P19" i="40"/>
  <c r="P16" i="40" s="1"/>
  <c r="P18" i="40"/>
  <c r="P17" i="40"/>
  <c r="N22" i="40"/>
  <c r="N21" i="40"/>
  <c r="N20" i="40"/>
  <c r="N19" i="40"/>
  <c r="N18" i="40"/>
  <c r="N17" i="40"/>
  <c r="N16" i="40" s="1"/>
  <c r="O21" i="55"/>
  <c r="M21" i="55"/>
  <c r="K21" i="55"/>
  <c r="I21" i="55"/>
  <c r="M50" i="55"/>
  <c r="E50" i="55" s="1"/>
  <c r="O21" i="54"/>
  <c r="O47" i="54" s="1"/>
  <c r="M21" i="54"/>
  <c r="K21" i="54"/>
  <c r="I18" i="54"/>
  <c r="O18" i="54"/>
  <c r="O48" i="54" s="1"/>
  <c r="M18" i="54"/>
  <c r="M48" i="54" s="1"/>
  <c r="K18" i="54"/>
  <c r="G18" i="54"/>
  <c r="N22" i="9"/>
  <c r="Q53" i="59"/>
  <c r="Q52" i="59"/>
  <c r="Q51" i="59"/>
  <c r="Q50" i="59"/>
  <c r="Q49" i="59"/>
  <c r="Q48" i="59"/>
  <c r="O53" i="59"/>
  <c r="O52" i="59"/>
  <c r="O51" i="59"/>
  <c r="O50" i="59"/>
  <c r="O49" i="59"/>
  <c r="O48" i="59"/>
  <c r="M53" i="59"/>
  <c r="M52" i="59"/>
  <c r="M51" i="59"/>
  <c r="M50" i="59"/>
  <c r="M49" i="59"/>
  <c r="M48" i="59"/>
  <c r="Q58" i="59"/>
  <c r="O58" i="59"/>
  <c r="M58" i="59"/>
  <c r="Q57" i="59"/>
  <c r="O57" i="59"/>
  <c r="M57" i="59"/>
  <c r="Q44" i="59"/>
  <c r="O44" i="59"/>
  <c r="M44" i="59"/>
  <c r="Q43" i="59"/>
  <c r="O43" i="59"/>
  <c r="M43" i="59"/>
  <c r="Q39" i="59"/>
  <c r="O39" i="59"/>
  <c r="M39" i="59"/>
  <c r="Q38" i="59"/>
  <c r="O38" i="59"/>
  <c r="M38" i="59"/>
  <c r="Q33" i="59"/>
  <c r="Q32" i="59" s="1"/>
  <c r="O34" i="59"/>
  <c r="O33" i="59"/>
  <c r="M34" i="59"/>
  <c r="Q29" i="59"/>
  <c r="Q28" i="59"/>
  <c r="Q27" i="59"/>
  <c r="Q26" i="59"/>
  <c r="Q25" i="59"/>
  <c r="Q24" i="59"/>
  <c r="O29" i="59"/>
  <c r="O28" i="59"/>
  <c r="O27" i="59"/>
  <c r="O26" i="59"/>
  <c r="O25" i="59"/>
  <c r="O24" i="59"/>
  <c r="M29" i="59"/>
  <c r="M28" i="59"/>
  <c r="M27" i="59"/>
  <c r="M26" i="59"/>
  <c r="M25" i="59"/>
  <c r="M24" i="59"/>
  <c r="G65" i="41"/>
  <c r="E62" i="41"/>
  <c r="E71" i="41"/>
  <c r="O66" i="41"/>
  <c r="O62" i="41"/>
  <c r="L17" i="40"/>
  <c r="M17" i="54"/>
  <c r="P28" i="9"/>
  <c r="N28" i="9"/>
  <c r="L28" i="9" s="1"/>
  <c r="K65" i="42"/>
  <c r="E62" i="42"/>
  <c r="I84" i="42"/>
  <c r="I86" i="42"/>
  <c r="I88" i="42"/>
  <c r="M85" i="42"/>
  <c r="M87" i="42"/>
  <c r="M89" i="42"/>
  <c r="M81" i="42"/>
  <c r="M79" i="42"/>
  <c r="I78" i="42"/>
  <c r="I80" i="42"/>
  <c r="O62" i="42"/>
  <c r="O64" i="42"/>
  <c r="O66" i="42"/>
  <c r="G64" i="42"/>
  <c r="G65" i="42"/>
  <c r="G67" i="42"/>
  <c r="G63" i="42"/>
  <c r="E85" i="42"/>
  <c r="G78" i="42"/>
  <c r="K78" i="42"/>
  <c r="O81" i="42"/>
  <c r="G84" i="42"/>
  <c r="G88" i="42"/>
  <c r="K84" i="42"/>
  <c r="K88" i="42"/>
  <c r="O87" i="42"/>
  <c r="G79" i="42"/>
  <c r="I79" i="42"/>
  <c r="K79" i="42"/>
  <c r="M78" i="42"/>
  <c r="O78" i="42"/>
  <c r="G85" i="42"/>
  <c r="G89" i="42"/>
  <c r="I87" i="42"/>
  <c r="K85" i="42"/>
  <c r="K89" i="42"/>
  <c r="M86" i="42"/>
  <c r="O84" i="42"/>
  <c r="O88" i="42"/>
  <c r="G80" i="42"/>
  <c r="K80" i="42"/>
  <c r="O79" i="42"/>
  <c r="O77" i="42" s="1"/>
  <c r="G86" i="42"/>
  <c r="K86" i="42"/>
  <c r="O85" i="42"/>
  <c r="O89" i="42"/>
  <c r="E81" i="42"/>
  <c r="I85" i="42"/>
  <c r="M84" i="42"/>
  <c r="L36" i="40"/>
  <c r="I63" i="42"/>
  <c r="I67" i="42"/>
  <c r="M63" i="42"/>
  <c r="M67" i="42"/>
  <c r="G62" i="42"/>
  <c r="I64" i="42"/>
  <c r="K62" i="42"/>
  <c r="K66" i="42"/>
  <c r="M64" i="42"/>
  <c r="O65" i="42"/>
  <c r="I65" i="42"/>
  <c r="K63" i="42"/>
  <c r="K67" i="42"/>
  <c r="M65" i="42"/>
  <c r="I62" i="42"/>
  <c r="M62" i="42"/>
  <c r="O63" i="42"/>
  <c r="K81" i="41"/>
  <c r="E80" i="41"/>
  <c r="M85" i="41"/>
  <c r="M89" i="41"/>
  <c r="E87" i="41"/>
  <c r="K87" i="41"/>
  <c r="M80" i="41"/>
  <c r="G81" i="41"/>
  <c r="M63" i="41"/>
  <c r="M64" i="41"/>
  <c r="M67" i="41"/>
  <c r="K65" i="41"/>
  <c r="E79" i="41"/>
  <c r="G62" i="41"/>
  <c r="O65" i="41"/>
  <c r="O80" i="41"/>
  <c r="I85" i="41"/>
  <c r="I89" i="41"/>
  <c r="O86" i="41"/>
  <c r="G67" i="41"/>
  <c r="K66" i="41"/>
  <c r="G64" i="41"/>
  <c r="I65" i="41"/>
  <c r="K63" i="41"/>
  <c r="K67" i="41"/>
  <c r="M65" i="41"/>
  <c r="O63" i="41"/>
  <c r="O61" i="41" s="1"/>
  <c r="O67" i="41"/>
  <c r="G79" i="41"/>
  <c r="I79" i="41"/>
  <c r="K79" i="41"/>
  <c r="M78" i="41"/>
  <c r="O78" i="41"/>
  <c r="G85" i="41"/>
  <c r="G89" i="41"/>
  <c r="I87" i="41"/>
  <c r="K85" i="41"/>
  <c r="K89" i="41"/>
  <c r="M87" i="41"/>
  <c r="O84" i="41"/>
  <c r="O88" i="41"/>
  <c r="I62" i="41"/>
  <c r="I66" i="41"/>
  <c r="K64" i="41"/>
  <c r="M62" i="41"/>
  <c r="O64" i="41"/>
  <c r="G80" i="41"/>
  <c r="I80" i="41"/>
  <c r="K80" i="41"/>
  <c r="M79" i="41"/>
  <c r="O79" i="41"/>
  <c r="G86" i="41"/>
  <c r="I84" i="41"/>
  <c r="I88" i="41"/>
  <c r="K86" i="41"/>
  <c r="M84" i="41"/>
  <c r="M88" i="41"/>
  <c r="O85" i="41"/>
  <c r="O89" i="41"/>
  <c r="G66" i="41"/>
  <c r="I63" i="41"/>
  <c r="I67" i="41"/>
  <c r="I81" i="41"/>
  <c r="G87" i="41"/>
  <c r="G63" i="41"/>
  <c r="G78" i="41"/>
  <c r="G84" i="41"/>
  <c r="G88" i="41"/>
  <c r="K84" i="41"/>
  <c r="L19" i="40"/>
  <c r="L42" i="40"/>
  <c r="L47" i="40"/>
  <c r="L44" i="40"/>
  <c r="L45" i="40"/>
  <c r="L46" i="40"/>
  <c r="L43" i="40"/>
  <c r="L35" i="40"/>
  <c r="L37" i="40"/>
  <c r="L38" i="40"/>
  <c r="L21" i="40"/>
  <c r="L18" i="40"/>
  <c r="L22" i="40"/>
  <c r="L20" i="40"/>
  <c r="I50" i="55"/>
  <c r="K50" i="55"/>
  <c r="O50" i="55"/>
  <c r="G44" i="54"/>
  <c r="K45" i="54"/>
  <c r="G48" i="54"/>
  <c r="K43" i="54"/>
  <c r="N16" i="9"/>
  <c r="O42" i="59"/>
  <c r="Q19" i="59"/>
  <c r="Q18" i="59"/>
  <c r="Q17" i="59"/>
  <c r="Q16" i="59" s="1"/>
  <c r="O20" i="59"/>
  <c r="O19" i="59"/>
  <c r="O18" i="59"/>
  <c r="O16" i="59" s="1"/>
  <c r="M20" i="59"/>
  <c r="M19" i="59"/>
  <c r="M18" i="59"/>
  <c r="M17" i="59"/>
  <c r="O59" i="53"/>
  <c r="O58" i="53"/>
  <c r="O57" i="53"/>
  <c r="O56" i="53"/>
  <c r="O55" i="53"/>
  <c r="O54" i="53"/>
  <c r="M59" i="53"/>
  <c r="M58" i="53"/>
  <c r="M57" i="53"/>
  <c r="M56" i="53"/>
  <c r="M55" i="53"/>
  <c r="M54" i="53"/>
  <c r="K59" i="53"/>
  <c r="K58" i="53"/>
  <c r="K57" i="53"/>
  <c r="K56" i="53"/>
  <c r="K55" i="53"/>
  <c r="K53" i="53" s="1"/>
  <c r="I59" i="53"/>
  <c r="I58" i="53"/>
  <c r="I57" i="53"/>
  <c r="I56" i="53"/>
  <c r="I55" i="53"/>
  <c r="I54" i="53"/>
  <c r="G59" i="53"/>
  <c r="G58" i="53"/>
  <c r="G57" i="53"/>
  <c r="G56" i="53"/>
  <c r="G55" i="53"/>
  <c r="G54" i="53"/>
  <c r="E59" i="53"/>
  <c r="E58" i="53"/>
  <c r="E57" i="53"/>
  <c r="E56" i="53"/>
  <c r="E55" i="53"/>
  <c r="E54" i="53"/>
  <c r="O50" i="53"/>
  <c r="O49" i="53"/>
  <c r="O48" i="53"/>
  <c r="O47" i="53"/>
  <c r="O46" i="53"/>
  <c r="M51" i="53"/>
  <c r="M50" i="53"/>
  <c r="M49" i="53"/>
  <c r="M48" i="53"/>
  <c r="M47" i="53"/>
  <c r="M46" i="53"/>
  <c r="K49" i="53"/>
  <c r="K45" i="53" s="1"/>
  <c r="I51" i="53"/>
  <c r="I50" i="53"/>
  <c r="I49" i="53"/>
  <c r="I47" i="53"/>
  <c r="I46" i="53"/>
  <c r="G51" i="53"/>
  <c r="G50" i="53"/>
  <c r="G49" i="53"/>
  <c r="G48" i="53"/>
  <c r="G47" i="53"/>
  <c r="G46" i="53"/>
  <c r="E51" i="53"/>
  <c r="E50" i="53"/>
  <c r="E49" i="53"/>
  <c r="E48" i="53"/>
  <c r="E47" i="53"/>
  <c r="P39" i="58"/>
  <c r="P38" i="58"/>
  <c r="P37" i="58"/>
  <c r="P36" i="58"/>
  <c r="P35" i="58"/>
  <c r="P34" i="58"/>
  <c r="N39" i="58"/>
  <c r="N38" i="58"/>
  <c r="N37" i="58"/>
  <c r="N36" i="58"/>
  <c r="N35" i="58"/>
  <c r="N34" i="58"/>
  <c r="L39" i="58"/>
  <c r="L38" i="58"/>
  <c r="L37" i="58"/>
  <c r="L36" i="58"/>
  <c r="L35" i="58"/>
  <c r="P30" i="58"/>
  <c r="P29" i="58"/>
  <c r="P28" i="58"/>
  <c r="P27" i="58"/>
  <c r="P26" i="58"/>
  <c r="P25" i="58"/>
  <c r="N30" i="58"/>
  <c r="N29" i="58"/>
  <c r="N28" i="58"/>
  <c r="N27" i="58"/>
  <c r="N26" i="58"/>
  <c r="N25" i="58"/>
  <c r="L30" i="58"/>
  <c r="L29" i="58"/>
  <c r="L28" i="58"/>
  <c r="L27" i="58"/>
  <c r="L26" i="58"/>
  <c r="P21" i="58"/>
  <c r="P20" i="58"/>
  <c r="P19" i="58"/>
  <c r="P18" i="58"/>
  <c r="P17" i="58"/>
  <c r="P16" i="58"/>
  <c r="N21" i="58"/>
  <c r="N20" i="58"/>
  <c r="N18" i="58"/>
  <c r="N17" i="58"/>
  <c r="N16" i="58"/>
  <c r="L21" i="58"/>
  <c r="L20" i="58"/>
  <c r="L19" i="58"/>
  <c r="L18" i="58"/>
  <c r="L17" i="58"/>
  <c r="P70" i="56"/>
  <c r="P69" i="56"/>
  <c r="N70" i="56"/>
  <c r="N69" i="56"/>
  <c r="L70" i="56"/>
  <c r="L69" i="56"/>
  <c r="P32" i="56"/>
  <c r="P33" i="56"/>
  <c r="P34" i="56"/>
  <c r="P35" i="56"/>
  <c r="P36" i="56"/>
  <c r="P37" i="56"/>
  <c r="P38" i="56"/>
  <c r="P39" i="56"/>
  <c r="P40" i="56"/>
  <c r="P41" i="56"/>
  <c r="P42" i="56"/>
  <c r="P43" i="56"/>
  <c r="P44" i="56"/>
  <c r="P45" i="56"/>
  <c r="P46" i="56"/>
  <c r="P47" i="56"/>
  <c r="P48" i="56"/>
  <c r="P49" i="56"/>
  <c r="P50" i="56"/>
  <c r="P51" i="56"/>
  <c r="P52" i="56"/>
  <c r="P53" i="56"/>
  <c r="P54" i="56"/>
  <c r="P55" i="56"/>
  <c r="P56" i="56"/>
  <c r="P57" i="56"/>
  <c r="P58" i="56"/>
  <c r="P59" i="56"/>
  <c r="P60" i="56"/>
  <c r="P61" i="56"/>
  <c r="P62" i="56"/>
  <c r="N32" i="56"/>
  <c r="N33" i="56"/>
  <c r="N34" i="56"/>
  <c r="N35" i="56"/>
  <c r="N36" i="56"/>
  <c r="N37" i="56"/>
  <c r="N38" i="56"/>
  <c r="N39" i="56"/>
  <c r="N40" i="56"/>
  <c r="N41" i="56"/>
  <c r="N42" i="56"/>
  <c r="N43" i="56"/>
  <c r="N44" i="56"/>
  <c r="N45" i="56"/>
  <c r="N46" i="56"/>
  <c r="N47" i="56"/>
  <c r="N48" i="56"/>
  <c r="N49" i="56"/>
  <c r="N50" i="56"/>
  <c r="N51" i="56"/>
  <c r="N52" i="56"/>
  <c r="N53" i="56"/>
  <c r="N54" i="56"/>
  <c r="N55" i="56"/>
  <c r="N56" i="56"/>
  <c r="N57" i="56"/>
  <c r="N58" i="56"/>
  <c r="N59" i="56"/>
  <c r="N60" i="56"/>
  <c r="N61" i="56"/>
  <c r="N62" i="56"/>
  <c r="L32" i="56"/>
  <c r="L33" i="56"/>
  <c r="L34" i="56"/>
  <c r="L35" i="56"/>
  <c r="L36" i="56"/>
  <c r="L37" i="56"/>
  <c r="L38" i="56"/>
  <c r="L39" i="56"/>
  <c r="L40" i="56"/>
  <c r="L41" i="56"/>
  <c r="L42" i="56"/>
  <c r="L43" i="56"/>
  <c r="L44" i="56"/>
  <c r="L45" i="56"/>
  <c r="L46" i="56"/>
  <c r="L47" i="56"/>
  <c r="L48" i="56"/>
  <c r="L49" i="56"/>
  <c r="L50" i="56"/>
  <c r="L51" i="56"/>
  <c r="L52" i="56"/>
  <c r="L53" i="56"/>
  <c r="L54" i="56"/>
  <c r="L55" i="56"/>
  <c r="L56" i="56"/>
  <c r="L57" i="56"/>
  <c r="L58" i="56"/>
  <c r="L59" i="56"/>
  <c r="L60" i="56"/>
  <c r="L61" i="56"/>
  <c r="L62" i="56"/>
  <c r="P67" i="56"/>
  <c r="N67" i="56"/>
  <c r="L67" i="56"/>
  <c r="P66" i="56"/>
  <c r="N66" i="56"/>
  <c r="L66" i="56"/>
  <c r="P29" i="56"/>
  <c r="P28" i="56"/>
  <c r="N29" i="56"/>
  <c r="N28" i="56"/>
  <c r="L29" i="56"/>
  <c r="L27" i="56" s="1"/>
  <c r="P25" i="56"/>
  <c r="P24" i="56"/>
  <c r="P23" i="56"/>
  <c r="P22" i="56"/>
  <c r="N25" i="56"/>
  <c r="N24" i="56"/>
  <c r="N23" i="56"/>
  <c r="N22" i="56"/>
  <c r="L24" i="56"/>
  <c r="L23" i="56"/>
  <c r="L22" i="56"/>
  <c r="L18" i="56"/>
  <c r="L17" i="56"/>
  <c r="M77" i="42"/>
  <c r="N30" i="56"/>
  <c r="E63" i="42"/>
  <c r="E65" i="42"/>
  <c r="E64" i="41"/>
  <c r="P16" i="9"/>
  <c r="L16" i="9" s="1"/>
  <c r="E84" i="42"/>
  <c r="K77" i="42"/>
  <c r="E78" i="42"/>
  <c r="E80" i="42"/>
  <c r="E79" i="42"/>
  <c r="E86" i="42"/>
  <c r="E87" i="42"/>
  <c r="E89" i="42"/>
  <c r="E88" i="42"/>
  <c r="E67" i="42"/>
  <c r="E64" i="42"/>
  <c r="E66" i="42"/>
  <c r="E78" i="41"/>
  <c r="E81" i="41"/>
  <c r="E89" i="41"/>
  <c r="E86" i="41"/>
  <c r="E85" i="41"/>
  <c r="E84" i="41"/>
  <c r="E88" i="41"/>
  <c r="G61" i="41"/>
  <c r="E63" i="41"/>
  <c r="E66" i="41"/>
  <c r="E65" i="41"/>
  <c r="E67" i="41"/>
  <c r="I17" i="55" l="1"/>
  <c r="I45" i="55" s="1"/>
  <c r="M17" i="55"/>
  <c r="M47" i="55" s="1"/>
  <c r="I17" i="54"/>
  <c r="O46" i="54"/>
  <c r="O43" i="54"/>
  <c r="G46" i="54"/>
  <c r="I43" i="54"/>
  <c r="K48" i="54"/>
  <c r="I45" i="54"/>
  <c r="O44" i="54"/>
  <c r="O42" i="54" s="1"/>
  <c r="O45" i="54"/>
  <c r="I47" i="54"/>
  <c r="I44" i="54"/>
  <c r="I42" i="54" s="1"/>
  <c r="I41" i="54" s="1"/>
  <c r="O17" i="54"/>
  <c r="G17" i="54"/>
  <c r="I46" i="54"/>
  <c r="G43" i="54"/>
  <c r="G42" i="54" s="1"/>
  <c r="P20" i="9"/>
  <c r="E19" i="9"/>
  <c r="O69" i="41"/>
  <c r="M43" i="54"/>
  <c r="I77" i="41"/>
  <c r="I61" i="42"/>
  <c r="K61" i="42"/>
  <c r="G61" i="42"/>
  <c r="P21" i="9"/>
  <c r="K61" i="41"/>
  <c r="G69" i="41"/>
  <c r="L30" i="56"/>
  <c r="O83" i="42"/>
  <c r="P30" i="56"/>
  <c r="L68" i="56"/>
  <c r="P68" i="56"/>
  <c r="K44" i="54"/>
  <c r="K42" i="54" s="1"/>
  <c r="K41" i="54" s="1"/>
  <c r="M44" i="54"/>
  <c r="K83" i="41"/>
  <c r="I61" i="41"/>
  <c r="M83" i="41"/>
  <c r="M61" i="41"/>
  <c r="G45" i="54"/>
  <c r="G41" i="54" s="1"/>
  <c r="K46" i="54"/>
  <c r="P22" i="9"/>
  <c r="K47" i="54"/>
  <c r="O45" i="53"/>
  <c r="M46" i="54"/>
  <c r="K17" i="54"/>
  <c r="O77" i="41"/>
  <c r="P19" i="9"/>
  <c r="P23" i="9"/>
  <c r="P25" i="9"/>
  <c r="L15" i="56"/>
  <c r="N15" i="56"/>
  <c r="E77" i="41"/>
  <c r="L34" i="40"/>
  <c r="Q56" i="59"/>
  <c r="Q47" i="59"/>
  <c r="Q42" i="59"/>
  <c r="M42" i="59"/>
  <c r="Q37" i="59"/>
  <c r="O32" i="59"/>
  <c r="L33" i="58"/>
  <c r="N68" i="56"/>
  <c r="P65" i="56"/>
  <c r="P27" i="56"/>
  <c r="N27" i="56"/>
  <c r="L21" i="56"/>
  <c r="P21" i="56"/>
  <c r="I83" i="42"/>
  <c r="G83" i="42"/>
  <c r="M83" i="42"/>
  <c r="E83" i="42"/>
  <c r="I77" i="42"/>
  <c r="G77" i="42"/>
  <c r="G69" i="42"/>
  <c r="O69" i="42"/>
  <c r="M69" i="42"/>
  <c r="I69" i="42"/>
  <c r="E69" i="42"/>
  <c r="M61" i="42"/>
  <c r="O61" i="42"/>
  <c r="I83" i="41"/>
  <c r="G83" i="41"/>
  <c r="O83" i="41"/>
  <c r="M77" i="41"/>
  <c r="G77" i="41"/>
  <c r="E69" i="41"/>
  <c r="E61" i="41"/>
  <c r="L41" i="40"/>
  <c r="P41" i="40"/>
  <c r="L16" i="40"/>
  <c r="K17" i="55"/>
  <c r="K43" i="55" s="1"/>
  <c r="I39" i="54"/>
  <c r="M47" i="54"/>
  <c r="M45" i="54"/>
  <c r="N25" i="9"/>
  <c r="P18" i="9"/>
  <c r="N19" i="9"/>
  <c r="N18" i="9" s="1"/>
  <c r="N23" i="9"/>
  <c r="N20" i="9"/>
  <c r="N24" i="9"/>
  <c r="N21" i="9"/>
  <c r="O37" i="59"/>
  <c r="O23" i="59"/>
  <c r="M16" i="59"/>
  <c r="E53" i="53"/>
  <c r="G53" i="53"/>
  <c r="M53" i="53"/>
  <c r="O53" i="53"/>
  <c r="I53" i="53"/>
  <c r="G45" i="53"/>
  <c r="I45" i="53"/>
  <c r="M45" i="53"/>
  <c r="N24" i="58"/>
  <c r="P24" i="58"/>
  <c r="N33" i="58"/>
  <c r="P33" i="58"/>
  <c r="L23" i="57"/>
  <c r="N31" i="57"/>
  <c r="N23" i="57"/>
  <c r="L24" i="58"/>
  <c r="P23" i="57"/>
  <c r="L31" i="57"/>
  <c r="P31" i="57"/>
  <c r="N15" i="57"/>
  <c r="P15" i="57"/>
  <c r="L15" i="57"/>
  <c r="L65" i="56"/>
  <c r="N21" i="56"/>
  <c r="K83" i="42"/>
  <c r="E77" i="42"/>
  <c r="E61" i="42"/>
  <c r="E21" i="55"/>
  <c r="M46" i="55"/>
  <c r="M42" i="55"/>
  <c r="I42" i="55"/>
  <c r="I44" i="55"/>
  <c r="I46" i="55"/>
  <c r="O17" i="55"/>
  <c r="K46" i="55"/>
  <c r="K47" i="55"/>
  <c r="K42" i="55"/>
  <c r="G45" i="55"/>
  <c r="G39" i="55"/>
  <c r="G42" i="55"/>
  <c r="G48" i="55"/>
  <c r="G47" i="55"/>
  <c r="G43" i="55"/>
  <c r="G46" i="55"/>
  <c r="G44" i="55"/>
  <c r="E18" i="55"/>
  <c r="E45" i="53"/>
  <c r="Q15" i="54"/>
  <c r="E18" i="54"/>
  <c r="I39" i="55"/>
  <c r="M39" i="55"/>
  <c r="L15" i="58"/>
  <c r="N15" i="58"/>
  <c r="P15" i="58"/>
  <c r="N65" i="56"/>
  <c r="O47" i="59"/>
  <c r="M47" i="59"/>
  <c r="E83" i="41"/>
  <c r="M56" i="59"/>
  <c r="M37" i="59"/>
  <c r="O56" i="59"/>
  <c r="M32" i="59"/>
  <c r="M23" i="59"/>
  <c r="Q23" i="59"/>
  <c r="I41" i="55" l="1"/>
  <c r="M44" i="55"/>
  <c r="I48" i="55"/>
  <c r="M48" i="55"/>
  <c r="M43" i="55"/>
  <c r="I47" i="55"/>
  <c r="K45" i="55"/>
  <c r="K41" i="55" s="1"/>
  <c r="I43" i="55"/>
  <c r="M45" i="55"/>
  <c r="E45" i="54"/>
  <c r="E17" i="54"/>
  <c r="O41" i="54"/>
  <c r="M42" i="54"/>
  <c r="M41" i="54" s="1"/>
  <c r="L22" i="9"/>
  <c r="L23" i="9"/>
  <c r="L25" i="9"/>
  <c r="L24" i="9"/>
  <c r="M41" i="55"/>
  <c r="K39" i="55"/>
  <c r="K48" i="55"/>
  <c r="K44" i="55"/>
  <c r="L19" i="9"/>
  <c r="L18" i="9" s="1"/>
  <c r="L21" i="9"/>
  <c r="L20" i="9"/>
  <c r="G41" i="55"/>
  <c r="O46" i="55"/>
  <c r="O39" i="55"/>
  <c r="O44" i="55"/>
  <c r="O43" i="55"/>
  <c r="O48" i="55"/>
  <c r="O45" i="55"/>
  <c r="O47" i="55"/>
  <c r="E17" i="55"/>
  <c r="E43" i="55" s="1"/>
  <c r="O42" i="55"/>
  <c r="E44" i="54"/>
  <c r="E46" i="54"/>
  <c r="E43" i="54"/>
  <c r="E47" i="54"/>
  <c r="E48" i="54"/>
  <c r="G39" i="54"/>
  <c r="K39" i="54"/>
  <c r="M39" i="54"/>
  <c r="O39" i="54"/>
  <c r="E42" i="54" l="1"/>
  <c r="E41" i="54" s="1"/>
  <c r="E39" i="55"/>
  <c r="E44" i="55"/>
  <c r="E47" i="55"/>
  <c r="E46" i="55"/>
  <c r="E42" i="55"/>
  <c r="E45" i="55"/>
  <c r="O41" i="55"/>
  <c r="E48" i="55"/>
  <c r="E39" i="54"/>
  <c r="E41" i="55" l="1"/>
</calcChain>
</file>

<file path=xl/sharedStrings.xml><?xml version="1.0" encoding="utf-8"?>
<sst xmlns="http://schemas.openxmlformats.org/spreadsheetml/2006/main" count="1703" uniqueCount="203">
  <si>
    <t>Total</t>
  </si>
  <si>
    <t>Aguascalientes</t>
  </si>
  <si>
    <t>Baja California</t>
  </si>
  <si>
    <t>Baja California Sur</t>
  </si>
  <si>
    <t>Campeche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</si>
  <si>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</si>
  <si>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</si>
  <si>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</si>
  <si>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</si>
  <si>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</si>
  <si>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</si>
  <si>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</si>
  <si>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</si>
  <si>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</si>
  <si>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</si>
  <si>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</si>
  <si>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</si>
  <si>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</si>
  <si>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</si>
  <si>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</si>
  <si>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</si>
  <si>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</si>
  <si>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</si>
  <si>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</si>
  <si>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</si>
  <si>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</si>
  <si>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</si>
  <si>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Yucatán</t>
  </si>
  <si>
    <t>Zacatecas</t>
  </si>
  <si>
    <t>No especificado</t>
  </si>
  <si>
    <t>Tipo de localidad</t>
  </si>
  <si>
    <t>Urbana</t>
  </si>
  <si>
    <t>No urbana</t>
  </si>
  <si>
    <t>Sexo</t>
  </si>
  <si>
    <t>Hombres</t>
  </si>
  <si>
    <t>Mujeres</t>
  </si>
  <si>
    <t>Sin registro.</t>
  </si>
  <si>
    <t>Nivel educativo</t>
  </si>
  <si>
    <t>Sin escolaridad</t>
  </si>
  <si>
    <t>Primaria incompleta</t>
  </si>
  <si>
    <t>Primaria completa</t>
  </si>
  <si>
    <t>Sin ingreso</t>
  </si>
  <si>
    <t>Notas:</t>
  </si>
  <si>
    <t xml:space="preserve">Ocupados </t>
  </si>
  <si>
    <t>Desocupados</t>
  </si>
  <si>
    <t>Estudiante</t>
  </si>
  <si>
    <t>Ama de casa</t>
  </si>
  <si>
    <t>Agropecuario</t>
  </si>
  <si>
    <t>Comercio</t>
  </si>
  <si>
    <t>Servicios</t>
  </si>
  <si>
    <t>Comerciantes</t>
  </si>
  <si>
    <t>Trabajadores en servicios</t>
  </si>
  <si>
    <t>Trabajadores agropecuarios</t>
  </si>
  <si>
    <t>20 a 29 años</t>
  </si>
  <si>
    <t>30 a 39 años</t>
  </si>
  <si>
    <t>40 a 49 años</t>
  </si>
  <si>
    <t>Algún grado de secundaria</t>
  </si>
  <si>
    <t>Algún grado de bachillerato o más</t>
  </si>
  <si>
    <t>15 a 19 años</t>
  </si>
  <si>
    <t>*</t>
  </si>
  <si>
    <t>Coahuila de Zaragoza</t>
  </si>
  <si>
    <t>Michoacán de Ocampo</t>
  </si>
  <si>
    <t>Entidad federativa</t>
  </si>
  <si>
    <t>Población no económicamente activa</t>
  </si>
  <si>
    <t xml:space="preserve">Total </t>
  </si>
  <si>
    <t>Grupos de edad</t>
  </si>
  <si>
    <t>Primaria 
incompleta</t>
  </si>
  <si>
    <t>Primaria 
completa</t>
  </si>
  <si>
    <t>Más de uno hasta dos S.M.</t>
  </si>
  <si>
    <t>Más de dos hasta tres S.M.</t>
  </si>
  <si>
    <t>Más de tres hasta cinco S.M.</t>
  </si>
  <si>
    <t>Más de cinco S.M.</t>
  </si>
  <si>
    <t>Hasta un salario mínimo (S.M.)</t>
  </si>
  <si>
    <t>50 años o más</t>
  </si>
  <si>
    <t>Región de muestreo</t>
  </si>
  <si>
    <t>Oeste</t>
  </si>
  <si>
    <t>Centro</t>
  </si>
  <si>
    <t>Este</t>
  </si>
  <si>
    <t>Enero - Marzo</t>
  </si>
  <si>
    <t>Abril - Junio</t>
  </si>
  <si>
    <t>Julio - Septiembre</t>
  </si>
  <si>
    <t>Octubre - Diciembre</t>
  </si>
  <si>
    <t>Construcción</t>
  </si>
  <si>
    <t>Sueldo fijo</t>
  </si>
  <si>
    <t>Destajo por obra</t>
  </si>
  <si>
    <t>Dimensión geográfica y temporal, 
entidad federativa y 
tipo de localidad de residencia</t>
  </si>
  <si>
    <t>Trimestre de año calendario</t>
  </si>
  <si>
    <t>Sector de actividad</t>
  </si>
  <si>
    <t>Ocupación</t>
  </si>
  <si>
    <t>Posición en el trabajo</t>
  </si>
  <si>
    <t>Profesionistas, técnicos y personal adm.</t>
  </si>
  <si>
    <t>Cuadro 6.3.1.</t>
  </si>
  <si>
    <t>Cuadro 6.3.2.</t>
  </si>
  <si>
    <t>Cuadro 6.3.3.</t>
  </si>
  <si>
    <t>Cuadro 6.3.4.</t>
  </si>
  <si>
    <t>Cuadro 6.3.5.</t>
  </si>
  <si>
    <t>Cuadro 6.3.6.</t>
  </si>
  <si>
    <t>Cuadro 6.3.7.</t>
  </si>
  <si>
    <t>Cuadro 6.3.8.</t>
  </si>
  <si>
    <t>Cuadro 6.3.9.</t>
  </si>
  <si>
    <t>Manufacturero</t>
  </si>
  <si>
    <t>Trabajador por su cuenta</t>
  </si>
  <si>
    <t>Comprende los sectores de minería y extracción del petróleo, y electricidad y agua.</t>
  </si>
  <si>
    <t>Comprende trabajadores familiares sin pago, patrón y otra.</t>
  </si>
  <si>
    <t>Incluye a jubilados o pensionados y migrantes que nunca han trabajado en su lugar de origen.</t>
  </si>
  <si>
    <t>Población económicamente activa</t>
  </si>
  <si>
    <t>Trabajadores en la industria</t>
  </si>
  <si>
    <t>Trabajadores en la construcción</t>
  </si>
  <si>
    <t>Algún grado de bachillerato</t>
  </si>
  <si>
    <t>Algún grado de licenciatura o más</t>
  </si>
  <si>
    <t xml:space="preserve">Algún grado de bachillerato </t>
  </si>
  <si>
    <t>Menos de 30 casos muestrales.</t>
  </si>
  <si>
    <t>Estados Unidos</t>
  </si>
  <si>
    <t xml:space="preserve"> </t>
  </si>
  <si>
    <t>País de residencia</t>
  </si>
  <si>
    <t>Cuadro 6.3.10.</t>
  </si>
  <si>
    <t>Características laborales en el lugar de residencia</t>
  </si>
  <si>
    <t>Condición de actividad en el lugar de residencia</t>
  </si>
  <si>
    <t>Lugar de residencia y 
grupos de edad</t>
  </si>
  <si>
    <t>Lugar de residencia y 
nivel educativo</t>
  </si>
  <si>
    <t>Lugar de residencia y
nivel educativo</t>
  </si>
  <si>
    <t>Absolutos</t>
  </si>
  <si>
    <t>N/C</t>
  </si>
  <si>
    <t>Porcentajes</t>
  </si>
  <si>
    <t>Los porcentajes se estiman respecto al total de respuestas válidas, omitiendo los no especificados.</t>
  </si>
  <si>
    <t>Características del cruce hacia Estados Unidos</t>
  </si>
  <si>
    <t>Lugar de residencia</t>
  </si>
  <si>
    <t>Razón principal por la que cruzó a Estados Unidos</t>
  </si>
  <si>
    <t>Trabajar</t>
  </si>
  <si>
    <t>Buscar trabajo</t>
  </si>
  <si>
    <t>Reunirse con amigos o familiares y paseo</t>
  </si>
  <si>
    <r>
      <t xml:space="preserve">Otra razón </t>
    </r>
    <r>
      <rPr>
        <vertAlign val="superscript"/>
        <sz val="10"/>
        <rFont val="Arial"/>
        <family val="2"/>
      </rPr>
      <t>1</t>
    </r>
  </si>
  <si>
    <t>Tiempo de estancia en Estados Unidos</t>
  </si>
  <si>
    <t>Menos de un día</t>
  </si>
  <si>
    <t>De un día a menos de un mes</t>
  </si>
  <si>
    <t>De un mes a menos de tres meses</t>
  </si>
  <si>
    <t>De tres meses a menos de un año</t>
  </si>
  <si>
    <t>De un año a menos de tres años</t>
  </si>
  <si>
    <t>De tres años o más</t>
  </si>
  <si>
    <t>Condición de experiencia migratoria previa en Estados Unidos</t>
  </si>
  <si>
    <t>Con experiencia</t>
  </si>
  <si>
    <t>Sin experiencia</t>
  </si>
  <si>
    <t>Condición de documentos para cruzar</t>
  </si>
  <si>
    <t>Con documentos</t>
  </si>
  <si>
    <t>Sin documentos</t>
  </si>
  <si>
    <t>Condición de ayuda para cruzar</t>
  </si>
  <si>
    <t>Con ayuda</t>
  </si>
  <si>
    <t>Sin ayuda</t>
  </si>
  <si>
    <t>Lugar donde lo detuvo la patrulla fronteriza</t>
  </si>
  <si>
    <t>Cruzando línea</t>
  </si>
  <si>
    <t>Calle o carretera</t>
  </si>
  <si>
    <t>Desierto o montaña</t>
  </si>
  <si>
    <t>Trabajo</t>
  </si>
  <si>
    <t>Casa</t>
  </si>
  <si>
    <t>Otro lugar</t>
  </si>
  <si>
    <t>Intención de cruce a Estados Unidos en los próximos siete días</t>
  </si>
  <si>
    <t>Intentará cruzar de nueva cuenta</t>
  </si>
  <si>
    <t xml:space="preserve">No intentará cruzar </t>
  </si>
  <si>
    <t>Incluye a los migrantes que cruzaron por motivos de negocios, compras, estudios y de otro tipo.</t>
  </si>
  <si>
    <t>Cuadro 6.3.11.</t>
  </si>
  <si>
    <r>
      <t>Tipo de localidad</t>
    </r>
    <r>
      <rPr>
        <b/>
        <vertAlign val="superscript"/>
        <sz val="10"/>
        <rFont val="Arial"/>
        <family val="2"/>
      </rPr>
      <t>1</t>
    </r>
  </si>
  <si>
    <t>Para las definiciones de localidad de residencia urbana y no urbana, véase Glosario.</t>
  </si>
  <si>
    <t>Migrantes Devueltos por las autoridades migratorias de Estados Unidos.</t>
  </si>
  <si>
    <t>Migrantes Devueltos por las autoridades migratorias de Estados Unidos 
por país de residencia.</t>
  </si>
  <si>
    <t>Migrantes Devueltos por las autoridades migratorias de Estados Unidos por país de residencia.</t>
  </si>
  <si>
    <t>Veracruz de Ignacio de la Llave</t>
  </si>
  <si>
    <t>Querétaro</t>
  </si>
  <si>
    <t>Migrantes Devueltos por las autoridades migratorias de Estados Unidos</t>
  </si>
  <si>
    <t>Cuadros</t>
  </si>
  <si>
    <t>Migrantes Devueltos por las autoridades migratorias de Estados Unidos por país de residencia</t>
  </si>
  <si>
    <t>Migrantes Devueltos por las autoridades migratorias de Estados Unidos ocupados y residentes en México</t>
  </si>
  <si>
    <r>
      <t>México</t>
    </r>
    <r>
      <rPr>
        <b/>
        <vertAlign val="superscript"/>
        <sz val="10"/>
        <rFont val="Arial"/>
        <family val="2"/>
      </rPr>
      <t>1</t>
    </r>
  </si>
  <si>
    <r>
      <t>Otras razones</t>
    </r>
    <r>
      <rPr>
        <vertAlign val="superscript"/>
        <sz val="10"/>
        <rFont val="Arial"/>
        <family val="2"/>
      </rPr>
      <t xml:space="preserve"> 2</t>
    </r>
  </si>
  <si>
    <r>
      <t>Estados Unidos</t>
    </r>
    <r>
      <rPr>
        <b/>
        <vertAlign val="superscript"/>
        <sz val="10"/>
        <rFont val="Arial"/>
        <family val="2"/>
      </rPr>
      <t>3</t>
    </r>
  </si>
  <si>
    <t>Se refiere a los residentes en México y que permanecieron menos de 1 año en Estados Unidos.</t>
  </si>
  <si>
    <t>Se refiere a los que declaran residencia en Estados Unidos, o en México y con 1 año o más de permanencia en EU.</t>
  </si>
  <si>
    <r>
      <t xml:space="preserve">Otras razones </t>
    </r>
    <r>
      <rPr>
        <vertAlign val="superscript"/>
        <sz val="10"/>
        <rFont val="Arial"/>
        <family val="2"/>
      </rPr>
      <t>2</t>
    </r>
  </si>
  <si>
    <r>
      <t>Migrantes Devueltos por las autoridades migratorias de Estados Unidos ocupados y residentes en México.</t>
    </r>
    <r>
      <rPr>
        <b/>
        <vertAlign val="superscript"/>
        <sz val="11"/>
        <rFont val="Arial"/>
        <family val="2"/>
      </rPr>
      <t>1</t>
    </r>
  </si>
  <si>
    <r>
      <t xml:space="preserve">Otro </t>
    </r>
    <r>
      <rPr>
        <vertAlign val="superscript"/>
        <sz val="10"/>
        <rFont val="Arial"/>
        <family val="2"/>
      </rPr>
      <t>2</t>
    </r>
  </si>
  <si>
    <r>
      <t xml:space="preserve">Otra </t>
    </r>
    <r>
      <rPr>
        <vertAlign val="superscript"/>
        <sz val="10"/>
        <rFont val="Arial"/>
        <family val="2"/>
      </rPr>
      <t>3</t>
    </r>
  </si>
  <si>
    <r>
      <t xml:space="preserve">Ingreso por múltiplos de salario mínimo </t>
    </r>
    <r>
      <rPr>
        <b/>
        <vertAlign val="superscript"/>
        <sz val="10"/>
        <rFont val="Arial"/>
        <family val="2"/>
      </rPr>
      <t>4</t>
    </r>
  </si>
  <si>
    <t>Índice</t>
  </si>
  <si>
    <t/>
  </si>
  <si>
    <t>Trabajador a sueldo fijo</t>
  </si>
  <si>
    <t>Trabajador a destajo o por obra</t>
  </si>
  <si>
    <t>Aeropuerto</t>
  </si>
  <si>
    <t>No especifica</t>
  </si>
  <si>
    <t>EMIF NORTE 2017</t>
  </si>
  <si>
    <t>Dimensión geográfica y temporal, entidad federativa y tipo de localidad de residencia, según sexo, 2017</t>
  </si>
  <si>
    <t>Grupos de edad según sexo, 2017</t>
  </si>
  <si>
    <t>Nivel educativo según sexo, 2017</t>
  </si>
  <si>
    <t>Nivel educativo según grupos de edad, 2017</t>
  </si>
  <si>
    <t>Características del cruce hacia Estados Unidos según lugar de residencia, 2017</t>
  </si>
  <si>
    <t>Condición de actividad en el lugar de residencia según sexo, 2017</t>
  </si>
  <si>
    <t>Condición de actividad en el lugar de residencia según grupos de edad, 2017</t>
  </si>
  <si>
    <t>Condición de actividad en el lugar de residencia según nivel educativo, 2017</t>
  </si>
  <si>
    <t>Características laborales en el lugar de residencia según sexo, 2017</t>
  </si>
  <si>
    <t>Características laborales en el lugar de residencia según grupos de edad, 2017</t>
  </si>
  <si>
    <t>Características laborales en su lugar de residencia según nivel educativo, 2017</t>
  </si>
  <si>
    <t>Grupos de edad según sexo, 2017.</t>
  </si>
  <si>
    <t>Para generar los múltiplos de salario mínimo se tomó el promedio nacional de 80.75 pesos diarios en 2017.</t>
  </si>
  <si>
    <t>Ocupación u oficio</t>
  </si>
  <si>
    <t>Puesto o posición en la ocupación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</si>
</sst>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###\ ###\ ###"/>
    <numFmt numFmtId="165" formatCode="_-* #,##0.0_-;\-* #,##0.0_-;_-* &quot;-&quot;??_-;_-@_-"/>
    <numFmt numFmtId="166" formatCode="_-* #\ ###\ ##0_-;\-* #\ ###\ ##0_-;_-* &quot;---&quot;??_-;_-@_-"/>
    <numFmt numFmtId="167" formatCode="_-* #\ ###\ ##0_-;\-* #\ ###\ ##0_-;_-* &quot;---&quot;_-;_-@_-"/>
    <numFmt numFmtId="168" formatCode="#,##0_ ;\-#,##0\ "/>
  </numFmts>
  <fonts count="20">
    <font>
      <sz val="10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name val="CG Omega"/>
    </font>
    <font>
      <sz val="8"/>
      <name val="CG Omega"/>
    </font>
    <font>
      <sz val="11"/>
      <color theme="1"/>
      <name val="Calibri"/>
      <family val="2"/>
      <scheme val="minor"/>
    </font>
    <font>
      <b/>
      <sz val="10"/>
      <color theme="9" tint="-0.249977111117893"/>
      <name val="Arial"/>
      <family val="2"/>
    </font>
    <font>
      <u/>
      <sz val="10"/>
      <color indexed="12"/>
      <name val="CG Omega"/>
      <family val="2"/>
    </font>
    <font>
      <u/>
      <sz val="10"/>
      <color indexed="12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0" fontId="1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313">
    <xf numFmtId="0" fontId="0" fillId="0" borderId="0" xfId="0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41" fontId="8" fillId="0" borderId="0" xfId="0" applyNumberFormat="1" applyFont="1" applyFill="1" applyAlignment="1">
      <alignment horizontal="center"/>
    </xf>
    <xf numFmtId="0" fontId="9" fillId="0" borderId="0" xfId="0" applyFont="1" applyFill="1"/>
    <xf numFmtId="0" fontId="9" fillId="0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Alignment="1">
      <alignment horizontal="left"/>
    </xf>
    <xf numFmtId="166" fontId="6" fillId="0" borderId="0" xfId="0" applyNumberFormat="1" applyFont="1" applyFill="1"/>
    <xf numFmtId="0" fontId="6" fillId="0" borderId="2" xfId="3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5" applyFont="1" applyFill="1" applyBorder="1"/>
    <xf numFmtId="0" fontId="9" fillId="0" borderId="1" xfId="5" applyFont="1" applyFill="1" applyBorder="1"/>
    <xf numFmtId="0" fontId="6" fillId="0" borderId="0" xfId="5" applyFont="1" applyFill="1"/>
    <xf numFmtId="0" fontId="6" fillId="0" borderId="2" xfId="5" applyFont="1" applyFill="1" applyBorder="1"/>
    <xf numFmtId="166" fontId="7" fillId="0" borderId="0" xfId="5" applyNumberFormat="1" applyFont="1" applyFill="1"/>
    <xf numFmtId="164" fontId="6" fillId="0" borderId="0" xfId="5" applyNumberFormat="1" applyFont="1" applyFill="1" applyBorder="1" applyAlignment="1">
      <alignment horizontal="left"/>
    </xf>
    <xf numFmtId="166" fontId="6" fillId="0" borderId="0" xfId="5" applyNumberFormat="1" applyFont="1" applyFill="1"/>
    <xf numFmtId="0" fontId="6" fillId="0" borderId="1" xfId="5" applyFont="1" applyFill="1" applyBorder="1"/>
    <xf numFmtId="0" fontId="8" fillId="0" borderId="0" xfId="5" applyFont="1" applyFill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5" applyFont="1" applyFill="1" applyBorder="1" applyAlignment="1"/>
    <xf numFmtId="0" fontId="5" fillId="0" borderId="0" xfId="5" applyFont="1" applyFill="1" applyAlignment="1">
      <alignment horizontal="center"/>
    </xf>
    <xf numFmtId="0" fontId="5" fillId="0" borderId="0" xfId="5" applyFont="1" applyFill="1" applyAlignment="1">
      <alignment horizontal="center" wrapText="1"/>
    </xf>
    <xf numFmtId="0" fontId="6" fillId="0" borderId="0" xfId="3" applyNumberFormat="1" applyFont="1" applyFill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5" applyFont="1" applyFill="1" applyBorder="1"/>
    <xf numFmtId="0" fontId="6" fillId="0" borderId="0" xfId="3" applyFont="1" applyFill="1" applyBorder="1" applyAlignment="1">
      <alignment horizontal="center" vertical="center"/>
    </xf>
    <xf numFmtId="0" fontId="9" fillId="0" borderId="0" xfId="0" applyFont="1" applyFill="1" applyBorder="1"/>
    <xf numFmtId="165" fontId="7" fillId="0" borderId="0" xfId="1" applyNumberFormat="1" applyFont="1" applyFill="1"/>
    <xf numFmtId="165" fontId="6" fillId="0" borderId="0" xfId="1" applyNumberFormat="1" applyFont="1" applyFill="1"/>
    <xf numFmtId="0" fontId="13" fillId="0" borderId="0" xfId="0" applyFont="1" applyFill="1"/>
    <xf numFmtId="0" fontId="7" fillId="0" borderId="2" xfId="0" applyFont="1" applyFill="1" applyBorder="1" applyAlignment="1">
      <alignment horizontal="left"/>
    </xf>
    <xf numFmtId="165" fontId="7" fillId="2" borderId="0" xfId="1" applyNumberFormat="1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/>
    <xf numFmtId="0" fontId="6" fillId="2" borderId="0" xfId="0" applyFont="1" applyFill="1"/>
    <xf numFmtId="0" fontId="6" fillId="2" borderId="0" xfId="0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left"/>
    </xf>
    <xf numFmtId="166" fontId="6" fillId="2" borderId="0" xfId="0" applyNumberFormat="1" applyFont="1" applyFill="1"/>
    <xf numFmtId="0" fontId="8" fillId="2" borderId="0" xfId="0" applyFont="1" applyFill="1"/>
    <xf numFmtId="165" fontId="6" fillId="2" borderId="0" xfId="1" applyNumberFormat="1" applyFont="1" applyFill="1"/>
    <xf numFmtId="167" fontId="6" fillId="2" borderId="0" xfId="0" applyNumberFormat="1" applyFont="1" applyFill="1"/>
    <xf numFmtId="0" fontId="6" fillId="2" borderId="0" xfId="0" applyFont="1" applyFill="1" applyAlignment="1"/>
    <xf numFmtId="0" fontId="6" fillId="2" borderId="1" xfId="0" applyFont="1" applyFill="1" applyBorder="1"/>
    <xf numFmtId="166" fontId="7" fillId="2" borderId="0" xfId="0" applyNumberFormat="1" applyFont="1" applyFill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11" fillId="2" borderId="0" xfId="0" quotePrefix="1" applyFont="1" applyFill="1" applyAlignment="1">
      <alignment horizontal="center"/>
    </xf>
    <xf numFmtId="166" fontId="8" fillId="2" borderId="0" xfId="0" applyNumberFormat="1" applyFont="1" applyFill="1"/>
    <xf numFmtId="41" fontId="8" fillId="2" borderId="0" xfId="0" applyNumberFormat="1" applyFont="1" applyFill="1" applyAlignment="1">
      <alignment horizontal="center"/>
    </xf>
    <xf numFmtId="0" fontId="6" fillId="2" borderId="0" xfId="0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2" borderId="0" xfId="0" applyFont="1" applyFill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6" applyFont="1" applyFill="1" applyAlignment="1"/>
    <xf numFmtId="0" fontId="6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6" fillId="2" borderId="2" xfId="5" applyFont="1" applyFill="1" applyBorder="1"/>
    <xf numFmtId="0" fontId="6" fillId="2" borderId="0" xfId="5" applyFont="1" applyFill="1" applyBorder="1"/>
    <xf numFmtId="0" fontId="6" fillId="2" borderId="2" xfId="3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/>
    <xf numFmtId="167" fontId="7" fillId="2" borderId="0" xfId="0" applyNumberFormat="1" applyFont="1" applyFill="1" applyBorder="1" applyAlignment="1">
      <alignment horizontal="left"/>
    </xf>
    <xf numFmtId="165" fontId="7" fillId="2" borderId="0" xfId="1" applyNumberFormat="1" applyFont="1" applyFill="1" applyBorder="1" applyAlignment="1">
      <alignment horizontal="left"/>
    </xf>
    <xf numFmtId="167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168" fontId="11" fillId="2" borderId="0" xfId="0" quotePrefix="1" applyNumberFormat="1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/>
    <xf numFmtId="41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67" fontId="16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165" fontId="4" fillId="2" borderId="0" xfId="1" applyNumberFormat="1" applyFont="1" applyFill="1"/>
    <xf numFmtId="0" fontId="4" fillId="2" borderId="1" xfId="0" applyFont="1" applyFill="1" applyBorder="1"/>
    <xf numFmtId="0" fontId="4" fillId="2" borderId="2" xfId="0" applyFont="1" applyFill="1" applyBorder="1" applyAlignment="1">
      <alignment horizontal="left"/>
    </xf>
    <xf numFmtId="164" fontId="4" fillId="2" borderId="0" xfId="0" applyNumberFormat="1" applyFont="1" applyFill="1" applyAlignment="1">
      <alignment horizontal="left"/>
    </xf>
    <xf numFmtId="166" fontId="4" fillId="2" borderId="0" xfId="0" applyNumberFormat="1" applyFont="1" applyFill="1" applyBorder="1"/>
    <xf numFmtId="0" fontId="4" fillId="2" borderId="0" xfId="6" applyFont="1" applyFill="1" applyAlignment="1"/>
    <xf numFmtId="0" fontId="4" fillId="2" borderId="1" xfId="0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/>
    </xf>
    <xf numFmtId="165" fontId="4" fillId="0" borderId="0" xfId="1" applyNumberFormat="1" applyFont="1" applyFill="1"/>
    <xf numFmtId="165" fontId="4" fillId="0" borderId="0" xfId="1" applyNumberFormat="1" applyFont="1" applyFill="1" applyAlignment="1">
      <alignment horizontal="right"/>
    </xf>
    <xf numFmtId="166" fontId="7" fillId="0" borderId="0" xfId="5" applyNumberFormat="1" applyFont="1" applyFill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0" fontId="4" fillId="0" borderId="0" xfId="0" applyFont="1" applyFill="1"/>
    <xf numFmtId="0" fontId="8" fillId="0" borderId="0" xfId="0" applyFont="1" applyFill="1" applyAlignment="1"/>
    <xf numFmtId="0" fontId="6" fillId="0" borderId="0" xfId="0" applyFont="1" applyFill="1" applyAlignment="1">
      <alignment horizontal="left"/>
    </xf>
    <xf numFmtId="0" fontId="11" fillId="0" borderId="0" xfId="0" quotePrefix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41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7" fillId="0" borderId="0" xfId="0" applyFont="1"/>
    <xf numFmtId="0" fontId="4" fillId="0" borderId="0" xfId="0" applyFont="1"/>
    <xf numFmtId="0" fontId="18" fillId="0" borderId="0" xfId="9" applyFont="1" applyAlignment="1" applyProtection="1"/>
    <xf numFmtId="0" fontId="4" fillId="0" borderId="0" xfId="0" applyFont="1" applyAlignment="1"/>
    <xf numFmtId="0" fontId="4" fillId="0" borderId="0" xfId="0" applyFont="1" applyFill="1" applyAlignment="1"/>
    <xf numFmtId="166" fontId="4" fillId="2" borderId="0" xfId="0" applyNumberFormat="1" applyFont="1" applyFill="1"/>
    <xf numFmtId="0" fontId="4" fillId="2" borderId="0" xfId="0" applyFont="1" applyFill="1" applyAlignment="1"/>
    <xf numFmtId="0" fontId="8" fillId="2" borderId="0" xfId="0" applyFont="1" applyFill="1" applyAlignment="1"/>
    <xf numFmtId="0" fontId="4" fillId="2" borderId="2" xfId="5" applyFont="1" applyFill="1" applyBorder="1"/>
    <xf numFmtId="0" fontId="4" fillId="2" borderId="0" xfId="5" applyFont="1" applyFill="1" applyBorder="1"/>
    <xf numFmtId="0" fontId="4" fillId="2" borderId="2" xfId="3" applyFont="1" applyFill="1" applyBorder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167" fontId="4" fillId="2" borderId="0" xfId="0" applyNumberFormat="1" applyFont="1" applyFill="1" applyBorder="1" applyAlignment="1">
      <alignment horizontal="left"/>
    </xf>
    <xf numFmtId="167" fontId="4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4" fillId="2" borderId="0" xfId="5" applyFont="1" applyFill="1" applyBorder="1" applyAlignment="1">
      <alignment horizontal="center" vertical="center"/>
    </xf>
    <xf numFmtId="0" fontId="6" fillId="2" borderId="0" xfId="0" applyFont="1" applyFill="1" applyAlignment="1"/>
    <xf numFmtId="0" fontId="4" fillId="2" borderId="0" xfId="0" applyFont="1" applyFill="1" applyAlignment="1"/>
    <xf numFmtId="0" fontId="8" fillId="2" borderId="0" xfId="0" applyFont="1" applyFill="1" applyAlignment="1"/>
    <xf numFmtId="0" fontId="18" fillId="0" borderId="0" xfId="9" applyFont="1" applyFill="1" applyAlignment="1" applyProtection="1">
      <alignment horizontal="center"/>
    </xf>
    <xf numFmtId="3" fontId="6" fillId="2" borderId="0" xfId="0" applyNumberFormat="1" applyFont="1" applyFill="1"/>
    <xf numFmtId="49" fontId="4" fillId="2" borderId="0" xfId="0" applyNumberFormat="1" applyFont="1" applyFill="1"/>
    <xf numFmtId="0" fontId="4" fillId="2" borderId="0" xfId="0" applyFont="1" applyFill="1" applyAlignment="1"/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4" fillId="0" borderId="0" xfId="6" applyFont="1" applyFill="1" applyAlignment="1"/>
    <xf numFmtId="167" fontId="7" fillId="2" borderId="0" xfId="0" applyNumberFormat="1" applyFont="1" applyFill="1" applyBorder="1"/>
    <xf numFmtId="167" fontId="4" fillId="2" borderId="0" xfId="0" applyNumberFormat="1" applyFont="1" applyFill="1" applyBorder="1"/>
    <xf numFmtId="167" fontId="8" fillId="2" borderId="0" xfId="0" applyNumberFormat="1" applyFont="1" applyFill="1" applyBorder="1"/>
    <xf numFmtId="166" fontId="6" fillId="2" borderId="2" xfId="0" applyNumberFormat="1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left"/>
    </xf>
    <xf numFmtId="0" fontId="6" fillId="2" borderId="0" xfId="0" applyFont="1" applyFill="1" applyAlignment="1"/>
    <xf numFmtId="0" fontId="4" fillId="2" borderId="0" xfId="0" applyFont="1" applyFill="1" applyAlignment="1"/>
    <xf numFmtId="0" fontId="8" fillId="2" borderId="0" xfId="0" applyFont="1" applyFill="1" applyAlignment="1"/>
    <xf numFmtId="0" fontId="6" fillId="2" borderId="0" xfId="0" applyFont="1" applyFill="1" applyAlignment="1">
      <alignment horizontal="center"/>
    </xf>
    <xf numFmtId="0" fontId="9" fillId="2" borderId="1" xfId="5" applyFont="1" applyFill="1" applyBorder="1"/>
    <xf numFmtId="0" fontId="6" fillId="2" borderId="0" xfId="5" applyFont="1" applyFill="1"/>
    <xf numFmtId="0" fontId="4" fillId="2" borderId="0" xfId="5" applyFont="1" applyFill="1"/>
    <xf numFmtId="0" fontId="4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6" fontId="7" fillId="2" borderId="0" xfId="5" applyNumberFormat="1" applyFont="1" applyFill="1"/>
    <xf numFmtId="0" fontId="6" fillId="2" borderId="0" xfId="7" applyFont="1" applyFill="1" applyBorder="1"/>
    <xf numFmtId="166" fontId="4" fillId="2" borderId="0" xfId="5" applyNumberFormat="1" applyFont="1" applyFill="1"/>
    <xf numFmtId="0" fontId="4" fillId="2" borderId="0" xfId="7" applyFont="1" applyFill="1" applyBorder="1"/>
    <xf numFmtId="0" fontId="7" fillId="2" borderId="0" xfId="7" applyFont="1" applyFill="1" applyBorder="1" applyAlignment="1"/>
    <xf numFmtId="0" fontId="6" fillId="2" borderId="0" xfId="7" applyFont="1" applyFill="1" applyBorder="1" applyAlignment="1"/>
    <xf numFmtId="0" fontId="4" fillId="2" borderId="0" xfId="4" applyFont="1" applyFill="1"/>
    <xf numFmtId="0" fontId="4" fillId="2" borderId="0" xfId="7" applyFont="1" applyFill="1" applyBorder="1" applyAlignment="1"/>
    <xf numFmtId="165" fontId="4" fillId="2" borderId="0" xfId="1" applyNumberFormat="1" applyFont="1" applyFill="1" applyAlignment="1">
      <alignment horizontal="right"/>
    </xf>
    <xf numFmtId="0" fontId="6" fillId="2" borderId="1" xfId="5" applyFont="1" applyFill="1" applyBorder="1"/>
    <xf numFmtId="0" fontId="4" fillId="2" borderId="1" xfId="5" applyFont="1" applyFill="1" applyBorder="1"/>
    <xf numFmtId="0" fontId="8" fillId="2" borderId="0" xfId="5" applyFont="1" applyFill="1" applyBorder="1"/>
    <xf numFmtId="0" fontId="8" fillId="2" borderId="0" xfId="5" applyFont="1" applyFill="1" applyBorder="1" applyAlignment="1">
      <alignment horizontal="right"/>
    </xf>
    <xf numFmtId="0" fontId="11" fillId="2" borderId="0" xfId="0" quotePrefix="1" applyFont="1" applyFill="1" applyAlignment="1">
      <alignment horizontal="center" vertical="center"/>
    </xf>
    <xf numFmtId="0" fontId="8" fillId="2" borderId="0" xfId="5" applyFont="1" applyFill="1" applyBorder="1" applyAlignment="1"/>
    <xf numFmtId="0" fontId="3" fillId="2" borderId="0" xfId="0" applyFont="1" applyFill="1"/>
    <xf numFmtId="166" fontId="8" fillId="2" borderId="0" xfId="5" applyNumberFormat="1" applyFont="1" applyFill="1" applyBorder="1"/>
    <xf numFmtId="41" fontId="8" fillId="2" borderId="0" xfId="5" applyNumberFormat="1" applyFont="1" applyFill="1" applyBorder="1" applyAlignment="1">
      <alignment horizontal="center"/>
    </xf>
    <xf numFmtId="0" fontId="13" fillId="2" borderId="0" xfId="0" applyFont="1" applyFill="1"/>
    <xf numFmtId="166" fontId="3" fillId="2" borderId="0" xfId="0" applyNumberFormat="1" applyFont="1" applyFill="1"/>
    <xf numFmtId="164" fontId="7" fillId="2" borderId="0" xfId="0" applyNumberFormat="1" applyFont="1" applyFill="1" applyAlignment="1">
      <alignment horizontal="left"/>
    </xf>
    <xf numFmtId="0" fontId="8" fillId="2" borderId="0" xfId="8" applyFont="1" applyFill="1" applyAlignment="1">
      <alignment horizontal="right"/>
    </xf>
    <xf numFmtId="0" fontId="8" fillId="2" borderId="0" xfId="8" applyFont="1" applyFill="1"/>
    <xf numFmtId="0" fontId="18" fillId="2" borderId="0" xfId="9" applyFont="1" applyFill="1" applyAlignment="1" applyProtection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166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horizontal="left"/>
    </xf>
    <xf numFmtId="166" fontId="7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left"/>
    </xf>
    <xf numFmtId="166" fontId="6" fillId="2" borderId="0" xfId="0" applyNumberFormat="1" applyFont="1" applyFill="1" applyBorder="1" applyAlignment="1">
      <alignment horizontal="center"/>
    </xf>
    <xf numFmtId="166" fontId="6" fillId="2" borderId="0" xfId="0" applyNumberFormat="1" applyFont="1" applyFill="1" applyAlignment="1">
      <alignment horizontal="left"/>
    </xf>
    <xf numFmtId="167" fontId="6" fillId="2" borderId="0" xfId="0" applyNumberFormat="1" applyFont="1" applyFill="1" applyAlignment="1">
      <alignment horizontal="center"/>
    </xf>
    <xf numFmtId="166" fontId="7" fillId="2" borderId="0" xfId="0" applyNumberFormat="1" applyFont="1" applyFill="1" applyBorder="1" applyAlignment="1">
      <alignment horizontal="center"/>
    </xf>
    <xf numFmtId="166" fontId="6" fillId="2" borderId="0" xfId="0" applyNumberFormat="1" applyFont="1" applyFill="1" applyBorder="1" applyAlignment="1"/>
    <xf numFmtId="0" fontId="6" fillId="2" borderId="0" xfId="5" applyFont="1" applyFill="1" applyAlignment="1">
      <alignment horizontal="center" vertical="center"/>
    </xf>
    <xf numFmtId="0" fontId="7" fillId="2" borderId="0" xfId="5" applyFont="1" applyFill="1" applyAlignment="1">
      <alignment horizontal="center"/>
    </xf>
    <xf numFmtId="0" fontId="6" fillId="2" borderId="0" xfId="3" applyNumberFormat="1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4" fillId="2" borderId="0" xfId="5" applyFont="1" applyFill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2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0" xfId="5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 vertical="center"/>
    </xf>
    <xf numFmtId="0" fontId="4" fillId="2" borderId="0" xfId="3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right"/>
    </xf>
    <xf numFmtId="166" fontId="7" fillId="2" borderId="0" xfId="5" applyNumberFormat="1" applyFont="1" applyFill="1" applyAlignment="1">
      <alignment horizontal="right"/>
    </xf>
    <xf numFmtId="0" fontId="0" fillId="2" borderId="0" xfId="0" applyFill="1"/>
    <xf numFmtId="0" fontId="9" fillId="2" borderId="0" xfId="0" applyFont="1" applyFill="1" applyBorder="1"/>
    <xf numFmtId="0" fontId="11" fillId="2" borderId="0" xfId="0" quotePrefix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41" fontId="8" fillId="2" borderId="0" xfId="0" applyNumberFormat="1" applyFont="1" applyFill="1" applyAlignment="1">
      <alignment horizontal="right"/>
    </xf>
    <xf numFmtId="166" fontId="7" fillId="2" borderId="0" xfId="0" applyNumberFormat="1" applyFont="1" applyFill="1" applyBorder="1"/>
    <xf numFmtId="0" fontId="4" fillId="2" borderId="0" xfId="6" applyFont="1" applyFill="1" applyBorder="1" applyAlignment="1"/>
    <xf numFmtId="166" fontId="6" fillId="2" borderId="0" xfId="0" applyNumberFormat="1" applyFont="1" applyFill="1" applyBorder="1" applyAlignment="1">
      <alignment horizontal="left"/>
    </xf>
    <xf numFmtId="164" fontId="6" fillId="2" borderId="2" xfId="0" applyNumberFormat="1" applyFont="1" applyFill="1" applyBorder="1" applyAlignment="1">
      <alignment horizontal="center"/>
    </xf>
    <xf numFmtId="166" fontId="6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/>
    <xf numFmtId="166" fontId="7" fillId="2" borderId="0" xfId="0" applyNumberFormat="1" applyFont="1" applyFill="1" applyAlignment="1">
      <alignment horizontal="center" vertical="center"/>
    </xf>
    <xf numFmtId="167" fontId="6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/>
    </xf>
    <xf numFmtId="0" fontId="18" fillId="0" borderId="0" xfId="9" applyFont="1" applyAlignment="1" applyProtection="1"/>
    <xf numFmtId="0" fontId="6" fillId="2" borderId="0" xfId="7" applyFont="1" applyFill="1" applyBorder="1" applyAlignment="1"/>
    <xf numFmtId="0" fontId="4" fillId="2" borderId="0" xfId="7" applyFont="1" applyFill="1" applyBorder="1" applyAlignment="1"/>
    <xf numFmtId="0" fontId="7" fillId="2" borderId="0" xfId="7" applyFont="1" applyFill="1" applyBorder="1" applyAlignment="1"/>
    <xf numFmtId="0" fontId="6" fillId="2" borderId="0" xfId="7" applyFont="1" applyFill="1" applyBorder="1" applyAlignment="1">
      <alignment horizontal="left"/>
    </xf>
    <xf numFmtId="0" fontId="4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4" fillId="2" borderId="0" xfId="5" applyFont="1" applyFill="1" applyAlignment="1">
      <alignment horizontal="center" vertical="center"/>
    </xf>
    <xf numFmtId="0" fontId="5" fillId="0" borderId="0" xfId="5" applyFont="1" applyFill="1" applyAlignment="1">
      <alignment horizontal="center"/>
    </xf>
    <xf numFmtId="0" fontId="7" fillId="0" borderId="0" xfId="5" applyFont="1" applyFill="1" applyAlignment="1">
      <alignment horizontal="center"/>
    </xf>
    <xf numFmtId="0" fontId="6" fillId="2" borderId="0" xfId="5" applyFont="1" applyFill="1" applyAlignment="1">
      <alignment horizontal="center" vertical="center"/>
    </xf>
    <xf numFmtId="0" fontId="6" fillId="0" borderId="0" xfId="3" applyNumberFormat="1" applyFont="1" applyFill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5" fillId="0" borderId="0" xfId="5" applyFont="1" applyFill="1" applyAlignment="1">
      <alignment horizontal="center" wrapText="1"/>
    </xf>
    <xf numFmtId="0" fontId="7" fillId="2" borderId="0" xfId="5" applyFont="1" applyFill="1" applyAlignment="1">
      <alignment horizontal="center"/>
    </xf>
    <xf numFmtId="0" fontId="6" fillId="2" borderId="0" xfId="3" applyNumberFormat="1" applyFont="1" applyFill="1" applyAlignment="1">
      <alignment horizontal="center" vertical="center" wrapText="1"/>
    </xf>
    <xf numFmtId="0" fontId="6" fillId="2" borderId="0" xfId="5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/>
    <xf numFmtId="166" fontId="7" fillId="2" borderId="2" xfId="0" applyNumberFormat="1" applyFont="1" applyFill="1" applyBorder="1" applyAlignment="1">
      <alignment horizontal="center"/>
    </xf>
    <xf numFmtId="0" fontId="6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2" borderId="0" xfId="5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 vertical="center"/>
    </xf>
    <xf numFmtId="0" fontId="4" fillId="2" borderId="0" xfId="3" applyNumberFormat="1" applyFont="1" applyFill="1" applyBorder="1" applyAlignment="1">
      <alignment horizontal="center" vertical="center" wrapText="1"/>
    </xf>
    <xf numFmtId="0" fontId="6" fillId="2" borderId="0" xfId="3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6" fillId="2" borderId="0" xfId="3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8" fillId="0" borderId="0" xfId="0" applyFont="1" applyFill="1" applyAlignment="1"/>
    <xf numFmtId="0" fontId="4" fillId="0" borderId="0" xfId="0" applyFont="1" applyFill="1" applyAlignment="1"/>
    <xf numFmtId="0" fontId="9" fillId="2" borderId="1" xfId="0" applyFont="1" applyFill="1" applyBorder="1" applyAlignment="1">
      <alignment horizontal="center"/>
    </xf>
  </cellXfs>
  <cellStyles count="12">
    <cellStyle name="Comma" xfId="1" builtinId="3"/>
    <cellStyle name="Hyperlink" xfId="9" builtinId="8"/>
    <cellStyle name="Normal" xfId="0" builtinId="0"/>
    <cellStyle name="Normal 2" xfId="2" xr:uid="{00000000-0005-0000-0000-000003000000}"/>
    <cellStyle name="Normal 3" xfId="10" xr:uid="{00000000-0005-0000-0000-000004000000}"/>
    <cellStyle name="Normal 4" xfId="11" xr:uid="{00000000-0005-0000-0000-000005000000}"/>
    <cellStyle name="Normal_Fron_nte Serie04" xfId="3" xr:uid="{00000000-0005-0000-0000-000006000000}"/>
    <cellStyle name="Normal_Hoja1" xfId="4" xr:uid="{00000000-0005-0000-0000-000007000000}"/>
    <cellStyle name="Normal_Hoja1_1" xfId="5" xr:uid="{00000000-0005-0000-0000-000008000000}"/>
    <cellStyle name="Normal_Sur_060905" xfId="6" xr:uid="{00000000-0005-0000-0000-000009000000}"/>
    <cellStyle name="Normal_SUR_2004(150606)" xfId="7" xr:uid="{00000000-0005-0000-0000-00000A000000}"/>
    <cellStyle name="Normal_TJ_EUS18 REG_RES 2Periodos" xfId="8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showGridLines="0" tabSelected="1" zoomScaleNormal="100" workbookViewId="0"/>
  </sheetViews>
  <sheetFormatPr defaultColWidth="11.42578125" defaultRowHeight="12.75"/>
  <cols>
    <col min="1" max="16384" width="11.42578125" style="128"/>
  </cols>
  <sheetData>
    <row r="1" spans="1:9">
      <c r="A1" s="127" t="s">
        <v>187</v>
      </c>
    </row>
    <row r="3" spans="1:9">
      <c r="A3" s="127" t="s">
        <v>167</v>
      </c>
    </row>
    <row r="4" spans="1:9">
      <c r="A4" s="128" t="s">
        <v>168</v>
      </c>
    </row>
    <row r="5" spans="1:9">
      <c r="A5" s="128" t="s">
        <v>167</v>
      </c>
    </row>
    <row r="6" spans="1:9">
      <c r="B6" s="245" t="s">
        <v>188</v>
      </c>
      <c r="C6" s="245"/>
      <c r="D6" s="245"/>
      <c r="E6" s="245"/>
      <c r="F6" s="245"/>
      <c r="G6" s="245"/>
      <c r="H6" s="245"/>
      <c r="I6" s="245"/>
    </row>
    <row r="7" spans="1:9">
      <c r="A7" s="128" t="s">
        <v>169</v>
      </c>
      <c r="B7" s="129"/>
      <c r="C7" s="130"/>
      <c r="D7" s="130"/>
      <c r="E7" s="130"/>
      <c r="F7" s="130"/>
      <c r="G7" s="130"/>
      <c r="H7" s="130"/>
      <c r="I7" s="130"/>
    </row>
    <row r="8" spans="1:9">
      <c r="B8" s="245" t="s">
        <v>189</v>
      </c>
      <c r="C8" s="245"/>
      <c r="D8" s="245"/>
      <c r="E8" s="245"/>
      <c r="F8" s="245"/>
      <c r="G8" s="245"/>
      <c r="H8" s="245"/>
      <c r="I8" s="245"/>
    </row>
    <row r="9" spans="1:9">
      <c r="B9" s="245" t="s">
        <v>190</v>
      </c>
      <c r="C9" s="245"/>
      <c r="D9" s="245"/>
      <c r="E9" s="245"/>
      <c r="F9" s="245"/>
      <c r="G9" s="245"/>
      <c r="H9" s="245"/>
      <c r="I9" s="245"/>
    </row>
    <row r="10" spans="1:9">
      <c r="B10" s="245" t="s">
        <v>191</v>
      </c>
      <c r="C10" s="245"/>
      <c r="D10" s="245"/>
      <c r="E10" s="245"/>
      <c r="F10" s="245"/>
      <c r="G10" s="245"/>
      <c r="H10" s="245"/>
      <c r="I10" s="245"/>
    </row>
    <row r="11" spans="1:9">
      <c r="B11" s="245" t="s">
        <v>192</v>
      </c>
      <c r="C11" s="245"/>
      <c r="D11" s="245"/>
      <c r="E11" s="245"/>
      <c r="F11" s="245"/>
      <c r="G11" s="245"/>
      <c r="H11" s="245"/>
      <c r="I11" s="245"/>
    </row>
    <row r="12" spans="1:9">
      <c r="B12" s="245" t="s">
        <v>193</v>
      </c>
      <c r="C12" s="245"/>
      <c r="D12" s="245"/>
      <c r="E12" s="245"/>
      <c r="F12" s="245"/>
      <c r="G12" s="245"/>
      <c r="H12" s="245"/>
      <c r="I12" s="245"/>
    </row>
    <row r="13" spans="1:9">
      <c r="B13" s="245" t="s">
        <v>194</v>
      </c>
      <c r="C13" s="245"/>
      <c r="D13" s="245"/>
      <c r="E13" s="245"/>
      <c r="F13" s="245"/>
      <c r="G13" s="245"/>
      <c r="H13" s="245"/>
      <c r="I13" s="245"/>
    </row>
    <row r="14" spans="1:9">
      <c r="B14" s="245" t="s">
        <v>195</v>
      </c>
      <c r="C14" s="245"/>
      <c r="D14" s="245"/>
      <c r="E14" s="245"/>
      <c r="F14" s="245"/>
      <c r="G14" s="245"/>
      <c r="H14" s="245"/>
      <c r="I14" s="245"/>
    </row>
    <row r="15" spans="1:9">
      <c r="A15" s="128" t="s">
        <v>170</v>
      </c>
      <c r="B15" s="130"/>
      <c r="C15" s="130"/>
      <c r="D15" s="130"/>
      <c r="E15" s="130"/>
      <c r="F15" s="130"/>
      <c r="G15" s="130"/>
      <c r="H15" s="130"/>
      <c r="I15" s="130"/>
    </row>
    <row r="16" spans="1:9">
      <c r="B16" s="245" t="s">
        <v>196</v>
      </c>
      <c r="C16" s="245"/>
      <c r="D16" s="245"/>
      <c r="E16" s="245"/>
      <c r="F16" s="245"/>
      <c r="G16" s="245"/>
      <c r="H16" s="245"/>
      <c r="I16" s="245"/>
    </row>
    <row r="17" spans="2:9">
      <c r="B17" s="245" t="s">
        <v>197</v>
      </c>
      <c r="C17" s="245"/>
      <c r="D17" s="245"/>
      <c r="E17" s="245"/>
      <c r="F17" s="245"/>
      <c r="G17" s="245"/>
      <c r="H17" s="245"/>
      <c r="I17" s="245"/>
    </row>
    <row r="18" spans="2:9">
      <c r="B18" s="245" t="s">
        <v>198</v>
      </c>
      <c r="C18" s="245"/>
      <c r="D18" s="245"/>
      <c r="E18" s="245"/>
      <c r="F18" s="245"/>
      <c r="G18" s="245"/>
      <c r="H18" s="245"/>
      <c r="I18" s="245"/>
    </row>
  </sheetData>
  <mergeCells count="11">
    <mergeCell ref="B13:I13"/>
    <mergeCell ref="B14:I14"/>
    <mergeCell ref="B16:I16"/>
    <mergeCell ref="B17:I17"/>
    <mergeCell ref="B18:I18"/>
    <mergeCell ref="B12:I12"/>
    <mergeCell ref="B6:I6"/>
    <mergeCell ref="B8:I8"/>
    <mergeCell ref="B9:I9"/>
    <mergeCell ref="B10:I10"/>
    <mergeCell ref="B11:I11"/>
  </mergeCells>
  <hyperlinks>
    <hyperlink ref="B6" location="DEV6.3.1_Tot!A1" display="DEV6.3.1_Tot!A1" xr:uid="{00000000-0004-0000-0000-000000000000}"/>
    <hyperlink ref="B8" location="DEV6.3.2_Tot!A1" display="DEV6.3.2_Tot!A1" xr:uid="{00000000-0004-0000-0000-000001000000}"/>
    <hyperlink ref="B9" location="DEV6.3.3_Tot!A1" display="DEV6.3.3_Tot!A1" xr:uid="{00000000-0004-0000-0000-000002000000}"/>
    <hyperlink ref="B10" location="DEV6.3.4_Tot!A1" display="DEV6.3.4_Tot!A1" xr:uid="{00000000-0004-0000-0000-000003000000}"/>
    <hyperlink ref="B11" location="DEV6.3.5_Tot!A1" display="DEV6.3.5_Tot!A1" xr:uid="{00000000-0004-0000-0000-000004000000}"/>
    <hyperlink ref="B12" location="DEV6.3.6_Tot!A1" display="DEV6.3.6_Tot!A1" xr:uid="{00000000-0004-0000-0000-000005000000}"/>
    <hyperlink ref="B16" location="DEV6.3.9_Ocup!A1" display="Características laborales en el lugar de residencia según sexo, 2009" xr:uid="{00000000-0004-0000-0000-000006000000}"/>
    <hyperlink ref="B17" location="DEV6.3.10_Ocup!A1" display="Características laborales en el lugar de residencia según grupos de edad, 2010" xr:uid="{00000000-0004-0000-0000-000007000000}"/>
    <hyperlink ref="B18" location="DEV6.3.11_Ocup!A1" display="Características laborales en su lugar de residencia según nivel educativo, 2010" xr:uid="{00000000-0004-0000-0000-000008000000}"/>
    <hyperlink ref="B13" location="DEV6.3.7_Tot!A1" display="Condición de actividad en el lugar de residencia según nivel educativo, 2009" xr:uid="{00000000-0004-0000-0000-000009000000}"/>
    <hyperlink ref="B14" location="DEV6.3.8_Tot!A1" display="Condición de actividad en el lugar de residencia según nivel educativo, 2010" xr:uid="{00000000-0004-0000-0000-00000A000000}"/>
  </hyperlinks>
  <pageMargins left="0.7" right="0.7" top="0.75" bottom="0.75" header="0.3" footer="0.3"/>
  <pageSetup paperSize="11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3"/>
  <sheetViews>
    <sheetView showGridLines="0" zoomScaleNormal="100" workbookViewId="0">
      <selection sqref="A1:Q1"/>
    </sheetView>
  </sheetViews>
  <sheetFormatPr defaultColWidth="11.42578125" defaultRowHeight="12.75"/>
  <cols>
    <col min="1" max="1" width="5.85546875" style="187" customWidth="1"/>
    <col min="2" max="3" width="5.42578125" style="187" customWidth="1"/>
    <col min="4" max="4" width="22.42578125" style="187" customWidth="1"/>
    <col min="5" max="5" width="9.5703125" style="184" bestFit="1" customWidth="1"/>
    <col min="6" max="6" width="4.7109375" style="184" customWidth="1"/>
    <col min="7" max="7" width="9.5703125" style="184" bestFit="1" customWidth="1"/>
    <col min="8" max="8" width="3.85546875" style="184" customWidth="1"/>
    <col min="9" max="9" width="8.5703125" style="184" bestFit="1" customWidth="1"/>
    <col min="10" max="10" width="3.85546875" style="184" customWidth="1"/>
    <col min="11" max="11" width="3.85546875" style="187" customWidth="1"/>
    <col min="12" max="12" width="11.85546875" style="187" bestFit="1" customWidth="1"/>
    <col min="13" max="13" width="2.85546875" style="187" bestFit="1" customWidth="1"/>
    <col min="14" max="14" width="9.28515625" style="187" bestFit="1" customWidth="1"/>
    <col min="15" max="15" width="2.85546875" style="39" bestFit="1" customWidth="1"/>
    <col min="16" max="16" width="8.5703125" style="39" bestFit="1" customWidth="1"/>
    <col min="17" max="17" width="2.85546875" style="39" bestFit="1" customWidth="1"/>
    <col min="18" max="18" width="4.85546875" style="39" customWidth="1"/>
    <col min="19" max="16384" width="11.42578125" style="39"/>
  </cols>
  <sheetData>
    <row r="1" spans="1:19" s="38" customFormat="1" ht="15">
      <c r="A1" s="253" t="s">
        <v>91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33"/>
      <c r="S1" s="147" t="s">
        <v>181</v>
      </c>
    </row>
    <row r="2" spans="1:19" s="38" customFormat="1" ht="15">
      <c r="A2" s="253" t="s">
        <v>162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33"/>
    </row>
    <row r="3" spans="1:19" s="38" customFormat="1" ht="15" customHeight="1">
      <c r="A3" s="258" t="s">
        <v>188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34"/>
    </row>
    <row r="4" spans="1:19" ht="6.9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21"/>
      <c r="P4" s="21"/>
      <c r="Q4" s="21"/>
      <c r="R4" s="40"/>
    </row>
    <row r="5" spans="1:19" ht="6.95" customHeight="1">
      <c r="A5" s="165"/>
      <c r="B5" s="165"/>
      <c r="C5" s="165"/>
      <c r="D5" s="165"/>
      <c r="E5" s="166"/>
      <c r="F5" s="166"/>
      <c r="G5" s="166"/>
      <c r="H5" s="166"/>
      <c r="I5" s="166"/>
      <c r="J5" s="166"/>
      <c r="K5" s="165"/>
      <c r="L5" s="165"/>
      <c r="M5" s="165"/>
      <c r="N5" s="165"/>
      <c r="O5" s="22"/>
      <c r="P5" s="22"/>
      <c r="Q5" s="22"/>
      <c r="R5" s="22"/>
    </row>
    <row r="6" spans="1:19" ht="12.75" customHeight="1">
      <c r="A6" s="261" t="s">
        <v>85</v>
      </c>
      <c r="B6" s="261"/>
      <c r="C6" s="261"/>
      <c r="D6" s="261"/>
      <c r="E6" s="259" t="s">
        <v>121</v>
      </c>
      <c r="F6" s="259"/>
      <c r="G6" s="259"/>
      <c r="H6" s="259"/>
      <c r="I6" s="259"/>
      <c r="J6" s="259"/>
      <c r="K6" s="205"/>
      <c r="L6" s="254" t="s">
        <v>123</v>
      </c>
      <c r="M6" s="254"/>
      <c r="N6" s="254"/>
      <c r="O6" s="254"/>
      <c r="P6" s="254"/>
      <c r="Q6" s="254"/>
      <c r="R6" s="22"/>
    </row>
    <row r="7" spans="1:19" ht="6.95" customHeight="1">
      <c r="A7" s="261"/>
      <c r="B7" s="261"/>
      <c r="C7" s="261"/>
      <c r="D7" s="261"/>
      <c r="E7" s="135"/>
      <c r="F7" s="135"/>
      <c r="G7" s="135"/>
      <c r="H7" s="135"/>
      <c r="I7" s="135"/>
      <c r="J7" s="135"/>
      <c r="K7" s="79"/>
      <c r="L7" s="78"/>
      <c r="M7" s="78"/>
      <c r="N7" s="78"/>
      <c r="O7" s="23"/>
      <c r="P7" s="23"/>
      <c r="Q7" s="23"/>
      <c r="R7" s="22"/>
    </row>
    <row r="8" spans="1:19" ht="6.95" customHeight="1">
      <c r="A8" s="261"/>
      <c r="B8" s="261"/>
      <c r="C8" s="261"/>
      <c r="D8" s="261"/>
      <c r="E8" s="166"/>
      <c r="F8" s="166"/>
      <c r="G8" s="166"/>
      <c r="H8" s="166"/>
      <c r="I8" s="166"/>
      <c r="J8" s="166"/>
      <c r="K8" s="165"/>
      <c r="L8" s="165"/>
      <c r="M8" s="165"/>
      <c r="N8" s="165"/>
      <c r="O8" s="22"/>
      <c r="P8" s="22"/>
      <c r="Q8" s="22"/>
      <c r="R8" s="22"/>
    </row>
    <row r="9" spans="1:19" ht="12.75" customHeight="1">
      <c r="A9" s="261"/>
      <c r="B9" s="261"/>
      <c r="C9" s="261"/>
      <c r="D9" s="261"/>
      <c r="E9" s="252" t="s">
        <v>0</v>
      </c>
      <c r="F9" s="208"/>
      <c r="G9" s="260" t="s">
        <v>33</v>
      </c>
      <c r="H9" s="260"/>
      <c r="I9" s="260"/>
      <c r="J9" s="260"/>
      <c r="K9" s="206"/>
      <c r="L9" s="255" t="s">
        <v>0</v>
      </c>
      <c r="M9" s="204"/>
      <c r="N9" s="256" t="s">
        <v>33</v>
      </c>
      <c r="O9" s="256"/>
      <c r="P9" s="256"/>
      <c r="Q9" s="256"/>
      <c r="R9" s="35"/>
    </row>
    <row r="10" spans="1:19" ht="6" customHeight="1">
      <c r="A10" s="261"/>
      <c r="B10" s="261"/>
      <c r="C10" s="261"/>
      <c r="D10" s="261"/>
      <c r="E10" s="252"/>
      <c r="F10" s="208"/>
      <c r="G10" s="137"/>
      <c r="H10" s="137"/>
      <c r="I10" s="137"/>
      <c r="J10" s="137"/>
      <c r="K10" s="81"/>
      <c r="L10" s="255"/>
      <c r="M10" s="204"/>
      <c r="N10" s="80"/>
      <c r="O10" s="15"/>
      <c r="P10" s="15"/>
      <c r="Q10" s="15"/>
      <c r="R10" s="41"/>
    </row>
    <row r="11" spans="1:19" ht="6" customHeight="1">
      <c r="A11" s="261"/>
      <c r="B11" s="261"/>
      <c r="C11" s="261"/>
      <c r="D11" s="261"/>
      <c r="E11" s="252"/>
      <c r="F11" s="208"/>
      <c r="G11" s="167"/>
      <c r="H11" s="167"/>
      <c r="I11" s="167"/>
      <c r="J11" s="167"/>
      <c r="K11" s="168"/>
      <c r="L11" s="255"/>
      <c r="M11" s="204"/>
      <c r="N11" s="168"/>
      <c r="O11" s="16"/>
      <c r="P11" s="16"/>
      <c r="Q11" s="16"/>
      <c r="R11" s="16"/>
    </row>
    <row r="12" spans="1:19">
      <c r="A12" s="261"/>
      <c r="B12" s="261"/>
      <c r="C12" s="261"/>
      <c r="D12" s="261"/>
      <c r="E12" s="252"/>
      <c r="F12" s="208"/>
      <c r="G12" s="250" t="s">
        <v>34</v>
      </c>
      <c r="H12" s="250"/>
      <c r="I12" s="251" t="s">
        <v>35</v>
      </c>
      <c r="J12" s="251"/>
      <c r="K12" s="207"/>
      <c r="L12" s="255"/>
      <c r="M12" s="204"/>
      <c r="N12" s="257" t="s">
        <v>34</v>
      </c>
      <c r="O12" s="257"/>
      <c r="P12" s="257" t="s">
        <v>35</v>
      </c>
      <c r="Q12" s="257"/>
      <c r="R12" s="36"/>
    </row>
    <row r="13" spans="1:19" ht="6.95" customHeight="1">
      <c r="A13" s="78"/>
      <c r="B13" s="78"/>
      <c r="C13" s="78"/>
      <c r="D13" s="78"/>
      <c r="E13" s="135"/>
      <c r="F13" s="135"/>
      <c r="G13" s="135"/>
      <c r="H13" s="135"/>
      <c r="I13" s="135"/>
      <c r="J13" s="135"/>
      <c r="K13" s="78"/>
      <c r="L13" s="78"/>
      <c r="M13" s="78"/>
      <c r="N13" s="78"/>
      <c r="O13" s="23"/>
      <c r="P13" s="23"/>
      <c r="Q13" s="23"/>
      <c r="R13" s="20"/>
    </row>
    <row r="14" spans="1:19" ht="6.95" customHeight="1">
      <c r="A14" s="165"/>
      <c r="B14" s="165"/>
      <c r="C14" s="165"/>
      <c r="D14" s="165"/>
      <c r="E14" s="166"/>
      <c r="F14" s="166"/>
      <c r="G14" s="166"/>
      <c r="H14" s="166"/>
      <c r="I14" s="166"/>
      <c r="J14" s="166"/>
      <c r="K14" s="165"/>
      <c r="L14" s="165"/>
      <c r="M14" s="165"/>
      <c r="N14" s="165"/>
      <c r="O14" s="22"/>
      <c r="P14" s="22"/>
      <c r="Q14" s="22"/>
      <c r="R14" s="22"/>
    </row>
    <row r="15" spans="1:19">
      <c r="A15" s="248" t="s">
        <v>74</v>
      </c>
      <c r="B15" s="248"/>
      <c r="C15" s="248"/>
      <c r="D15" s="248"/>
      <c r="E15" s="169">
        <v>154630</v>
      </c>
      <c r="F15" s="169"/>
      <c r="G15" s="169">
        <v>137329</v>
      </c>
      <c r="H15" s="169"/>
      <c r="I15" s="169">
        <v>17301</v>
      </c>
      <c r="J15" s="169"/>
      <c r="K15" s="169"/>
      <c r="L15" s="47">
        <f>SUM(L16:L19)</f>
        <v>100</v>
      </c>
      <c r="M15" s="169"/>
      <c r="N15" s="47">
        <f>SUM(N16:N19)</f>
        <v>100</v>
      </c>
      <c r="O15" s="24"/>
      <c r="P15" s="43">
        <f>SUM(P16:P19)</f>
        <v>100</v>
      </c>
      <c r="Q15" s="24"/>
      <c r="R15" s="25"/>
    </row>
    <row r="16" spans="1:19">
      <c r="A16" s="170"/>
      <c r="B16" s="170"/>
      <c r="C16" s="246" t="s">
        <v>75</v>
      </c>
      <c r="D16" s="246"/>
      <c r="E16" s="171">
        <v>55323</v>
      </c>
      <c r="F16" s="171"/>
      <c r="G16" s="171">
        <v>47954</v>
      </c>
      <c r="H16" s="171"/>
      <c r="I16" s="171">
        <v>7369</v>
      </c>
      <c r="J16" s="169"/>
      <c r="K16" s="169"/>
      <c r="L16" s="55">
        <f>E16*100/E15</f>
        <v>35.777662807993273</v>
      </c>
      <c r="M16" s="169"/>
      <c r="N16" s="55">
        <f>G16*100/G15</f>
        <v>34.919062980142577</v>
      </c>
      <c r="O16" s="24"/>
      <c r="P16" s="44">
        <f>I16*100/I15</f>
        <v>42.592913704410151</v>
      </c>
      <c r="Q16" s="24"/>
      <c r="R16" s="25"/>
    </row>
    <row r="17" spans="1:18">
      <c r="A17" s="170"/>
      <c r="B17" s="170"/>
      <c r="C17" s="246" t="s">
        <v>76</v>
      </c>
      <c r="D17" s="246"/>
      <c r="E17" s="171">
        <v>21180</v>
      </c>
      <c r="F17" s="171"/>
      <c r="G17" s="171">
        <v>17837</v>
      </c>
      <c r="H17" s="171"/>
      <c r="I17" s="171">
        <v>3343</v>
      </c>
      <c r="J17" s="169"/>
      <c r="K17" s="169"/>
      <c r="L17" s="55">
        <f>E17*100/E15</f>
        <v>13.697212701286944</v>
      </c>
      <c r="M17" s="169"/>
      <c r="N17" s="55">
        <f>G17*100/G15</f>
        <v>12.988516627951853</v>
      </c>
      <c r="O17" s="24"/>
      <c r="P17" s="44">
        <f>I17*100/I15</f>
        <v>19.322582509681521</v>
      </c>
      <c r="Q17" s="24"/>
      <c r="R17" s="25"/>
    </row>
    <row r="18" spans="1:18">
      <c r="A18" s="170"/>
      <c r="B18" s="170"/>
      <c r="C18" s="246" t="s">
        <v>77</v>
      </c>
      <c r="D18" s="246"/>
      <c r="E18" s="171">
        <v>59000</v>
      </c>
      <c r="F18" s="171"/>
      <c r="G18" s="171">
        <v>52880</v>
      </c>
      <c r="H18" s="171"/>
      <c r="I18" s="171">
        <v>6120</v>
      </c>
      <c r="J18" s="169"/>
      <c r="K18" s="169"/>
      <c r="L18" s="55">
        <f>E18*100/E15</f>
        <v>38.155597232102437</v>
      </c>
      <c r="M18" s="169"/>
      <c r="N18" s="55">
        <f>G18*100/G15</f>
        <v>38.506069366266409</v>
      </c>
      <c r="O18" s="24"/>
      <c r="P18" s="44">
        <f>I18*100/I15</f>
        <v>35.37367782209121</v>
      </c>
      <c r="Q18" s="24"/>
      <c r="R18" s="25"/>
    </row>
    <row r="19" spans="1:18">
      <c r="A19" s="170"/>
      <c r="B19" s="170"/>
      <c r="C19" s="172" t="s">
        <v>185</v>
      </c>
      <c r="D19" s="170"/>
      <c r="E19" s="171">
        <v>19127</v>
      </c>
      <c r="F19" s="171"/>
      <c r="G19" s="171">
        <v>18658</v>
      </c>
      <c r="H19" s="171"/>
      <c r="I19" s="171">
        <v>469</v>
      </c>
      <c r="J19" s="169" t="s">
        <v>59</v>
      </c>
      <c r="K19" s="169"/>
      <c r="L19" s="55">
        <f>E19/E15*100</f>
        <v>12.369527258617346</v>
      </c>
      <c r="M19" s="169"/>
      <c r="N19" s="55">
        <f>G19/G15*100</f>
        <v>13.586351025639159</v>
      </c>
      <c r="O19" s="24"/>
      <c r="P19" s="44">
        <f>I19/I15*100</f>
        <v>2.7108259638171202</v>
      </c>
      <c r="Q19" s="24"/>
      <c r="R19" s="25"/>
    </row>
    <row r="20" spans="1:18">
      <c r="A20" s="170"/>
      <c r="B20" s="170"/>
      <c r="C20" s="172"/>
      <c r="D20" s="170"/>
      <c r="E20" s="171"/>
      <c r="F20" s="171"/>
      <c r="G20" s="171"/>
      <c r="H20" s="171"/>
      <c r="I20" s="171"/>
      <c r="J20" s="169"/>
      <c r="K20" s="169"/>
      <c r="L20" s="169"/>
      <c r="M20" s="169"/>
      <c r="N20" s="169"/>
      <c r="O20" s="24"/>
      <c r="P20" s="24"/>
      <c r="Q20" s="24"/>
      <c r="R20" s="25"/>
    </row>
    <row r="21" spans="1:18">
      <c r="A21" s="248" t="s">
        <v>86</v>
      </c>
      <c r="B21" s="248"/>
      <c r="C21" s="248"/>
      <c r="D21" s="248"/>
      <c r="E21" s="169">
        <v>154630</v>
      </c>
      <c r="F21" s="169"/>
      <c r="G21" s="169">
        <v>137329</v>
      </c>
      <c r="H21" s="169"/>
      <c r="I21" s="169">
        <v>17301</v>
      </c>
      <c r="J21" s="169"/>
      <c r="K21" s="169"/>
      <c r="L21" s="47">
        <f>SUM(L22:L25)</f>
        <v>100.00064670503784</v>
      </c>
      <c r="M21" s="169"/>
      <c r="N21" s="47">
        <f>SUM(N22:N25)</f>
        <v>100</v>
      </c>
      <c r="O21" s="24"/>
      <c r="P21" s="43">
        <f>SUM(P22:P25)</f>
        <v>100.00578001271603</v>
      </c>
      <c r="Q21" s="24"/>
      <c r="R21" s="25"/>
    </row>
    <row r="22" spans="1:18">
      <c r="A22" s="170"/>
      <c r="B22" s="170"/>
      <c r="C22" s="246" t="s">
        <v>78</v>
      </c>
      <c r="D22" s="246"/>
      <c r="E22" s="171">
        <v>35984</v>
      </c>
      <c r="F22" s="169"/>
      <c r="G22" s="171">
        <v>32172</v>
      </c>
      <c r="H22" s="169"/>
      <c r="I22" s="171">
        <v>3812</v>
      </c>
      <c r="J22" s="169"/>
      <c r="K22" s="169"/>
      <c r="L22" s="55">
        <f>E22*100/E21</f>
        <v>23.271034081355495</v>
      </c>
      <c r="M22" s="169"/>
      <c r="N22" s="55">
        <f>G22*100/G21</f>
        <v>23.426952792199753</v>
      </c>
      <c r="O22" s="24"/>
      <c r="P22" s="44">
        <f>I22*100/I21</f>
        <v>22.033408473498643</v>
      </c>
      <c r="Q22" s="24"/>
      <c r="R22" s="25"/>
    </row>
    <row r="23" spans="1:18">
      <c r="A23" s="170"/>
      <c r="B23" s="170"/>
      <c r="C23" s="246" t="s">
        <v>79</v>
      </c>
      <c r="D23" s="246"/>
      <c r="E23" s="171">
        <v>34728</v>
      </c>
      <c r="F23" s="169"/>
      <c r="G23" s="171">
        <v>30561</v>
      </c>
      <c r="H23" s="169"/>
      <c r="I23" s="171">
        <v>4167</v>
      </c>
      <c r="J23" s="169"/>
      <c r="K23" s="169"/>
      <c r="L23" s="55">
        <f>E23*100/E21</f>
        <v>22.458772553838195</v>
      </c>
      <c r="M23" s="169"/>
      <c r="N23" s="55">
        <f>G23*100/G21</f>
        <v>22.253857524630632</v>
      </c>
      <c r="O23" s="24"/>
      <c r="P23" s="44">
        <f>I23*100/I21</f>
        <v>24.085312987688575</v>
      </c>
      <c r="Q23" s="24"/>
      <c r="R23" s="25"/>
    </row>
    <row r="24" spans="1:18">
      <c r="A24" s="170"/>
      <c r="B24" s="170"/>
      <c r="C24" s="246" t="s">
        <v>80</v>
      </c>
      <c r="D24" s="246"/>
      <c r="E24" s="171">
        <v>38802</v>
      </c>
      <c r="F24" s="169"/>
      <c r="G24" s="171">
        <v>34671</v>
      </c>
      <c r="H24" s="169"/>
      <c r="I24" s="171">
        <v>4131</v>
      </c>
      <c r="J24" s="169"/>
      <c r="K24" s="169"/>
      <c r="L24" s="55">
        <f>E24*100/E21</f>
        <v>25.093448877966761</v>
      </c>
      <c r="M24" s="169"/>
      <c r="N24" s="55">
        <f>G24*100/G21</f>
        <v>25.24667040464869</v>
      </c>
      <c r="O24" s="24"/>
      <c r="P24" s="44">
        <f>I24*100/I21</f>
        <v>23.877232529911566</v>
      </c>
      <c r="Q24" s="24"/>
      <c r="R24" s="25"/>
    </row>
    <row r="25" spans="1:18">
      <c r="A25" s="170"/>
      <c r="B25" s="170"/>
      <c r="C25" s="246" t="s">
        <v>81</v>
      </c>
      <c r="D25" s="246"/>
      <c r="E25" s="171">
        <v>45117</v>
      </c>
      <c r="F25" s="169"/>
      <c r="G25" s="171">
        <v>39925</v>
      </c>
      <c r="H25" s="169"/>
      <c r="I25" s="171">
        <v>5192</v>
      </c>
      <c r="J25" s="169"/>
      <c r="K25" s="169"/>
      <c r="L25" s="55">
        <f>E25*100/E21</f>
        <v>29.177391191877383</v>
      </c>
      <c r="M25" s="169"/>
      <c r="N25" s="55">
        <f>G25*100/G21</f>
        <v>29.072519278520925</v>
      </c>
      <c r="O25" s="24"/>
      <c r="P25" s="44">
        <f>I25*100/I21</f>
        <v>30.009826021617247</v>
      </c>
      <c r="Q25" s="24"/>
      <c r="R25" s="25"/>
    </row>
    <row r="26" spans="1:18">
      <c r="A26" s="79"/>
      <c r="B26" s="79"/>
      <c r="C26" s="79"/>
      <c r="D26" s="79"/>
      <c r="E26" s="171"/>
      <c r="F26" s="169"/>
      <c r="G26" s="171"/>
      <c r="H26" s="169"/>
      <c r="I26" s="171"/>
      <c r="J26" s="169"/>
      <c r="K26" s="169"/>
      <c r="L26" s="165"/>
      <c r="M26" s="169"/>
      <c r="N26" s="165"/>
      <c r="O26" s="24"/>
      <c r="P26" s="22"/>
      <c r="Q26" s="24"/>
      <c r="R26" s="25"/>
    </row>
    <row r="27" spans="1:18">
      <c r="A27" s="248" t="s">
        <v>114</v>
      </c>
      <c r="B27" s="248"/>
      <c r="C27" s="248"/>
      <c r="D27" s="248"/>
      <c r="E27" s="169">
        <v>154630</v>
      </c>
      <c r="F27" s="169"/>
      <c r="G27" s="169">
        <v>137329</v>
      </c>
      <c r="H27" s="169"/>
      <c r="I27" s="169">
        <v>17301</v>
      </c>
      <c r="J27" s="169"/>
      <c r="K27" s="169"/>
      <c r="L27" s="47">
        <f>SUM(L28:L29)</f>
        <v>100</v>
      </c>
      <c r="M27" s="169"/>
      <c r="N27" s="47">
        <f>SUM(N28:N29)</f>
        <v>99.999271821683692</v>
      </c>
      <c r="O27" s="24"/>
      <c r="P27" s="43">
        <f>SUM(P28:P29)</f>
        <v>100.00578001271603</v>
      </c>
      <c r="Q27" s="24"/>
      <c r="R27" s="25"/>
    </row>
    <row r="28" spans="1:18" s="45" customFormat="1">
      <c r="A28" s="173"/>
      <c r="B28" s="249" t="s">
        <v>112</v>
      </c>
      <c r="C28" s="249"/>
      <c r="D28" s="249"/>
      <c r="E28" s="171">
        <v>15248</v>
      </c>
      <c r="F28" s="169"/>
      <c r="G28" s="171">
        <v>13589</v>
      </c>
      <c r="H28" s="169"/>
      <c r="I28" s="171">
        <v>1659</v>
      </c>
      <c r="J28" s="169"/>
      <c r="K28" s="169"/>
      <c r="L28" s="55">
        <f>E28*100/E27</f>
        <v>9.8609584168660671</v>
      </c>
      <c r="M28" s="169"/>
      <c r="N28" s="55">
        <f>G28*100/G27</f>
        <v>9.8952151402835522</v>
      </c>
      <c r="O28" s="24"/>
      <c r="P28" s="44">
        <f>I28*100/I27</f>
        <v>9.5890410958904102</v>
      </c>
      <c r="Q28" s="24"/>
      <c r="R28" s="26"/>
    </row>
    <row r="29" spans="1:18">
      <c r="A29" s="173"/>
      <c r="B29" s="174" t="s">
        <v>14</v>
      </c>
      <c r="C29" s="174"/>
      <c r="D29" s="175"/>
      <c r="E29" s="171">
        <v>139382</v>
      </c>
      <c r="F29" s="169"/>
      <c r="G29" s="171">
        <v>123739</v>
      </c>
      <c r="H29" s="169"/>
      <c r="I29" s="171">
        <v>15643</v>
      </c>
      <c r="J29" s="169"/>
      <c r="K29" s="169"/>
      <c r="L29" s="55">
        <f>E29*100/E27</f>
        <v>90.139041583133931</v>
      </c>
      <c r="M29" s="169"/>
      <c r="N29" s="55">
        <f>G29*100/G27</f>
        <v>90.104056681400138</v>
      </c>
      <c r="O29" s="24"/>
      <c r="P29" s="44">
        <f>I29*100/I27</f>
        <v>90.416738916825622</v>
      </c>
      <c r="Q29" s="24"/>
      <c r="R29" s="26"/>
    </row>
    <row r="30" spans="1:18">
      <c r="A30" s="175"/>
      <c r="B30" s="175"/>
      <c r="C30" s="173" t="s">
        <v>62</v>
      </c>
      <c r="D30" s="173"/>
      <c r="E30" s="169">
        <v>139385</v>
      </c>
      <c r="F30" s="169" t="s">
        <v>182</v>
      </c>
      <c r="G30" s="169">
        <v>123742</v>
      </c>
      <c r="H30" s="169" t="s">
        <v>182</v>
      </c>
      <c r="I30" s="169">
        <v>15643</v>
      </c>
      <c r="J30" s="169" t="s">
        <v>182</v>
      </c>
      <c r="K30" s="169"/>
      <c r="L30" s="47">
        <f>SUM(L31:L62)</f>
        <v>100</v>
      </c>
      <c r="M30" s="169"/>
      <c r="N30" s="47">
        <f>SUM(N31:N62)</f>
        <v>100</v>
      </c>
      <c r="O30" s="24"/>
      <c r="P30" s="43">
        <f>SUM(P31:P62)</f>
        <v>99.999999999999986</v>
      </c>
      <c r="Q30" s="24"/>
      <c r="R30" s="25"/>
    </row>
    <row r="31" spans="1:18">
      <c r="A31" s="79"/>
      <c r="B31" s="79"/>
      <c r="C31" s="246" t="s">
        <v>1</v>
      </c>
      <c r="D31" s="246"/>
      <c r="E31" s="171">
        <v>3019</v>
      </c>
      <c r="F31" s="169" t="s">
        <v>182</v>
      </c>
      <c r="G31" s="171">
        <v>2955</v>
      </c>
      <c r="H31" s="169" t="s">
        <v>182</v>
      </c>
      <c r="I31" s="171">
        <v>64</v>
      </c>
      <c r="J31" s="169" t="s">
        <v>59</v>
      </c>
      <c r="K31" s="169"/>
      <c r="L31" s="55">
        <f>E31*100/SUM($E$31:$E$62)</f>
        <v>2.1725832799602762</v>
      </c>
      <c r="M31" s="169"/>
      <c r="N31" s="55">
        <f>G31*100/SUM($G$31:$G$62)</f>
        <v>2.3940695130843395</v>
      </c>
      <c r="O31" s="24"/>
      <c r="P31" s="44">
        <f>I31*100/SUM($I$31:$I$62)</f>
        <v>0.41213213986734498</v>
      </c>
      <c r="Q31" s="24"/>
      <c r="R31" s="25"/>
    </row>
    <row r="32" spans="1:18">
      <c r="A32" s="79"/>
      <c r="B32" s="79"/>
      <c r="C32" s="246" t="s">
        <v>2</v>
      </c>
      <c r="D32" s="246"/>
      <c r="E32" s="171">
        <v>6547</v>
      </c>
      <c r="F32" s="169" t="s">
        <v>182</v>
      </c>
      <c r="G32" s="171">
        <v>5726</v>
      </c>
      <c r="H32" s="169" t="s">
        <v>182</v>
      </c>
      <c r="I32" s="171">
        <v>821</v>
      </c>
      <c r="J32" s="169" t="s">
        <v>59</v>
      </c>
      <c r="K32" s="169"/>
      <c r="L32" s="55">
        <f t="shared" ref="L32:L62" si="0">E32*100/SUM($E$31:$E$62)</f>
        <v>4.7114616541569818</v>
      </c>
      <c r="M32" s="169"/>
      <c r="N32" s="55">
        <f t="shared" ref="N32:N62" si="1">G32*100/SUM($G$31:$G$62)</f>
        <v>4.6390666774690104</v>
      </c>
      <c r="O32" s="24"/>
      <c r="P32" s="44">
        <f t="shared" ref="P32:P62" si="2">I32*100/SUM($I$31:$I$62)</f>
        <v>5.2868826067357846</v>
      </c>
      <c r="Q32" s="24"/>
      <c r="R32" s="25"/>
    </row>
    <row r="33" spans="1:18">
      <c r="A33" s="79"/>
      <c r="B33" s="79"/>
      <c r="C33" s="246" t="s">
        <v>3</v>
      </c>
      <c r="D33" s="246"/>
      <c r="E33" s="171">
        <v>242</v>
      </c>
      <c r="F33" s="169" t="s">
        <v>59</v>
      </c>
      <c r="G33" s="171">
        <v>195</v>
      </c>
      <c r="H33" s="169" t="s">
        <v>59</v>
      </c>
      <c r="I33" s="140">
        <v>47</v>
      </c>
      <c r="J33" s="169" t="s">
        <v>59</v>
      </c>
      <c r="K33" s="169"/>
      <c r="L33" s="55">
        <f t="shared" si="0"/>
        <v>0.17415208802596449</v>
      </c>
      <c r="M33" s="169"/>
      <c r="N33" s="55">
        <f t="shared" si="1"/>
        <v>0.15798428258932187</v>
      </c>
      <c r="O33" s="24"/>
      <c r="P33" s="44">
        <f t="shared" si="2"/>
        <v>0.30265954021508146</v>
      </c>
      <c r="Q33" s="24"/>
      <c r="R33" s="25"/>
    </row>
    <row r="34" spans="1:18">
      <c r="A34" s="79"/>
      <c r="B34" s="79"/>
      <c r="C34" s="246" t="s">
        <v>4</v>
      </c>
      <c r="D34" s="246"/>
      <c r="E34" s="171">
        <v>643</v>
      </c>
      <c r="F34" s="169" t="s">
        <v>59</v>
      </c>
      <c r="G34" s="171">
        <v>622</v>
      </c>
      <c r="H34" s="169" t="s">
        <v>59</v>
      </c>
      <c r="I34" s="140">
        <v>21</v>
      </c>
      <c r="J34" s="169" t="s">
        <v>59</v>
      </c>
      <c r="K34" s="169"/>
      <c r="L34" s="55">
        <f t="shared" si="0"/>
        <v>0.46272641570535195</v>
      </c>
      <c r="M34" s="169"/>
      <c r="N34" s="55">
        <f t="shared" si="1"/>
        <v>0.50392935266952932</v>
      </c>
      <c r="O34" s="24"/>
      <c r="P34" s="44">
        <f t="shared" si="2"/>
        <v>0.13523085839397256</v>
      </c>
      <c r="Q34" s="24"/>
      <c r="R34" s="25"/>
    </row>
    <row r="35" spans="1:18">
      <c r="A35" s="79"/>
      <c r="B35" s="79"/>
      <c r="C35" s="246" t="s">
        <v>60</v>
      </c>
      <c r="D35" s="246"/>
      <c r="E35" s="171">
        <v>2069</v>
      </c>
      <c r="F35" s="169" t="s">
        <v>182</v>
      </c>
      <c r="G35" s="171">
        <v>1990</v>
      </c>
      <c r="H35" s="169" t="s">
        <v>182</v>
      </c>
      <c r="I35" s="171">
        <v>79</v>
      </c>
      <c r="J35" s="169" t="s">
        <v>59</v>
      </c>
      <c r="K35" s="169"/>
      <c r="L35" s="55">
        <f t="shared" si="0"/>
        <v>1.4889283889492584</v>
      </c>
      <c r="M35" s="169"/>
      <c r="N35" s="55">
        <f t="shared" si="1"/>
        <v>1.6122498582192335</v>
      </c>
      <c r="O35" s="24"/>
      <c r="P35" s="44">
        <f t="shared" si="2"/>
        <v>0.50872561014875395</v>
      </c>
      <c r="Q35" s="24"/>
      <c r="R35" s="25"/>
    </row>
    <row r="36" spans="1:18">
      <c r="A36" s="79"/>
      <c r="B36" s="79"/>
      <c r="C36" s="246" t="s">
        <v>5</v>
      </c>
      <c r="D36" s="246"/>
      <c r="E36" s="171">
        <v>841</v>
      </c>
      <c r="F36" s="169" t="s">
        <v>59</v>
      </c>
      <c r="G36" s="171">
        <v>740</v>
      </c>
      <c r="H36" s="169" t="s">
        <v>59</v>
      </c>
      <c r="I36" s="171">
        <v>101</v>
      </c>
      <c r="J36" s="169" t="s">
        <v>59</v>
      </c>
      <c r="K36" s="169"/>
      <c r="L36" s="55">
        <f t="shared" si="0"/>
        <v>0.60521448772659558</v>
      </c>
      <c r="M36" s="169"/>
      <c r="N36" s="55">
        <f t="shared" si="1"/>
        <v>0.59953009803127277</v>
      </c>
      <c r="O36" s="24"/>
      <c r="P36" s="44">
        <f t="shared" si="2"/>
        <v>0.65039603322815376</v>
      </c>
      <c r="Q36" s="24"/>
      <c r="R36" s="25"/>
    </row>
    <row r="37" spans="1:18">
      <c r="A37" s="79"/>
      <c r="B37" s="79"/>
      <c r="C37" s="246" t="s">
        <v>6</v>
      </c>
      <c r="D37" s="246"/>
      <c r="E37" s="171">
        <v>6476</v>
      </c>
      <c r="F37" s="169" t="s">
        <v>182</v>
      </c>
      <c r="G37" s="171">
        <v>5473</v>
      </c>
      <c r="H37" s="169" t="s">
        <v>182</v>
      </c>
      <c r="I37" s="171">
        <v>1003</v>
      </c>
      <c r="J37" s="169" t="s">
        <v>59</v>
      </c>
      <c r="K37" s="169"/>
      <c r="L37" s="55">
        <f t="shared" si="0"/>
        <v>4.6603674465129998</v>
      </c>
      <c r="M37" s="169"/>
      <c r="N37" s="55">
        <f t="shared" si="1"/>
        <v>4.4340921980069679</v>
      </c>
      <c r="O37" s="24"/>
      <c r="P37" s="44">
        <f t="shared" si="2"/>
        <v>6.458883379483547</v>
      </c>
      <c r="Q37" s="24"/>
      <c r="R37" s="25"/>
    </row>
    <row r="38" spans="1:18">
      <c r="A38" s="79"/>
      <c r="B38" s="79"/>
      <c r="C38" s="246" t="s">
        <v>7</v>
      </c>
      <c r="D38" s="246"/>
      <c r="E38" s="171">
        <v>4892</v>
      </c>
      <c r="F38" s="169" t="s">
        <v>182</v>
      </c>
      <c r="G38" s="171">
        <v>4504</v>
      </c>
      <c r="H38" s="169" t="s">
        <v>182</v>
      </c>
      <c r="I38" s="171">
        <v>388</v>
      </c>
      <c r="J38" s="169" t="s">
        <v>59</v>
      </c>
      <c r="K38" s="169"/>
      <c r="L38" s="55">
        <f t="shared" si="0"/>
        <v>3.5204628703430507</v>
      </c>
      <c r="M38" s="169"/>
      <c r="N38" s="55">
        <f t="shared" si="1"/>
        <v>3.6490318399092603</v>
      </c>
      <c r="O38" s="24"/>
      <c r="P38" s="44">
        <f t="shared" si="2"/>
        <v>2.498551097945779</v>
      </c>
      <c r="Q38" s="24"/>
      <c r="R38" s="25"/>
    </row>
    <row r="39" spans="1:18">
      <c r="A39" s="79"/>
      <c r="B39" s="79"/>
      <c r="C39" s="246" t="s">
        <v>8</v>
      </c>
      <c r="D39" s="246"/>
      <c r="E39" s="171">
        <v>2608</v>
      </c>
      <c r="F39" s="169" t="s">
        <v>182</v>
      </c>
      <c r="G39" s="171">
        <v>2493</v>
      </c>
      <c r="H39" s="169" t="s">
        <v>182</v>
      </c>
      <c r="I39" s="171">
        <v>115</v>
      </c>
      <c r="J39" s="169" t="s">
        <v>59</v>
      </c>
      <c r="K39" s="169"/>
      <c r="L39" s="55">
        <f t="shared" si="0"/>
        <v>1.8768125850070885</v>
      </c>
      <c r="M39" s="169"/>
      <c r="N39" s="55">
        <f t="shared" si="1"/>
        <v>2.0197682897188689</v>
      </c>
      <c r="O39" s="24"/>
      <c r="P39" s="44">
        <f t="shared" si="2"/>
        <v>0.74054993882413545</v>
      </c>
      <c r="Q39" s="24"/>
      <c r="R39" s="25"/>
    </row>
    <row r="40" spans="1:18">
      <c r="A40" s="79"/>
      <c r="B40" s="79"/>
      <c r="C40" s="246" t="s">
        <v>9</v>
      </c>
      <c r="D40" s="246"/>
      <c r="E40" s="171">
        <v>4932</v>
      </c>
      <c r="F40" s="169" t="s">
        <v>182</v>
      </c>
      <c r="G40" s="171">
        <v>4104</v>
      </c>
      <c r="H40" s="169" t="s">
        <v>182</v>
      </c>
      <c r="I40" s="171">
        <v>828</v>
      </c>
      <c r="J40" s="169" t="s">
        <v>59</v>
      </c>
      <c r="K40" s="169"/>
      <c r="L40" s="55">
        <f t="shared" si="0"/>
        <v>3.5492483394382517</v>
      </c>
      <c r="M40" s="169"/>
      <c r="N40" s="55">
        <f t="shared" si="1"/>
        <v>3.3249615166491129</v>
      </c>
      <c r="O40" s="24"/>
      <c r="P40" s="44">
        <f t="shared" si="2"/>
        <v>5.3319595595337752</v>
      </c>
      <c r="Q40" s="24"/>
      <c r="R40" s="25"/>
    </row>
    <row r="41" spans="1:18">
      <c r="A41" s="79"/>
      <c r="B41" s="79"/>
      <c r="C41" s="246" t="s">
        <v>10</v>
      </c>
      <c r="D41" s="246"/>
      <c r="E41" s="171">
        <v>13198</v>
      </c>
      <c r="F41" s="169" t="s">
        <v>182</v>
      </c>
      <c r="G41" s="171">
        <v>11966</v>
      </c>
      <c r="H41" s="169" t="s">
        <v>182</v>
      </c>
      <c r="I41" s="171">
        <v>1232</v>
      </c>
      <c r="J41" s="169" t="s">
        <v>59</v>
      </c>
      <c r="K41" s="169"/>
      <c r="L41" s="55">
        <f t="shared" si="0"/>
        <v>9.4977655279614854</v>
      </c>
      <c r="M41" s="169"/>
      <c r="N41" s="55">
        <f t="shared" si="1"/>
        <v>9.6945637203273112</v>
      </c>
      <c r="O41" s="24"/>
      <c r="P41" s="44">
        <f t="shared" si="2"/>
        <v>7.9335436924463902</v>
      </c>
      <c r="Q41" s="24"/>
      <c r="R41" s="25"/>
    </row>
    <row r="42" spans="1:18">
      <c r="A42" s="79"/>
      <c r="B42" s="79"/>
      <c r="C42" s="246" t="s">
        <v>11</v>
      </c>
      <c r="D42" s="246"/>
      <c r="E42" s="171">
        <v>10573</v>
      </c>
      <c r="F42" s="169" t="s">
        <v>182</v>
      </c>
      <c r="G42" s="171">
        <v>8930</v>
      </c>
      <c r="H42" s="169" t="s">
        <v>182</v>
      </c>
      <c r="I42" s="171">
        <v>1643</v>
      </c>
      <c r="J42" s="169" t="s">
        <v>182</v>
      </c>
      <c r="K42" s="169"/>
      <c r="L42" s="55">
        <f t="shared" si="0"/>
        <v>7.6087191185889367</v>
      </c>
      <c r="M42" s="169"/>
      <c r="N42" s="55">
        <f t="shared" si="1"/>
        <v>7.2348699667827923</v>
      </c>
      <c r="O42" s="24"/>
      <c r="P42" s="44">
        <f t="shared" si="2"/>
        <v>10.580204778156997</v>
      </c>
      <c r="Q42" s="24"/>
      <c r="R42" s="25"/>
    </row>
    <row r="43" spans="1:18">
      <c r="A43" s="79"/>
      <c r="B43" s="79"/>
      <c r="C43" s="246" t="s">
        <v>12</v>
      </c>
      <c r="D43" s="246"/>
      <c r="E43" s="171">
        <v>3555</v>
      </c>
      <c r="F43" s="169" t="s">
        <v>182</v>
      </c>
      <c r="G43" s="171">
        <v>3185</v>
      </c>
      <c r="H43" s="169" t="s">
        <v>182</v>
      </c>
      <c r="I43" s="171">
        <v>370</v>
      </c>
      <c r="J43" s="169" t="s">
        <v>59</v>
      </c>
      <c r="K43" s="169"/>
      <c r="L43" s="55">
        <f t="shared" si="0"/>
        <v>2.5583085658359659</v>
      </c>
      <c r="M43" s="169"/>
      <c r="N43" s="55">
        <f t="shared" si="1"/>
        <v>2.5804099489589243</v>
      </c>
      <c r="O43" s="24"/>
      <c r="P43" s="44">
        <f t="shared" si="2"/>
        <v>2.3826389336080882</v>
      </c>
      <c r="Q43" s="24"/>
      <c r="R43" s="25"/>
    </row>
    <row r="44" spans="1:18">
      <c r="A44" s="79"/>
      <c r="B44" s="79"/>
      <c r="C44" s="246" t="s">
        <v>13</v>
      </c>
      <c r="D44" s="246"/>
      <c r="E44" s="171">
        <v>5575</v>
      </c>
      <c r="F44" s="169" t="s">
        <v>182</v>
      </c>
      <c r="G44" s="171">
        <v>4674</v>
      </c>
      <c r="H44" s="169" t="s">
        <v>182</v>
      </c>
      <c r="I44" s="171">
        <v>901</v>
      </c>
      <c r="J44" s="169" t="s">
        <v>59</v>
      </c>
      <c r="K44" s="169"/>
      <c r="L44" s="55">
        <f t="shared" si="0"/>
        <v>4.0119747551436031</v>
      </c>
      <c r="M44" s="169"/>
      <c r="N44" s="55">
        <f t="shared" si="1"/>
        <v>3.7867617272948229</v>
      </c>
      <c r="O44" s="24"/>
      <c r="P44" s="44">
        <f t="shared" si="2"/>
        <v>5.802047781569966</v>
      </c>
      <c r="Q44" s="24"/>
      <c r="R44" s="25"/>
    </row>
    <row r="45" spans="1:18">
      <c r="A45" s="79"/>
      <c r="B45" s="79"/>
      <c r="C45" s="246" t="s">
        <v>14</v>
      </c>
      <c r="D45" s="246"/>
      <c r="E45" s="171">
        <v>6925</v>
      </c>
      <c r="F45" s="169" t="s">
        <v>182</v>
      </c>
      <c r="G45" s="171">
        <v>6241</v>
      </c>
      <c r="H45" s="169" t="s">
        <v>182</v>
      </c>
      <c r="I45" s="171">
        <v>684</v>
      </c>
      <c r="J45" s="169" t="s">
        <v>59</v>
      </c>
      <c r="K45" s="169"/>
      <c r="L45" s="55">
        <f t="shared" si="0"/>
        <v>4.9834843371066286</v>
      </c>
      <c r="M45" s="169"/>
      <c r="N45" s="55">
        <f t="shared" si="1"/>
        <v>5.0563072186664506</v>
      </c>
      <c r="O45" s="24"/>
      <c r="P45" s="44">
        <f t="shared" si="2"/>
        <v>4.4046622448322497</v>
      </c>
      <c r="Q45" s="24"/>
      <c r="R45" s="25"/>
    </row>
    <row r="46" spans="1:18">
      <c r="A46" s="79"/>
      <c r="B46" s="79"/>
      <c r="C46" s="246" t="s">
        <v>61</v>
      </c>
      <c r="D46" s="246"/>
      <c r="E46" s="171">
        <v>10674</v>
      </c>
      <c r="F46" s="169" t="s">
        <v>182</v>
      </c>
      <c r="G46" s="171">
        <v>9278</v>
      </c>
      <c r="H46" s="169" t="s">
        <v>182</v>
      </c>
      <c r="I46" s="171">
        <v>1396</v>
      </c>
      <c r="J46" s="169" t="s">
        <v>182</v>
      </c>
      <c r="K46" s="169"/>
      <c r="L46" s="55">
        <f t="shared" si="0"/>
        <v>7.6814024280543185</v>
      </c>
      <c r="M46" s="169"/>
      <c r="N46" s="55">
        <f t="shared" si="1"/>
        <v>7.5168111480191202</v>
      </c>
      <c r="O46" s="24"/>
      <c r="P46" s="44">
        <f t="shared" si="2"/>
        <v>8.9896323008564618</v>
      </c>
      <c r="Q46" s="24"/>
      <c r="R46" s="25"/>
    </row>
    <row r="47" spans="1:18">
      <c r="A47" s="79"/>
      <c r="B47" s="79"/>
      <c r="C47" s="246" t="s">
        <v>15</v>
      </c>
      <c r="D47" s="246"/>
      <c r="E47" s="171">
        <v>1634</v>
      </c>
      <c r="F47" s="169" t="s">
        <v>182</v>
      </c>
      <c r="G47" s="171">
        <v>1323</v>
      </c>
      <c r="H47" s="169" t="s">
        <v>182</v>
      </c>
      <c r="I47" s="171">
        <v>311</v>
      </c>
      <c r="J47" s="169" t="s">
        <v>59</v>
      </c>
      <c r="K47" s="169"/>
      <c r="L47" s="55">
        <f t="shared" si="0"/>
        <v>1.1758864125389503</v>
      </c>
      <c r="M47" s="169"/>
      <c r="N47" s="55">
        <f t="shared" si="1"/>
        <v>1.0718625941829376</v>
      </c>
      <c r="O47" s="24"/>
      <c r="P47" s="44">
        <f t="shared" si="2"/>
        <v>2.0027046171678795</v>
      </c>
      <c r="Q47" s="24"/>
      <c r="R47" s="25"/>
    </row>
    <row r="48" spans="1:18">
      <c r="A48" s="79"/>
      <c r="B48" s="79"/>
      <c r="C48" s="246" t="s">
        <v>16</v>
      </c>
      <c r="D48" s="246"/>
      <c r="E48" s="171">
        <v>1957</v>
      </c>
      <c r="F48" s="169" t="s">
        <v>182</v>
      </c>
      <c r="G48" s="171">
        <v>1827</v>
      </c>
      <c r="H48" s="169" t="s">
        <v>182</v>
      </c>
      <c r="I48" s="171">
        <v>130</v>
      </c>
      <c r="J48" s="169" t="s">
        <v>59</v>
      </c>
      <c r="K48" s="169"/>
      <c r="L48" s="55">
        <f t="shared" si="0"/>
        <v>1.4083290754826963</v>
      </c>
      <c r="M48" s="169"/>
      <c r="N48" s="55">
        <f t="shared" si="1"/>
        <v>1.4801912014907235</v>
      </c>
      <c r="O48" s="24"/>
      <c r="P48" s="44">
        <f t="shared" si="2"/>
        <v>0.83714340910554441</v>
      </c>
      <c r="Q48" s="24"/>
      <c r="R48" s="25"/>
    </row>
    <row r="49" spans="1:18">
      <c r="A49" s="79"/>
      <c r="B49" s="79"/>
      <c r="C49" s="246" t="s">
        <v>17</v>
      </c>
      <c r="D49" s="246"/>
      <c r="E49" s="171">
        <v>1511</v>
      </c>
      <c r="F49" s="169" t="s">
        <v>59</v>
      </c>
      <c r="G49" s="171">
        <v>1399</v>
      </c>
      <c r="H49" s="169" t="s">
        <v>59</v>
      </c>
      <c r="I49" s="171">
        <v>112</v>
      </c>
      <c r="J49" s="169" t="s">
        <v>59</v>
      </c>
      <c r="K49" s="169"/>
      <c r="L49" s="55">
        <f t="shared" si="0"/>
        <v>1.0873710950712081</v>
      </c>
      <c r="M49" s="169"/>
      <c r="N49" s="55">
        <f t="shared" si="1"/>
        <v>1.1334359556023657</v>
      </c>
      <c r="O49" s="24"/>
      <c r="P49" s="44">
        <f t="shared" si="2"/>
        <v>0.72123124476785372</v>
      </c>
      <c r="Q49" s="24"/>
      <c r="R49" s="25"/>
    </row>
    <row r="50" spans="1:18">
      <c r="A50" s="79"/>
      <c r="B50" s="79"/>
      <c r="C50" s="246" t="s">
        <v>18</v>
      </c>
      <c r="D50" s="246"/>
      <c r="E50" s="171">
        <v>10442</v>
      </c>
      <c r="F50" s="169" t="s">
        <v>182</v>
      </c>
      <c r="G50" s="171">
        <v>8182</v>
      </c>
      <c r="H50" s="169" t="s">
        <v>182</v>
      </c>
      <c r="I50" s="171">
        <v>2260</v>
      </c>
      <c r="J50" s="169" t="s">
        <v>182</v>
      </c>
      <c r="K50" s="169"/>
      <c r="L50" s="55">
        <f t="shared" si="0"/>
        <v>7.5144467073021541</v>
      </c>
      <c r="M50" s="169"/>
      <c r="N50" s="55">
        <f t="shared" si="1"/>
        <v>6.628858462286316</v>
      </c>
      <c r="O50" s="24"/>
      <c r="P50" s="44">
        <f t="shared" si="2"/>
        <v>14.553416189065619</v>
      </c>
      <c r="Q50" s="24"/>
      <c r="R50" s="25"/>
    </row>
    <row r="51" spans="1:18">
      <c r="A51" s="79"/>
      <c r="B51" s="79"/>
      <c r="C51" s="246" t="s">
        <v>19</v>
      </c>
      <c r="D51" s="246"/>
      <c r="E51" s="171">
        <v>5303</v>
      </c>
      <c r="F51" s="169" t="s">
        <v>182</v>
      </c>
      <c r="G51" s="171">
        <v>4570</v>
      </c>
      <c r="H51" s="169" t="s">
        <v>182</v>
      </c>
      <c r="I51" s="171">
        <v>733</v>
      </c>
      <c r="J51" s="169" t="s">
        <v>59</v>
      </c>
      <c r="K51" s="169"/>
      <c r="L51" s="55">
        <f t="shared" si="0"/>
        <v>3.8162335652962383</v>
      </c>
      <c r="M51" s="169"/>
      <c r="N51" s="55">
        <f t="shared" si="1"/>
        <v>3.7025034432471848</v>
      </c>
      <c r="O51" s="24"/>
      <c r="P51" s="44">
        <f t="shared" si="2"/>
        <v>4.7202009144181849</v>
      </c>
      <c r="Q51" s="24"/>
      <c r="R51" s="25"/>
    </row>
    <row r="52" spans="1:18">
      <c r="A52" s="79"/>
      <c r="B52" s="79"/>
      <c r="C52" s="247" t="s">
        <v>166</v>
      </c>
      <c r="D52" s="246"/>
      <c r="E52" s="171">
        <v>1571</v>
      </c>
      <c r="F52" s="169" t="s">
        <v>182</v>
      </c>
      <c r="G52" s="171">
        <v>1462</v>
      </c>
      <c r="H52" s="169" t="s">
        <v>182</v>
      </c>
      <c r="I52" s="171">
        <v>109</v>
      </c>
      <c r="J52" s="169" t="s">
        <v>59</v>
      </c>
      <c r="K52" s="169"/>
      <c r="L52" s="55">
        <f t="shared" si="0"/>
        <v>1.1305492987140091</v>
      </c>
      <c r="M52" s="169"/>
      <c r="N52" s="55">
        <f t="shared" si="1"/>
        <v>1.1844770315158388</v>
      </c>
      <c r="O52" s="24"/>
      <c r="P52" s="44">
        <f t="shared" si="2"/>
        <v>0.70191255071157188</v>
      </c>
      <c r="Q52" s="24"/>
      <c r="R52" s="25"/>
    </row>
    <row r="53" spans="1:18">
      <c r="A53" s="79"/>
      <c r="B53" s="79"/>
      <c r="C53" s="246" t="s">
        <v>20</v>
      </c>
      <c r="D53" s="246"/>
      <c r="E53" s="171">
        <v>574</v>
      </c>
      <c r="F53" s="169" t="s">
        <v>59</v>
      </c>
      <c r="G53" s="171">
        <v>574</v>
      </c>
      <c r="H53" s="169" t="s">
        <v>59</v>
      </c>
      <c r="I53" s="171">
        <v>0</v>
      </c>
      <c r="J53" s="169"/>
      <c r="K53" s="169"/>
      <c r="L53" s="55">
        <f t="shared" si="0"/>
        <v>0.41307148151613066</v>
      </c>
      <c r="M53" s="169"/>
      <c r="N53" s="55">
        <f t="shared" si="1"/>
        <v>0.46504091387831159</v>
      </c>
      <c r="O53" s="24"/>
      <c r="P53" s="44">
        <f t="shared" si="2"/>
        <v>0</v>
      </c>
      <c r="Q53" s="24"/>
      <c r="R53" s="25"/>
    </row>
    <row r="54" spans="1:18">
      <c r="A54" s="79"/>
      <c r="B54" s="79"/>
      <c r="C54" s="246" t="s">
        <v>21</v>
      </c>
      <c r="D54" s="246"/>
      <c r="E54" s="171">
        <v>5887</v>
      </c>
      <c r="F54" s="169" t="s">
        <v>182</v>
      </c>
      <c r="G54" s="171">
        <v>5615</v>
      </c>
      <c r="H54" s="169" t="s">
        <v>182</v>
      </c>
      <c r="I54" s="171">
        <v>272</v>
      </c>
      <c r="J54" s="169" t="s">
        <v>59</v>
      </c>
      <c r="K54" s="169"/>
      <c r="L54" s="55">
        <f t="shared" si="0"/>
        <v>4.2365014140861694</v>
      </c>
      <c r="M54" s="169"/>
      <c r="N54" s="55">
        <f t="shared" si="1"/>
        <v>4.5491371627643202</v>
      </c>
      <c r="O54" s="24"/>
      <c r="P54" s="44">
        <f t="shared" si="2"/>
        <v>1.7515615944362162</v>
      </c>
      <c r="Q54" s="24"/>
      <c r="R54" s="25"/>
    </row>
    <row r="55" spans="1:18">
      <c r="A55" s="79"/>
      <c r="B55" s="79"/>
      <c r="C55" s="246" t="s">
        <v>22</v>
      </c>
      <c r="D55" s="246"/>
      <c r="E55" s="171">
        <v>6824</v>
      </c>
      <c r="F55" s="169" t="s">
        <v>182</v>
      </c>
      <c r="G55" s="171">
        <v>6498</v>
      </c>
      <c r="H55" s="169" t="s">
        <v>182</v>
      </c>
      <c r="I55" s="171">
        <v>326</v>
      </c>
      <c r="J55" s="169" t="s">
        <v>59</v>
      </c>
      <c r="K55" s="169"/>
      <c r="L55" s="55">
        <f t="shared" si="0"/>
        <v>4.9108010276412468</v>
      </c>
      <c r="M55" s="169"/>
      <c r="N55" s="55">
        <f t="shared" si="1"/>
        <v>5.2645224013610949</v>
      </c>
      <c r="O55" s="24"/>
      <c r="P55" s="44">
        <f t="shared" si="2"/>
        <v>2.0992980874492884</v>
      </c>
      <c r="Q55" s="24"/>
      <c r="R55" s="25"/>
    </row>
    <row r="56" spans="1:18">
      <c r="A56" s="79"/>
      <c r="B56" s="79"/>
      <c r="C56" s="246" t="s">
        <v>23</v>
      </c>
      <c r="D56" s="246"/>
      <c r="E56" s="171">
        <v>5806</v>
      </c>
      <c r="F56" s="169" t="s">
        <v>182</v>
      </c>
      <c r="G56" s="171">
        <v>5415</v>
      </c>
      <c r="H56" s="169" t="s">
        <v>182</v>
      </c>
      <c r="I56" s="171">
        <v>391</v>
      </c>
      <c r="J56" s="169" t="s">
        <v>59</v>
      </c>
      <c r="K56" s="169"/>
      <c r="L56" s="55">
        <f t="shared" si="0"/>
        <v>4.1782108391683881</v>
      </c>
      <c r="M56" s="169"/>
      <c r="N56" s="55">
        <f t="shared" si="1"/>
        <v>4.3871020011342461</v>
      </c>
      <c r="O56" s="24"/>
      <c r="P56" s="44">
        <f t="shared" si="2"/>
        <v>2.5178697920020605</v>
      </c>
      <c r="Q56" s="24"/>
      <c r="R56" s="25"/>
    </row>
    <row r="57" spans="1:18">
      <c r="A57" s="79"/>
      <c r="B57" s="79"/>
      <c r="C57" s="246" t="s">
        <v>24</v>
      </c>
      <c r="D57" s="246"/>
      <c r="E57" s="171">
        <v>734</v>
      </c>
      <c r="F57" s="169" t="s">
        <v>59</v>
      </c>
      <c r="G57" s="171">
        <v>728</v>
      </c>
      <c r="H57" s="169" t="s">
        <v>59</v>
      </c>
      <c r="I57" s="171">
        <v>6</v>
      </c>
      <c r="J57" s="169" t="s">
        <v>59</v>
      </c>
      <c r="K57" s="169"/>
      <c r="L57" s="55">
        <f t="shared" si="0"/>
        <v>0.52821335789693358</v>
      </c>
      <c r="M57" s="169"/>
      <c r="N57" s="55">
        <f t="shared" si="1"/>
        <v>0.58980798833346837</v>
      </c>
      <c r="O57" s="24"/>
      <c r="P57" s="44">
        <f t="shared" si="2"/>
        <v>3.8637388112563592E-2</v>
      </c>
      <c r="Q57" s="24"/>
      <c r="R57" s="25"/>
    </row>
    <row r="58" spans="1:18">
      <c r="A58" s="79"/>
      <c r="B58" s="79"/>
      <c r="C58" s="246" t="s">
        <v>25</v>
      </c>
      <c r="D58" s="246"/>
      <c r="E58" s="171">
        <v>3941</v>
      </c>
      <c r="F58" s="169" t="s">
        <v>182</v>
      </c>
      <c r="G58" s="171">
        <v>3816</v>
      </c>
      <c r="H58" s="169" t="s">
        <v>182</v>
      </c>
      <c r="I58" s="171">
        <v>125</v>
      </c>
      <c r="J58" s="169" t="s">
        <v>59</v>
      </c>
      <c r="K58" s="169"/>
      <c r="L58" s="55">
        <f t="shared" si="0"/>
        <v>2.8360883426046533</v>
      </c>
      <c r="M58" s="169"/>
      <c r="N58" s="55">
        <f t="shared" si="1"/>
        <v>3.0916308839018067</v>
      </c>
      <c r="O58" s="24"/>
      <c r="P58" s="44">
        <f t="shared" si="2"/>
        <v>0.80494558567840813</v>
      </c>
      <c r="Q58" s="24"/>
      <c r="R58" s="25"/>
    </row>
    <row r="59" spans="1:18">
      <c r="A59" s="79"/>
      <c r="B59" s="79"/>
      <c r="C59" s="246" t="s">
        <v>26</v>
      </c>
      <c r="D59" s="246"/>
      <c r="E59" s="171">
        <v>333</v>
      </c>
      <c r="F59" s="169" t="s">
        <v>59</v>
      </c>
      <c r="G59" s="171">
        <v>289</v>
      </c>
      <c r="H59" s="169" t="s">
        <v>59</v>
      </c>
      <c r="I59" s="171">
        <v>44</v>
      </c>
      <c r="J59" s="169" t="s">
        <v>59</v>
      </c>
      <c r="K59" s="169"/>
      <c r="L59" s="55">
        <f t="shared" si="0"/>
        <v>0.23963903021754618</v>
      </c>
      <c r="M59" s="169"/>
      <c r="N59" s="55">
        <f t="shared" si="1"/>
        <v>0.23414080855545655</v>
      </c>
      <c r="O59" s="24"/>
      <c r="P59" s="44">
        <f t="shared" si="2"/>
        <v>0.28334084615879968</v>
      </c>
      <c r="Q59" s="24"/>
      <c r="R59" s="25"/>
    </row>
    <row r="60" spans="1:18">
      <c r="A60" s="79"/>
      <c r="B60" s="79"/>
      <c r="C60" s="247" t="s">
        <v>165</v>
      </c>
      <c r="D60" s="246"/>
      <c r="E60" s="171">
        <v>6178</v>
      </c>
      <c r="F60" s="169" t="s">
        <v>182</v>
      </c>
      <c r="G60" s="171">
        <v>5650</v>
      </c>
      <c r="H60" s="169" t="s">
        <v>182</v>
      </c>
      <c r="I60" s="171">
        <v>528</v>
      </c>
      <c r="J60" s="169" t="s">
        <v>59</v>
      </c>
      <c r="K60" s="169"/>
      <c r="L60" s="55">
        <f t="shared" si="0"/>
        <v>4.4459157017537549</v>
      </c>
      <c r="M60" s="169"/>
      <c r="N60" s="55">
        <f t="shared" si="1"/>
        <v>4.5774933160495825</v>
      </c>
      <c r="O60" s="24"/>
      <c r="P60" s="44">
        <f t="shared" si="2"/>
        <v>3.4000901539055959</v>
      </c>
      <c r="Q60" s="24"/>
      <c r="R60" s="25"/>
    </row>
    <row r="61" spans="1:18">
      <c r="A61" s="79"/>
      <c r="B61" s="79"/>
      <c r="C61" s="246" t="s">
        <v>27</v>
      </c>
      <c r="D61" s="246"/>
      <c r="E61" s="171">
        <v>402</v>
      </c>
      <c r="F61" s="169" t="s">
        <v>59</v>
      </c>
      <c r="G61" s="171">
        <v>353</v>
      </c>
      <c r="H61" s="169" t="s">
        <v>59</v>
      </c>
      <c r="I61" s="171">
        <v>49</v>
      </c>
      <c r="J61" s="169" t="s">
        <v>59</v>
      </c>
      <c r="K61" s="169"/>
      <c r="L61" s="55">
        <f t="shared" si="0"/>
        <v>0.28929396440676747</v>
      </c>
      <c r="M61" s="169"/>
      <c r="N61" s="55">
        <f t="shared" si="1"/>
        <v>0.28599206027708013</v>
      </c>
      <c r="O61" s="24"/>
      <c r="P61" s="44">
        <f t="shared" si="2"/>
        <v>0.31553866958593602</v>
      </c>
      <c r="Q61" s="24"/>
      <c r="R61" s="25"/>
    </row>
    <row r="62" spans="1:18">
      <c r="A62" s="79"/>
      <c r="B62" s="79"/>
      <c r="C62" s="246" t="s">
        <v>28</v>
      </c>
      <c r="D62" s="246"/>
      <c r="E62" s="171">
        <v>3093</v>
      </c>
      <c r="F62" s="169" t="s">
        <v>182</v>
      </c>
      <c r="G62" s="171">
        <v>2653</v>
      </c>
      <c r="H62" s="169" t="s">
        <v>182</v>
      </c>
      <c r="I62" s="171">
        <v>440</v>
      </c>
      <c r="J62" s="169" t="s">
        <v>59</v>
      </c>
      <c r="K62" s="169"/>
      <c r="L62" s="55">
        <f t="shared" si="0"/>
        <v>2.2258363977863973</v>
      </c>
      <c r="N62" s="55">
        <f t="shared" si="1"/>
        <v>2.1493964190229278</v>
      </c>
      <c r="P62" s="44">
        <f t="shared" si="2"/>
        <v>2.8334084615879966</v>
      </c>
      <c r="Q62" s="24"/>
      <c r="R62" s="25"/>
    </row>
    <row r="63" spans="1:18">
      <c r="A63" s="79"/>
      <c r="B63" s="79"/>
      <c r="C63" s="176" t="s">
        <v>29</v>
      </c>
      <c r="D63" s="174"/>
      <c r="E63" s="166">
        <v>426</v>
      </c>
      <c r="F63" s="169" t="s">
        <v>59</v>
      </c>
      <c r="G63" s="166">
        <v>312</v>
      </c>
      <c r="H63" s="169" t="s">
        <v>59</v>
      </c>
      <c r="I63" s="166">
        <v>114</v>
      </c>
      <c r="J63" s="169" t="s">
        <v>59</v>
      </c>
      <c r="K63" s="169"/>
      <c r="L63" s="177" t="s">
        <v>122</v>
      </c>
      <c r="M63" s="169"/>
      <c r="N63" s="177" t="s">
        <v>122</v>
      </c>
      <c r="O63" s="24"/>
      <c r="P63" s="115" t="s">
        <v>122</v>
      </c>
      <c r="Q63" s="24"/>
      <c r="R63" s="25"/>
    </row>
    <row r="64" spans="1:18">
      <c r="A64" s="79"/>
      <c r="B64" s="79"/>
      <c r="C64" s="174"/>
      <c r="D64" s="174"/>
      <c r="E64" s="166"/>
      <c r="F64" s="169"/>
      <c r="G64" s="166"/>
      <c r="H64" s="169"/>
      <c r="I64" s="166"/>
      <c r="J64" s="169"/>
      <c r="K64" s="169"/>
      <c r="L64" s="165"/>
      <c r="M64" s="169"/>
      <c r="N64" s="165"/>
      <c r="O64" s="24"/>
      <c r="P64" s="22"/>
      <c r="Q64" s="24"/>
      <c r="R64" s="25"/>
    </row>
    <row r="65" spans="1:18" s="45" customFormat="1">
      <c r="A65" s="248" t="s">
        <v>30</v>
      </c>
      <c r="B65" s="248"/>
      <c r="C65" s="248"/>
      <c r="D65" s="248"/>
      <c r="E65" s="169">
        <v>154630</v>
      </c>
      <c r="F65" s="169"/>
      <c r="G65" s="169">
        <v>137329</v>
      </c>
      <c r="H65" s="169"/>
      <c r="I65" s="169">
        <v>17301</v>
      </c>
      <c r="J65" s="169"/>
      <c r="K65" s="169"/>
      <c r="L65" s="47">
        <f>SUM(L66:L67)</f>
        <v>100</v>
      </c>
      <c r="M65" s="169"/>
      <c r="N65" s="47">
        <f>SUM(N66:N67)</f>
        <v>99.999271821683692</v>
      </c>
      <c r="O65" s="24"/>
      <c r="P65" s="43">
        <f>SUM(P66:P67)</f>
        <v>100.00578001271603</v>
      </c>
      <c r="Q65" s="24"/>
      <c r="R65" s="25"/>
    </row>
    <row r="66" spans="1:18" s="45" customFormat="1">
      <c r="A66" s="173"/>
      <c r="B66" s="174" t="s">
        <v>112</v>
      </c>
      <c r="C66" s="174"/>
      <c r="D66" s="174"/>
      <c r="E66" s="171">
        <f>E28</f>
        <v>15248</v>
      </c>
      <c r="F66" s="169"/>
      <c r="G66" s="171">
        <f>G28</f>
        <v>13589</v>
      </c>
      <c r="H66" s="169"/>
      <c r="I66" s="171">
        <f>I28</f>
        <v>1659</v>
      </c>
      <c r="J66" s="169"/>
      <c r="K66" s="169"/>
      <c r="L66" s="55">
        <f>E66*100/E65</f>
        <v>9.8609584168660671</v>
      </c>
      <c r="M66" s="169"/>
      <c r="N66" s="55">
        <f>G66*100/G65</f>
        <v>9.8952151402835522</v>
      </c>
      <c r="O66" s="24"/>
      <c r="P66" s="44">
        <f>I66*100/I65</f>
        <v>9.5890410958904102</v>
      </c>
      <c r="Q66" s="24"/>
      <c r="R66" s="25"/>
    </row>
    <row r="67" spans="1:18" s="45" customFormat="1">
      <c r="A67" s="173"/>
      <c r="B67" s="174" t="s">
        <v>14</v>
      </c>
      <c r="C67" s="174"/>
      <c r="D67" s="174"/>
      <c r="E67" s="171">
        <f>E29</f>
        <v>139382</v>
      </c>
      <c r="F67" s="169"/>
      <c r="G67" s="171">
        <f>G29</f>
        <v>123739</v>
      </c>
      <c r="H67" s="169"/>
      <c r="I67" s="171">
        <f>I29</f>
        <v>15643</v>
      </c>
      <c r="J67" s="169"/>
      <c r="K67" s="169"/>
      <c r="L67" s="55">
        <f>E67*100/E65</f>
        <v>90.139041583133931</v>
      </c>
      <c r="M67" s="169"/>
      <c r="N67" s="55">
        <f>G67*100/G65</f>
        <v>90.104056681400138</v>
      </c>
      <c r="O67" s="24"/>
      <c r="P67" s="44">
        <f>I67*100/I65</f>
        <v>90.416738916825622</v>
      </c>
      <c r="Q67" s="24"/>
      <c r="R67" s="25"/>
    </row>
    <row r="68" spans="1:18" s="45" customFormat="1" ht="14.25">
      <c r="A68" s="173"/>
      <c r="B68" s="174"/>
      <c r="C68" s="173" t="s">
        <v>160</v>
      </c>
      <c r="D68" s="174"/>
      <c r="E68" s="169">
        <v>139382</v>
      </c>
      <c r="F68" s="169"/>
      <c r="G68" s="169">
        <v>123739</v>
      </c>
      <c r="H68" s="169"/>
      <c r="I68" s="169">
        <v>15643</v>
      </c>
      <c r="J68" s="169"/>
      <c r="K68" s="169"/>
      <c r="L68" s="47">
        <f>SUM(L69:L70)</f>
        <v>99.999140310004208</v>
      </c>
      <c r="M68" s="169"/>
      <c r="N68" s="47">
        <f>SUM(N69:N70)</f>
        <v>100</v>
      </c>
      <c r="O68" s="24"/>
      <c r="P68" s="43">
        <f>SUM(P69:P70)</f>
        <v>99.991663887962659</v>
      </c>
      <c r="Q68" s="24"/>
      <c r="R68" s="25"/>
    </row>
    <row r="69" spans="1:18" s="45" customFormat="1">
      <c r="A69" s="79"/>
      <c r="B69" s="79"/>
      <c r="C69" s="246" t="s">
        <v>31</v>
      </c>
      <c r="D69" s="246"/>
      <c r="E69" s="171">
        <v>79748</v>
      </c>
      <c r="F69" s="169"/>
      <c r="G69" s="171">
        <v>71293</v>
      </c>
      <c r="H69" s="169"/>
      <c r="I69" s="171">
        <v>8455</v>
      </c>
      <c r="J69" s="169"/>
      <c r="K69" s="169"/>
      <c r="L69" s="55">
        <f>E69*100/(E68-E71)</f>
        <v>68.558557784063069</v>
      </c>
      <c r="M69" s="169"/>
      <c r="N69" s="55">
        <f>G69*100/(G68-G71)</f>
        <v>68.337407141145462</v>
      </c>
      <c r="O69" s="24"/>
      <c r="P69" s="44">
        <f>I69*100/(I68-I71)</f>
        <v>70.48182727575859</v>
      </c>
      <c r="Q69" s="24"/>
      <c r="R69" s="25"/>
    </row>
    <row r="70" spans="1:18" s="45" customFormat="1">
      <c r="A70" s="79"/>
      <c r="B70" s="79"/>
      <c r="C70" s="246" t="s">
        <v>32</v>
      </c>
      <c r="D70" s="246"/>
      <c r="E70" s="171">
        <v>36572</v>
      </c>
      <c r="F70" s="169"/>
      <c r="G70" s="171">
        <v>33032</v>
      </c>
      <c r="H70" s="169"/>
      <c r="I70" s="171">
        <v>3540</v>
      </c>
      <c r="J70" s="169"/>
      <c r="K70" s="169"/>
      <c r="L70" s="55">
        <f>E70*100/(E68-E71)</f>
        <v>31.440582525941146</v>
      </c>
      <c r="M70" s="169"/>
      <c r="N70" s="55">
        <f>G70*100/(G68-G71)</f>
        <v>31.662592858854541</v>
      </c>
      <c r="O70" s="24"/>
      <c r="P70" s="44">
        <f>I70*100/(I68-I71)</f>
        <v>29.509836612204069</v>
      </c>
      <c r="Q70" s="24"/>
      <c r="R70" s="25"/>
    </row>
    <row r="71" spans="1:18" s="45" customFormat="1">
      <c r="A71" s="79"/>
      <c r="B71" s="79"/>
      <c r="C71" s="246" t="s">
        <v>29</v>
      </c>
      <c r="D71" s="246"/>
      <c r="E71" s="171">
        <v>23061</v>
      </c>
      <c r="F71" s="169"/>
      <c r="G71" s="171">
        <v>19414</v>
      </c>
      <c r="H71" s="169"/>
      <c r="I71" s="140">
        <v>3647</v>
      </c>
      <c r="J71" s="169"/>
      <c r="K71" s="169"/>
      <c r="L71" s="177" t="s">
        <v>122</v>
      </c>
      <c r="M71" s="228"/>
      <c r="N71" s="177" t="s">
        <v>122</v>
      </c>
      <c r="O71" s="116"/>
      <c r="P71" s="115" t="s">
        <v>122</v>
      </c>
      <c r="Q71" s="24"/>
      <c r="R71" s="25"/>
    </row>
    <row r="72" spans="1:18" ht="6" customHeight="1" thickBot="1">
      <c r="A72" s="178"/>
      <c r="B72" s="178"/>
      <c r="C72" s="178"/>
      <c r="D72" s="178"/>
      <c r="E72" s="179"/>
      <c r="F72" s="179"/>
      <c r="G72" s="179"/>
      <c r="H72" s="179"/>
      <c r="I72" s="179"/>
      <c r="J72" s="179"/>
      <c r="K72" s="178"/>
      <c r="L72" s="178"/>
      <c r="M72" s="178"/>
      <c r="N72" s="178"/>
      <c r="O72" s="27"/>
      <c r="P72" s="27"/>
      <c r="Q72" s="27"/>
      <c r="R72" s="20"/>
    </row>
    <row r="73" spans="1:18" ht="6" customHeight="1">
      <c r="A73" s="180"/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28"/>
      <c r="P73" s="28"/>
      <c r="Q73" s="28"/>
      <c r="R73" s="28"/>
    </row>
    <row r="74" spans="1:18">
      <c r="A74" s="181" t="s">
        <v>42</v>
      </c>
      <c r="B74" s="182">
        <v>1</v>
      </c>
      <c r="C74" s="180" t="s">
        <v>161</v>
      </c>
      <c r="D74" s="180"/>
      <c r="E74" s="183"/>
      <c r="F74" s="183"/>
      <c r="G74" s="183"/>
      <c r="H74" s="183"/>
      <c r="I74" s="183"/>
      <c r="K74" s="183"/>
      <c r="L74" s="183"/>
      <c r="M74" s="183"/>
      <c r="N74" s="183"/>
      <c r="O74" s="32"/>
      <c r="P74" s="32"/>
      <c r="Q74" s="32"/>
      <c r="R74" s="32"/>
    </row>
    <row r="75" spans="1:18">
      <c r="A75" s="180"/>
      <c r="B75" s="185">
        <v>0</v>
      </c>
      <c r="C75" s="183" t="s">
        <v>36</v>
      </c>
      <c r="D75" s="183"/>
      <c r="E75" s="183"/>
      <c r="F75" s="183"/>
      <c r="G75" s="183"/>
      <c r="H75" s="183"/>
      <c r="I75" s="183"/>
      <c r="K75" s="183"/>
      <c r="L75" s="183"/>
      <c r="M75" s="183"/>
      <c r="N75" s="183"/>
      <c r="O75" s="32"/>
      <c r="P75" s="32"/>
      <c r="Q75" s="32"/>
      <c r="R75" s="32"/>
    </row>
    <row r="76" spans="1:18">
      <c r="A76" s="79"/>
      <c r="B76" s="186" t="s">
        <v>59</v>
      </c>
      <c r="C76" s="183" t="s">
        <v>111</v>
      </c>
      <c r="D76" s="183"/>
      <c r="E76" s="136"/>
      <c r="F76" s="136"/>
      <c r="G76" s="136"/>
      <c r="H76" s="136"/>
      <c r="I76" s="136"/>
      <c r="K76" s="79"/>
      <c r="L76" s="79"/>
      <c r="M76" s="79"/>
      <c r="N76" s="79"/>
      <c r="O76" s="20"/>
      <c r="P76" s="20"/>
      <c r="Q76" s="20"/>
      <c r="R76" s="20"/>
    </row>
    <row r="77" spans="1:18">
      <c r="B77" s="66" t="s">
        <v>122</v>
      </c>
      <c r="C77" s="162" t="s">
        <v>124</v>
      </c>
      <c r="D77" s="79"/>
      <c r="E77" s="188"/>
      <c r="G77" s="188"/>
      <c r="I77" s="188"/>
    </row>
    <row r="78" spans="1:18">
      <c r="E78" s="188"/>
      <c r="G78" s="188"/>
      <c r="I78" s="188"/>
      <c r="M78" s="140"/>
    </row>
    <row r="79" spans="1:18">
      <c r="B79" s="96"/>
      <c r="E79" s="188"/>
      <c r="G79" s="188"/>
      <c r="I79" s="188"/>
    </row>
    <row r="80" spans="1:18">
      <c r="E80" s="188"/>
      <c r="G80" s="188"/>
      <c r="I80" s="188"/>
    </row>
    <row r="81" spans="5:9">
      <c r="E81" s="171"/>
      <c r="F81" s="169"/>
      <c r="G81" s="171"/>
      <c r="H81" s="169"/>
      <c r="I81" s="171"/>
    </row>
    <row r="82" spans="5:9">
      <c r="E82" s="188"/>
      <c r="G82" s="188"/>
      <c r="I82" s="188"/>
    </row>
    <row r="83" spans="5:9">
      <c r="E83" s="188"/>
      <c r="G83" s="188"/>
      <c r="I83" s="188"/>
    </row>
    <row r="84" spans="5:9">
      <c r="E84" s="188"/>
      <c r="G84" s="188"/>
      <c r="I84" s="188"/>
    </row>
    <row r="85" spans="5:9">
      <c r="E85" s="188"/>
      <c r="G85" s="188"/>
      <c r="I85" s="188"/>
    </row>
    <row r="86" spans="5:9">
      <c r="E86" s="188"/>
      <c r="G86" s="188"/>
      <c r="I86" s="188"/>
    </row>
    <row r="87" spans="5:9">
      <c r="E87" s="188"/>
      <c r="G87" s="188"/>
      <c r="I87" s="188"/>
    </row>
    <row r="88" spans="5:9">
      <c r="E88" s="188"/>
      <c r="G88" s="188"/>
      <c r="I88" s="188"/>
    </row>
    <row r="89" spans="5:9">
      <c r="E89" s="188"/>
      <c r="G89" s="188"/>
      <c r="I89" s="188"/>
    </row>
    <row r="90" spans="5:9">
      <c r="E90" s="188"/>
      <c r="G90" s="188"/>
      <c r="I90" s="188"/>
    </row>
    <row r="91" spans="5:9">
      <c r="E91" s="188"/>
      <c r="G91" s="188"/>
      <c r="I91" s="188"/>
    </row>
    <row r="92" spans="5:9">
      <c r="E92" s="188"/>
      <c r="G92" s="188"/>
      <c r="I92" s="188"/>
    </row>
    <row r="93" spans="5:9">
      <c r="E93" s="188"/>
      <c r="G93" s="188"/>
      <c r="I93" s="188"/>
    </row>
    <row r="94" spans="5:9">
      <c r="E94" s="188"/>
      <c r="G94" s="188"/>
      <c r="I94" s="188"/>
    </row>
    <row r="95" spans="5:9">
      <c r="E95" s="188"/>
      <c r="G95" s="188"/>
      <c r="I95" s="188"/>
    </row>
    <row r="96" spans="5:9">
      <c r="E96" s="188"/>
      <c r="G96" s="188"/>
      <c r="I96" s="188"/>
    </row>
    <row r="97" spans="5:9">
      <c r="E97" s="188"/>
      <c r="G97" s="188"/>
      <c r="I97" s="188"/>
    </row>
    <row r="98" spans="5:9">
      <c r="E98" s="188"/>
      <c r="G98" s="188"/>
      <c r="I98" s="188"/>
    </row>
    <row r="99" spans="5:9">
      <c r="E99" s="188"/>
      <c r="G99" s="188"/>
      <c r="I99" s="188"/>
    </row>
    <row r="100" spans="5:9">
      <c r="E100" s="188"/>
      <c r="G100" s="188"/>
      <c r="I100" s="188"/>
    </row>
    <row r="101" spans="5:9">
      <c r="E101" s="188"/>
      <c r="G101" s="188"/>
      <c r="I101" s="188"/>
    </row>
    <row r="102" spans="5:9">
      <c r="E102" s="188"/>
      <c r="G102" s="188"/>
      <c r="I102" s="188"/>
    </row>
    <row r="103" spans="5:9">
      <c r="E103" s="188"/>
      <c r="G103" s="188"/>
      <c r="I103" s="188"/>
    </row>
    <row r="104" spans="5:9">
      <c r="E104" s="188"/>
      <c r="G104" s="188"/>
      <c r="I104" s="188"/>
    </row>
    <row r="105" spans="5:9">
      <c r="E105" s="188"/>
      <c r="G105" s="188"/>
      <c r="I105" s="188"/>
    </row>
    <row r="106" spans="5:9">
      <c r="E106" s="188"/>
      <c r="G106" s="188"/>
      <c r="I106" s="188"/>
    </row>
    <row r="107" spans="5:9">
      <c r="E107" s="188"/>
      <c r="G107" s="188"/>
      <c r="I107" s="188"/>
    </row>
    <row r="108" spans="5:9">
      <c r="E108" s="188"/>
      <c r="G108" s="188"/>
      <c r="I108" s="188"/>
    </row>
    <row r="109" spans="5:9">
      <c r="E109" s="188"/>
      <c r="G109" s="188"/>
      <c r="I109" s="188"/>
    </row>
    <row r="110" spans="5:9">
      <c r="E110" s="188"/>
      <c r="G110" s="188"/>
      <c r="I110" s="188"/>
    </row>
    <row r="111" spans="5:9">
      <c r="E111" s="188"/>
      <c r="G111" s="188"/>
      <c r="I111" s="188"/>
    </row>
    <row r="112" spans="5:9">
      <c r="E112" s="188"/>
      <c r="G112" s="188"/>
      <c r="I112" s="188"/>
    </row>
    <row r="113" spans="5:9">
      <c r="E113" s="188"/>
      <c r="G113" s="188"/>
      <c r="I113" s="188"/>
    </row>
    <row r="114" spans="5:9">
      <c r="E114" s="188"/>
      <c r="G114" s="188"/>
      <c r="I114" s="188"/>
    </row>
    <row r="115" spans="5:9">
      <c r="E115" s="188"/>
      <c r="G115" s="188"/>
      <c r="I115" s="188"/>
    </row>
    <row r="116" spans="5:9">
      <c r="E116" s="188"/>
      <c r="G116" s="188"/>
      <c r="I116" s="188"/>
    </row>
    <row r="117" spans="5:9">
      <c r="E117" s="188"/>
      <c r="G117" s="188"/>
      <c r="I117" s="188"/>
    </row>
    <row r="118" spans="5:9">
      <c r="E118" s="188"/>
      <c r="G118" s="188"/>
      <c r="I118" s="188"/>
    </row>
    <row r="119" spans="5:9">
      <c r="E119" s="188"/>
      <c r="G119" s="188"/>
      <c r="I119" s="188"/>
    </row>
    <row r="120" spans="5:9">
      <c r="E120" s="188"/>
      <c r="G120" s="188"/>
      <c r="I120" s="188"/>
    </row>
    <row r="121" spans="5:9">
      <c r="E121" s="188"/>
      <c r="G121" s="188"/>
      <c r="I121" s="188"/>
    </row>
    <row r="122" spans="5:9">
      <c r="E122" s="188"/>
      <c r="G122" s="188"/>
      <c r="I122" s="188"/>
    </row>
    <row r="123" spans="5:9">
      <c r="E123" s="188"/>
      <c r="G123" s="188"/>
      <c r="I123" s="188"/>
    </row>
    <row r="124" spans="5:9">
      <c r="E124" s="188"/>
      <c r="G124" s="188"/>
      <c r="I124" s="188"/>
    </row>
    <row r="125" spans="5:9">
      <c r="E125" s="188"/>
      <c r="G125" s="188"/>
      <c r="I125" s="188"/>
    </row>
    <row r="126" spans="5:9">
      <c r="E126" s="188"/>
      <c r="G126" s="188"/>
      <c r="I126" s="188"/>
    </row>
    <row r="127" spans="5:9">
      <c r="E127" s="188"/>
      <c r="G127" s="188"/>
      <c r="I127" s="188"/>
    </row>
    <row r="128" spans="5:9">
      <c r="E128" s="188"/>
      <c r="G128" s="188"/>
      <c r="I128" s="188"/>
    </row>
    <row r="129" spans="5:9">
      <c r="E129" s="188"/>
      <c r="G129" s="188"/>
      <c r="I129" s="188"/>
    </row>
    <row r="130" spans="5:9">
      <c r="E130" s="188"/>
      <c r="G130" s="188"/>
      <c r="I130" s="188"/>
    </row>
    <row r="131" spans="5:9">
      <c r="E131" s="188"/>
      <c r="G131" s="188"/>
      <c r="I131" s="188"/>
    </row>
    <row r="132" spans="5:9">
      <c r="E132" s="188"/>
      <c r="G132" s="188"/>
      <c r="I132" s="188"/>
    </row>
    <row r="133" spans="5:9">
      <c r="E133" s="188"/>
      <c r="G133" s="188"/>
      <c r="I133" s="188"/>
    </row>
    <row r="134" spans="5:9">
      <c r="E134" s="188"/>
      <c r="G134" s="188"/>
      <c r="I134" s="188"/>
    </row>
    <row r="135" spans="5:9">
      <c r="E135" s="188"/>
      <c r="G135" s="188"/>
      <c r="I135" s="188"/>
    </row>
    <row r="136" spans="5:9">
      <c r="E136" s="188"/>
      <c r="G136" s="188"/>
      <c r="I136" s="188"/>
    </row>
    <row r="137" spans="5:9">
      <c r="E137" s="188"/>
      <c r="G137" s="188"/>
      <c r="I137" s="188"/>
    </row>
    <row r="138" spans="5:9">
      <c r="E138" s="188"/>
      <c r="G138" s="188"/>
      <c r="I138" s="188"/>
    </row>
    <row r="139" spans="5:9">
      <c r="E139" s="188"/>
      <c r="G139" s="188"/>
      <c r="I139" s="188"/>
    </row>
    <row r="140" spans="5:9">
      <c r="E140" s="188"/>
      <c r="G140" s="188"/>
      <c r="I140" s="188"/>
    </row>
    <row r="141" spans="5:9">
      <c r="E141" s="188"/>
      <c r="G141" s="188"/>
      <c r="I141" s="188"/>
    </row>
    <row r="142" spans="5:9">
      <c r="E142" s="188"/>
      <c r="G142" s="188"/>
      <c r="I142" s="188"/>
    </row>
    <row r="143" spans="5:9">
      <c r="E143" s="188"/>
      <c r="G143" s="188"/>
      <c r="I143" s="188"/>
    </row>
    <row r="144" spans="5:9">
      <c r="E144" s="188"/>
      <c r="G144" s="188"/>
      <c r="I144" s="188"/>
    </row>
    <row r="145" spans="5:9">
      <c r="E145" s="188"/>
      <c r="G145" s="188"/>
      <c r="I145" s="188"/>
    </row>
    <row r="146" spans="5:9">
      <c r="E146" s="188"/>
      <c r="G146" s="188"/>
      <c r="I146" s="188"/>
    </row>
    <row r="147" spans="5:9">
      <c r="E147" s="188"/>
      <c r="G147" s="188"/>
      <c r="I147" s="188"/>
    </row>
    <row r="148" spans="5:9">
      <c r="E148" s="188"/>
      <c r="G148" s="188"/>
      <c r="I148" s="188"/>
    </row>
    <row r="149" spans="5:9">
      <c r="E149" s="188"/>
      <c r="G149" s="188"/>
      <c r="I149" s="188"/>
    </row>
    <row r="150" spans="5:9">
      <c r="E150" s="188"/>
      <c r="G150" s="188"/>
      <c r="I150" s="188"/>
    </row>
    <row r="151" spans="5:9">
      <c r="E151" s="188"/>
      <c r="G151" s="188"/>
      <c r="I151" s="188"/>
    </row>
    <row r="152" spans="5:9">
      <c r="E152" s="188"/>
      <c r="G152" s="188"/>
      <c r="I152" s="188"/>
    </row>
    <row r="153" spans="5:9">
      <c r="E153" s="188"/>
      <c r="G153" s="188"/>
      <c r="I153" s="188"/>
    </row>
    <row r="154" spans="5:9">
      <c r="E154" s="188"/>
      <c r="G154" s="188"/>
      <c r="I154" s="188"/>
    </row>
    <row r="155" spans="5:9">
      <c r="E155" s="188"/>
      <c r="G155" s="188"/>
      <c r="I155" s="188"/>
    </row>
    <row r="156" spans="5:9">
      <c r="E156" s="188"/>
      <c r="G156" s="188"/>
      <c r="I156" s="188"/>
    </row>
    <row r="157" spans="5:9">
      <c r="E157" s="188"/>
      <c r="G157" s="188"/>
      <c r="I157" s="188"/>
    </row>
    <row r="158" spans="5:9">
      <c r="E158" s="188"/>
      <c r="G158" s="188"/>
      <c r="I158" s="188"/>
    </row>
    <row r="159" spans="5:9">
      <c r="E159" s="188"/>
      <c r="G159" s="188"/>
      <c r="I159" s="188"/>
    </row>
    <row r="160" spans="5:9">
      <c r="E160" s="188"/>
      <c r="G160" s="188"/>
      <c r="I160" s="188"/>
    </row>
    <row r="161" spans="5:9">
      <c r="E161" s="188"/>
      <c r="G161" s="188"/>
      <c r="I161" s="188"/>
    </row>
    <row r="162" spans="5:9">
      <c r="E162" s="188"/>
      <c r="G162" s="188"/>
      <c r="I162" s="188"/>
    </row>
    <row r="163" spans="5:9">
      <c r="E163" s="188"/>
      <c r="G163" s="188"/>
      <c r="I163" s="188"/>
    </row>
    <row r="164" spans="5:9">
      <c r="E164" s="188"/>
      <c r="G164" s="188"/>
      <c r="I164" s="188"/>
    </row>
    <row r="165" spans="5:9">
      <c r="E165" s="188"/>
      <c r="G165" s="188"/>
      <c r="I165" s="188"/>
    </row>
    <row r="166" spans="5:9">
      <c r="E166" s="188"/>
      <c r="G166" s="188"/>
      <c r="I166" s="188"/>
    </row>
    <row r="167" spans="5:9">
      <c r="E167" s="188"/>
      <c r="G167" s="188"/>
      <c r="I167" s="188"/>
    </row>
    <row r="168" spans="5:9">
      <c r="E168" s="188"/>
      <c r="G168" s="188"/>
      <c r="I168" s="188"/>
    </row>
    <row r="169" spans="5:9">
      <c r="E169" s="188"/>
      <c r="G169" s="188"/>
      <c r="I169" s="188"/>
    </row>
    <row r="170" spans="5:9">
      <c r="E170" s="188"/>
      <c r="G170" s="188"/>
      <c r="I170" s="188"/>
    </row>
    <row r="171" spans="5:9">
      <c r="E171" s="188"/>
      <c r="G171" s="188"/>
      <c r="I171" s="188"/>
    </row>
    <row r="172" spans="5:9">
      <c r="E172" s="188"/>
      <c r="G172" s="188"/>
      <c r="I172" s="188"/>
    </row>
    <row r="173" spans="5:9">
      <c r="E173" s="188"/>
      <c r="G173" s="188"/>
      <c r="I173" s="188"/>
    </row>
    <row r="174" spans="5:9">
      <c r="E174" s="188"/>
      <c r="G174" s="188"/>
      <c r="I174" s="188"/>
    </row>
    <row r="175" spans="5:9">
      <c r="E175" s="188"/>
      <c r="G175" s="188"/>
      <c r="I175" s="188"/>
    </row>
    <row r="176" spans="5:9">
      <c r="E176" s="188"/>
      <c r="G176" s="188"/>
      <c r="I176" s="188"/>
    </row>
    <row r="177" spans="5:9">
      <c r="E177" s="188"/>
      <c r="G177" s="188"/>
      <c r="I177" s="188"/>
    </row>
    <row r="178" spans="5:9">
      <c r="E178" s="188"/>
      <c r="G178" s="188"/>
      <c r="I178" s="188"/>
    </row>
    <row r="179" spans="5:9">
      <c r="E179" s="188"/>
      <c r="G179" s="188"/>
      <c r="I179" s="188"/>
    </row>
    <row r="180" spans="5:9">
      <c r="E180" s="188"/>
      <c r="G180" s="188"/>
      <c r="I180" s="188"/>
    </row>
    <row r="181" spans="5:9">
      <c r="E181" s="188"/>
      <c r="G181" s="188"/>
      <c r="I181" s="188"/>
    </row>
    <row r="182" spans="5:9">
      <c r="E182" s="188"/>
      <c r="G182" s="188"/>
      <c r="I182" s="188"/>
    </row>
    <row r="183" spans="5:9">
      <c r="E183" s="188"/>
      <c r="G183" s="188"/>
      <c r="I183" s="188"/>
    </row>
    <row r="184" spans="5:9">
      <c r="E184" s="188"/>
      <c r="G184" s="188"/>
      <c r="I184" s="188"/>
    </row>
    <row r="185" spans="5:9">
      <c r="E185" s="188"/>
      <c r="G185" s="188"/>
      <c r="I185" s="188"/>
    </row>
    <row r="186" spans="5:9">
      <c r="E186" s="188"/>
      <c r="G186" s="188"/>
      <c r="I186" s="188"/>
    </row>
    <row r="187" spans="5:9">
      <c r="E187" s="188"/>
      <c r="G187" s="188"/>
      <c r="I187" s="188"/>
    </row>
    <row r="188" spans="5:9">
      <c r="E188" s="188"/>
      <c r="G188" s="188"/>
      <c r="I188" s="188"/>
    </row>
    <row r="189" spans="5:9">
      <c r="E189" s="188"/>
      <c r="G189" s="188"/>
      <c r="I189" s="188"/>
    </row>
    <row r="190" spans="5:9">
      <c r="E190" s="188"/>
      <c r="G190" s="188"/>
      <c r="I190" s="188"/>
    </row>
    <row r="191" spans="5:9">
      <c r="E191" s="188"/>
      <c r="G191" s="188"/>
      <c r="I191" s="188"/>
    </row>
    <row r="192" spans="5:9">
      <c r="E192" s="188"/>
      <c r="G192" s="188"/>
      <c r="I192" s="188"/>
    </row>
    <row r="193" spans="5:9">
      <c r="E193" s="188"/>
      <c r="G193" s="188"/>
      <c r="I193" s="188"/>
    </row>
    <row r="194" spans="5:9">
      <c r="E194" s="188"/>
      <c r="G194" s="188"/>
      <c r="I194" s="188"/>
    </row>
    <row r="195" spans="5:9">
      <c r="E195" s="188"/>
      <c r="G195" s="188"/>
      <c r="I195" s="188"/>
    </row>
    <row r="196" spans="5:9">
      <c r="E196" s="188"/>
      <c r="G196" s="188"/>
      <c r="I196" s="188"/>
    </row>
    <row r="197" spans="5:9">
      <c r="E197" s="188"/>
      <c r="G197" s="188"/>
      <c r="I197" s="188"/>
    </row>
    <row r="198" spans="5:9">
      <c r="E198" s="188"/>
      <c r="G198" s="188"/>
      <c r="I198" s="188"/>
    </row>
    <row r="199" spans="5:9">
      <c r="E199" s="188"/>
      <c r="G199" s="188"/>
      <c r="I199" s="188"/>
    </row>
    <row r="200" spans="5:9">
      <c r="E200" s="188"/>
      <c r="G200" s="188"/>
      <c r="I200" s="188"/>
    </row>
    <row r="201" spans="5:9">
      <c r="E201" s="188"/>
      <c r="G201" s="188"/>
      <c r="I201" s="188"/>
    </row>
    <row r="202" spans="5:9">
      <c r="E202" s="188"/>
      <c r="G202" s="188"/>
      <c r="I202" s="188"/>
    </row>
    <row r="203" spans="5:9">
      <c r="E203" s="188"/>
      <c r="G203" s="188"/>
      <c r="I203" s="188"/>
    </row>
    <row r="204" spans="5:9">
      <c r="E204" s="188"/>
      <c r="G204" s="188"/>
      <c r="I204" s="188"/>
    </row>
    <row r="205" spans="5:9">
      <c r="E205" s="188"/>
      <c r="G205" s="188"/>
      <c r="I205" s="188"/>
    </row>
    <row r="206" spans="5:9">
      <c r="E206" s="188"/>
      <c r="G206" s="188"/>
      <c r="I206" s="188"/>
    </row>
    <row r="207" spans="5:9">
      <c r="E207" s="188"/>
      <c r="G207" s="188"/>
      <c r="I207" s="188"/>
    </row>
    <row r="208" spans="5:9">
      <c r="E208" s="188"/>
      <c r="G208" s="188"/>
      <c r="I208" s="188"/>
    </row>
    <row r="209" spans="5:9">
      <c r="E209" s="188"/>
      <c r="G209" s="188"/>
      <c r="I209" s="188"/>
    </row>
    <row r="210" spans="5:9">
      <c r="E210" s="188"/>
      <c r="G210" s="188"/>
      <c r="I210" s="188"/>
    </row>
    <row r="211" spans="5:9">
      <c r="E211" s="188"/>
      <c r="G211" s="188"/>
      <c r="I211" s="188"/>
    </row>
    <row r="212" spans="5:9">
      <c r="E212" s="188"/>
      <c r="G212" s="188"/>
      <c r="I212" s="188"/>
    </row>
    <row r="213" spans="5:9">
      <c r="E213" s="188"/>
      <c r="G213" s="188"/>
      <c r="I213" s="188"/>
    </row>
    <row r="214" spans="5:9">
      <c r="E214" s="188"/>
      <c r="G214" s="188"/>
      <c r="I214" s="188"/>
    </row>
    <row r="215" spans="5:9">
      <c r="E215" s="188"/>
      <c r="G215" s="188"/>
      <c r="I215" s="188"/>
    </row>
    <row r="216" spans="5:9">
      <c r="E216" s="188"/>
      <c r="G216" s="188"/>
      <c r="I216" s="188"/>
    </row>
    <row r="217" spans="5:9">
      <c r="E217" s="188"/>
      <c r="G217" s="188"/>
      <c r="I217" s="188"/>
    </row>
    <row r="218" spans="5:9">
      <c r="E218" s="188"/>
      <c r="G218" s="188"/>
      <c r="I218" s="188"/>
    </row>
    <row r="219" spans="5:9">
      <c r="E219" s="188"/>
      <c r="G219" s="188"/>
      <c r="I219" s="188"/>
    </row>
    <row r="220" spans="5:9">
      <c r="E220" s="188"/>
      <c r="G220" s="188"/>
      <c r="I220" s="188"/>
    </row>
    <row r="221" spans="5:9">
      <c r="E221" s="188"/>
      <c r="G221" s="188"/>
      <c r="I221" s="188"/>
    </row>
    <row r="222" spans="5:9">
      <c r="E222" s="188"/>
      <c r="G222" s="188"/>
      <c r="I222" s="188"/>
    </row>
    <row r="223" spans="5:9">
      <c r="E223" s="188"/>
      <c r="G223" s="188"/>
      <c r="I223" s="188"/>
    </row>
    <row r="224" spans="5:9">
      <c r="E224" s="188"/>
      <c r="G224" s="188"/>
      <c r="I224" s="188"/>
    </row>
    <row r="225" spans="5:9">
      <c r="E225" s="188"/>
      <c r="G225" s="188"/>
      <c r="I225" s="188"/>
    </row>
    <row r="226" spans="5:9">
      <c r="E226" s="188"/>
      <c r="G226" s="188"/>
      <c r="I226" s="188"/>
    </row>
    <row r="227" spans="5:9">
      <c r="E227" s="188"/>
      <c r="G227" s="188"/>
      <c r="I227" s="188"/>
    </row>
    <row r="228" spans="5:9">
      <c r="E228" s="188"/>
      <c r="G228" s="188"/>
      <c r="I228" s="188"/>
    </row>
    <row r="229" spans="5:9">
      <c r="E229" s="188"/>
      <c r="G229" s="188"/>
      <c r="I229" s="188"/>
    </row>
    <row r="230" spans="5:9">
      <c r="E230" s="188"/>
      <c r="G230" s="188"/>
      <c r="I230" s="188"/>
    </row>
    <row r="231" spans="5:9">
      <c r="E231" s="188"/>
      <c r="G231" s="188"/>
      <c r="I231" s="188"/>
    </row>
    <row r="232" spans="5:9">
      <c r="E232" s="188"/>
      <c r="G232" s="188"/>
      <c r="I232" s="188"/>
    </row>
    <row r="233" spans="5:9">
      <c r="E233" s="188"/>
      <c r="G233" s="188"/>
      <c r="I233" s="188"/>
    </row>
    <row r="234" spans="5:9">
      <c r="E234" s="188"/>
      <c r="G234" s="188"/>
      <c r="I234" s="188"/>
    </row>
    <row r="235" spans="5:9">
      <c r="E235" s="188"/>
      <c r="G235" s="188"/>
      <c r="I235" s="188"/>
    </row>
    <row r="236" spans="5:9">
      <c r="E236" s="188"/>
      <c r="G236" s="188"/>
      <c r="I236" s="188"/>
    </row>
    <row r="237" spans="5:9">
      <c r="E237" s="188"/>
      <c r="G237" s="188"/>
      <c r="I237" s="188"/>
    </row>
    <row r="238" spans="5:9">
      <c r="E238" s="188"/>
      <c r="G238" s="188"/>
      <c r="I238" s="188"/>
    </row>
    <row r="239" spans="5:9">
      <c r="E239" s="188"/>
      <c r="G239" s="188"/>
      <c r="I239" s="188"/>
    </row>
    <row r="240" spans="5:9">
      <c r="E240" s="188"/>
      <c r="G240" s="188"/>
      <c r="I240" s="188"/>
    </row>
    <row r="241" spans="5:9">
      <c r="E241" s="188"/>
      <c r="G241" s="188"/>
      <c r="I241" s="188"/>
    </row>
    <row r="242" spans="5:9">
      <c r="E242" s="188"/>
      <c r="G242" s="188"/>
      <c r="I242" s="188"/>
    </row>
    <row r="243" spans="5:9">
      <c r="E243" s="188"/>
      <c r="G243" s="188"/>
      <c r="I243" s="188"/>
    </row>
    <row r="244" spans="5:9">
      <c r="E244" s="188"/>
      <c r="G244" s="188"/>
      <c r="I244" s="188"/>
    </row>
    <row r="245" spans="5:9">
      <c r="E245" s="188"/>
      <c r="G245" s="188"/>
      <c r="I245" s="188"/>
    </row>
    <row r="246" spans="5:9">
      <c r="E246" s="188"/>
      <c r="G246" s="188"/>
      <c r="I246" s="188"/>
    </row>
    <row r="247" spans="5:9">
      <c r="E247" s="188"/>
      <c r="G247" s="188"/>
      <c r="I247" s="188"/>
    </row>
    <row r="248" spans="5:9">
      <c r="E248" s="188"/>
      <c r="G248" s="188"/>
      <c r="I248" s="188"/>
    </row>
    <row r="249" spans="5:9">
      <c r="E249" s="188"/>
      <c r="G249" s="188"/>
      <c r="I249" s="188"/>
    </row>
    <row r="250" spans="5:9">
      <c r="E250" s="188"/>
      <c r="G250" s="188"/>
      <c r="I250" s="188"/>
    </row>
    <row r="251" spans="5:9">
      <c r="E251" s="188"/>
      <c r="G251" s="188"/>
      <c r="I251" s="188"/>
    </row>
    <row r="252" spans="5:9">
      <c r="E252" s="188"/>
      <c r="G252" s="188"/>
      <c r="I252" s="188"/>
    </row>
    <row r="253" spans="5:9">
      <c r="E253" s="188"/>
      <c r="G253" s="188"/>
      <c r="I253" s="188"/>
    </row>
    <row r="254" spans="5:9">
      <c r="E254" s="188"/>
      <c r="G254" s="188"/>
      <c r="I254" s="188"/>
    </row>
    <row r="255" spans="5:9">
      <c r="E255" s="188"/>
      <c r="G255" s="188"/>
      <c r="I255" s="188"/>
    </row>
    <row r="256" spans="5:9">
      <c r="E256" s="188"/>
      <c r="G256" s="188"/>
      <c r="I256" s="188"/>
    </row>
    <row r="257" spans="5:9">
      <c r="E257" s="188"/>
      <c r="G257" s="188"/>
      <c r="I257" s="188"/>
    </row>
    <row r="258" spans="5:9">
      <c r="E258" s="188"/>
      <c r="G258" s="188"/>
      <c r="I258" s="188"/>
    </row>
    <row r="259" spans="5:9">
      <c r="E259" s="188"/>
      <c r="G259" s="188"/>
      <c r="I259" s="188"/>
    </row>
    <row r="260" spans="5:9">
      <c r="E260" s="188"/>
      <c r="G260" s="188"/>
      <c r="I260" s="188"/>
    </row>
    <row r="261" spans="5:9">
      <c r="E261" s="188"/>
      <c r="G261" s="188"/>
      <c r="I261" s="188"/>
    </row>
    <row r="262" spans="5:9">
      <c r="E262" s="188"/>
      <c r="G262" s="188"/>
      <c r="I262" s="188"/>
    </row>
    <row r="263" spans="5:9">
      <c r="E263" s="188"/>
      <c r="G263" s="188"/>
      <c r="I263" s="188"/>
    </row>
    <row r="264" spans="5:9">
      <c r="E264" s="188"/>
      <c r="G264" s="188"/>
      <c r="I264" s="188"/>
    </row>
    <row r="265" spans="5:9">
      <c r="E265" s="188"/>
      <c r="G265" s="188"/>
      <c r="I265" s="188"/>
    </row>
    <row r="266" spans="5:9">
      <c r="E266" s="188"/>
      <c r="G266" s="188"/>
      <c r="I266" s="188"/>
    </row>
    <row r="267" spans="5:9">
      <c r="E267" s="188"/>
      <c r="G267" s="188"/>
      <c r="I267" s="188"/>
    </row>
    <row r="268" spans="5:9">
      <c r="E268" s="188"/>
      <c r="G268" s="188"/>
      <c r="I268" s="188"/>
    </row>
    <row r="269" spans="5:9">
      <c r="E269" s="188"/>
      <c r="G269" s="188"/>
      <c r="I269" s="188"/>
    </row>
    <row r="270" spans="5:9">
      <c r="E270" s="188"/>
      <c r="G270" s="188"/>
      <c r="I270" s="188"/>
    </row>
    <row r="271" spans="5:9">
      <c r="E271" s="188"/>
      <c r="G271" s="188"/>
      <c r="I271" s="188"/>
    </row>
    <row r="272" spans="5:9">
      <c r="E272" s="188"/>
      <c r="G272" s="188"/>
      <c r="I272" s="188"/>
    </row>
    <row r="273" spans="5:9">
      <c r="E273" s="188"/>
      <c r="G273" s="188"/>
      <c r="I273" s="188"/>
    </row>
    <row r="274" spans="5:9">
      <c r="E274" s="188"/>
      <c r="G274" s="188"/>
      <c r="I274" s="188"/>
    </row>
    <row r="275" spans="5:9">
      <c r="E275" s="188"/>
      <c r="G275" s="188"/>
      <c r="I275" s="188"/>
    </row>
    <row r="276" spans="5:9">
      <c r="E276" s="188"/>
      <c r="G276" s="188"/>
      <c r="I276" s="188"/>
    </row>
    <row r="277" spans="5:9">
      <c r="E277" s="188"/>
      <c r="G277" s="188"/>
      <c r="I277" s="188"/>
    </row>
    <row r="278" spans="5:9">
      <c r="E278" s="188"/>
      <c r="G278" s="188"/>
      <c r="I278" s="188"/>
    </row>
    <row r="279" spans="5:9">
      <c r="E279" s="188"/>
      <c r="G279" s="188"/>
      <c r="I279" s="188"/>
    </row>
    <row r="280" spans="5:9">
      <c r="E280" s="188"/>
      <c r="G280" s="188"/>
      <c r="I280" s="188"/>
    </row>
    <row r="281" spans="5:9">
      <c r="E281" s="188"/>
      <c r="G281" s="188"/>
      <c r="I281" s="188"/>
    </row>
    <row r="282" spans="5:9">
      <c r="E282" s="188"/>
      <c r="G282" s="188"/>
      <c r="I282" s="188"/>
    </row>
    <row r="283" spans="5:9">
      <c r="E283" s="188"/>
      <c r="G283" s="188"/>
      <c r="I283" s="188"/>
    </row>
    <row r="284" spans="5:9">
      <c r="E284" s="188"/>
      <c r="G284" s="188"/>
      <c r="I284" s="188"/>
    </row>
    <row r="285" spans="5:9">
      <c r="E285" s="188"/>
      <c r="G285" s="188"/>
      <c r="I285" s="188"/>
    </row>
    <row r="286" spans="5:9">
      <c r="E286" s="188"/>
      <c r="G286" s="188"/>
      <c r="I286" s="188"/>
    </row>
    <row r="287" spans="5:9">
      <c r="E287" s="188"/>
      <c r="G287" s="188"/>
      <c r="I287" s="188"/>
    </row>
    <row r="288" spans="5:9">
      <c r="E288" s="188"/>
      <c r="G288" s="188"/>
      <c r="I288" s="188"/>
    </row>
    <row r="289" spans="5:9">
      <c r="E289" s="188"/>
      <c r="G289" s="188"/>
      <c r="I289" s="188"/>
    </row>
    <row r="290" spans="5:9">
      <c r="E290" s="188"/>
      <c r="G290" s="188"/>
      <c r="I290" s="188"/>
    </row>
    <row r="291" spans="5:9">
      <c r="E291" s="188"/>
      <c r="G291" s="188"/>
      <c r="I291" s="188"/>
    </row>
    <row r="292" spans="5:9">
      <c r="E292" s="188"/>
      <c r="G292" s="188"/>
      <c r="I292" s="188"/>
    </row>
    <row r="293" spans="5:9">
      <c r="E293" s="188"/>
      <c r="G293" s="188"/>
      <c r="I293" s="188"/>
    </row>
    <row r="294" spans="5:9">
      <c r="E294" s="188"/>
      <c r="G294" s="188"/>
      <c r="I294" s="188"/>
    </row>
    <row r="295" spans="5:9">
      <c r="E295" s="188"/>
      <c r="G295" s="188"/>
      <c r="I295" s="188"/>
    </row>
    <row r="296" spans="5:9">
      <c r="E296" s="188"/>
      <c r="G296" s="188"/>
      <c r="I296" s="188"/>
    </row>
    <row r="297" spans="5:9">
      <c r="E297" s="188"/>
      <c r="G297" s="188"/>
      <c r="I297" s="188"/>
    </row>
    <row r="298" spans="5:9">
      <c r="E298" s="188"/>
      <c r="G298" s="188"/>
      <c r="I298" s="188"/>
    </row>
    <row r="299" spans="5:9">
      <c r="E299" s="188"/>
      <c r="G299" s="188"/>
      <c r="I299" s="188"/>
    </row>
    <row r="300" spans="5:9">
      <c r="E300" s="188"/>
      <c r="G300" s="188"/>
      <c r="I300" s="188"/>
    </row>
    <row r="301" spans="5:9">
      <c r="E301" s="188"/>
      <c r="G301" s="188"/>
      <c r="I301" s="188"/>
    </row>
    <row r="302" spans="5:9">
      <c r="E302" s="188"/>
      <c r="G302" s="188"/>
      <c r="I302" s="188"/>
    </row>
    <row r="303" spans="5:9">
      <c r="E303" s="188"/>
      <c r="G303" s="188"/>
      <c r="I303" s="188"/>
    </row>
    <row r="304" spans="5:9">
      <c r="E304" s="188"/>
      <c r="G304" s="188"/>
      <c r="I304" s="188"/>
    </row>
    <row r="305" spans="5:9">
      <c r="E305" s="188"/>
      <c r="G305" s="188"/>
      <c r="I305" s="188"/>
    </row>
    <row r="306" spans="5:9">
      <c r="E306" s="188"/>
      <c r="G306" s="188"/>
      <c r="I306" s="188"/>
    </row>
    <row r="307" spans="5:9">
      <c r="E307" s="188"/>
      <c r="G307" s="188"/>
      <c r="I307" s="188"/>
    </row>
    <row r="308" spans="5:9">
      <c r="E308" s="188"/>
      <c r="G308" s="188"/>
      <c r="I308" s="188"/>
    </row>
    <row r="309" spans="5:9">
      <c r="E309" s="188"/>
      <c r="G309" s="188"/>
      <c r="I309" s="188"/>
    </row>
    <row r="310" spans="5:9">
      <c r="E310" s="188"/>
      <c r="G310" s="188"/>
      <c r="I310" s="188"/>
    </row>
    <row r="311" spans="5:9">
      <c r="E311" s="188"/>
      <c r="G311" s="188"/>
      <c r="I311" s="188"/>
    </row>
    <row r="312" spans="5:9">
      <c r="E312" s="188"/>
      <c r="G312" s="188"/>
      <c r="I312" s="188"/>
    </row>
    <row r="313" spans="5:9">
      <c r="E313" s="188"/>
      <c r="G313" s="188"/>
      <c r="I313" s="188"/>
    </row>
    <row r="314" spans="5:9">
      <c r="E314" s="188"/>
      <c r="G314" s="188"/>
      <c r="I314" s="188"/>
    </row>
    <row r="315" spans="5:9">
      <c r="E315" s="188"/>
      <c r="G315" s="188"/>
      <c r="I315" s="188"/>
    </row>
    <row r="316" spans="5:9">
      <c r="E316" s="188"/>
      <c r="G316" s="188"/>
      <c r="I316" s="188"/>
    </row>
    <row r="317" spans="5:9">
      <c r="E317" s="188"/>
      <c r="G317" s="188"/>
      <c r="I317" s="188"/>
    </row>
    <row r="318" spans="5:9">
      <c r="E318" s="188"/>
      <c r="G318" s="188"/>
      <c r="I318" s="188"/>
    </row>
    <row r="319" spans="5:9">
      <c r="E319" s="188"/>
      <c r="G319" s="188"/>
      <c r="I319" s="188"/>
    </row>
    <row r="320" spans="5:9">
      <c r="E320" s="188"/>
      <c r="G320" s="188"/>
      <c r="I320" s="188"/>
    </row>
    <row r="321" spans="5:9">
      <c r="E321" s="188"/>
      <c r="G321" s="188"/>
      <c r="I321" s="188"/>
    </row>
    <row r="322" spans="5:9">
      <c r="E322" s="188"/>
      <c r="G322" s="188"/>
      <c r="I322" s="188"/>
    </row>
    <row r="323" spans="5:9">
      <c r="E323" s="188"/>
      <c r="G323" s="188"/>
      <c r="I323" s="188"/>
    </row>
    <row r="324" spans="5:9">
      <c r="E324" s="188"/>
      <c r="G324" s="188"/>
      <c r="I324" s="188"/>
    </row>
    <row r="325" spans="5:9">
      <c r="E325" s="188"/>
      <c r="G325" s="188"/>
      <c r="I325" s="188"/>
    </row>
    <row r="326" spans="5:9">
      <c r="E326" s="188"/>
      <c r="G326" s="188"/>
      <c r="I326" s="188"/>
    </row>
    <row r="327" spans="5:9">
      <c r="E327" s="188"/>
      <c r="G327" s="188"/>
      <c r="I327" s="188"/>
    </row>
    <row r="328" spans="5:9">
      <c r="E328" s="188"/>
      <c r="G328" s="188"/>
      <c r="I328" s="188"/>
    </row>
    <row r="329" spans="5:9">
      <c r="E329" s="188"/>
      <c r="G329" s="188"/>
      <c r="I329" s="188"/>
    </row>
    <row r="330" spans="5:9">
      <c r="E330" s="188"/>
      <c r="G330" s="188"/>
      <c r="I330" s="188"/>
    </row>
    <row r="331" spans="5:9">
      <c r="E331" s="188"/>
      <c r="G331" s="188"/>
      <c r="I331" s="188"/>
    </row>
    <row r="332" spans="5:9">
      <c r="E332" s="188"/>
      <c r="G332" s="188"/>
      <c r="I332" s="188"/>
    </row>
    <row r="333" spans="5:9">
      <c r="E333" s="188"/>
      <c r="G333" s="188"/>
      <c r="I333" s="188"/>
    </row>
    <row r="334" spans="5:9">
      <c r="E334" s="188"/>
      <c r="G334" s="188"/>
      <c r="I334" s="188"/>
    </row>
    <row r="335" spans="5:9">
      <c r="E335" s="188"/>
      <c r="G335" s="188"/>
      <c r="I335" s="188"/>
    </row>
    <row r="336" spans="5:9">
      <c r="E336" s="188"/>
      <c r="G336" s="188"/>
      <c r="I336" s="188"/>
    </row>
    <row r="337" spans="5:9">
      <c r="E337" s="188"/>
      <c r="G337" s="188"/>
      <c r="I337" s="188"/>
    </row>
    <row r="338" spans="5:9">
      <c r="E338" s="188"/>
      <c r="G338" s="188"/>
      <c r="I338" s="188"/>
    </row>
    <row r="339" spans="5:9">
      <c r="E339" s="188"/>
      <c r="G339" s="188"/>
      <c r="I339" s="188"/>
    </row>
    <row r="340" spans="5:9">
      <c r="E340" s="188"/>
      <c r="G340" s="188"/>
      <c r="I340" s="188"/>
    </row>
    <row r="341" spans="5:9">
      <c r="E341" s="188"/>
      <c r="G341" s="188"/>
      <c r="I341" s="188"/>
    </row>
    <row r="342" spans="5:9">
      <c r="E342" s="188"/>
      <c r="G342" s="188"/>
      <c r="I342" s="188"/>
    </row>
    <row r="343" spans="5:9">
      <c r="E343" s="188"/>
      <c r="G343" s="188"/>
      <c r="I343" s="188"/>
    </row>
    <row r="344" spans="5:9">
      <c r="E344" s="188"/>
      <c r="G344" s="188"/>
      <c r="I344" s="188"/>
    </row>
    <row r="345" spans="5:9">
      <c r="E345" s="188"/>
      <c r="G345" s="188"/>
      <c r="I345" s="188"/>
    </row>
    <row r="346" spans="5:9">
      <c r="E346" s="188"/>
      <c r="G346" s="188"/>
      <c r="I346" s="188"/>
    </row>
    <row r="347" spans="5:9">
      <c r="E347" s="188"/>
      <c r="G347" s="188"/>
      <c r="I347" s="188"/>
    </row>
    <row r="348" spans="5:9">
      <c r="E348" s="188"/>
      <c r="G348" s="188"/>
      <c r="I348" s="188"/>
    </row>
    <row r="349" spans="5:9">
      <c r="E349" s="188"/>
      <c r="G349" s="188"/>
      <c r="I349" s="188"/>
    </row>
    <row r="350" spans="5:9">
      <c r="E350" s="188"/>
      <c r="G350" s="188"/>
      <c r="I350" s="188"/>
    </row>
    <row r="351" spans="5:9">
      <c r="E351" s="188"/>
      <c r="G351" s="188"/>
      <c r="I351" s="188"/>
    </row>
    <row r="352" spans="5:9">
      <c r="E352" s="188"/>
      <c r="G352" s="188"/>
      <c r="I352" s="188"/>
    </row>
    <row r="353" spans="5:9">
      <c r="E353" s="188"/>
      <c r="G353" s="188"/>
      <c r="I353" s="188"/>
    </row>
    <row r="354" spans="5:9">
      <c r="E354" s="188"/>
      <c r="G354" s="188"/>
      <c r="I354" s="188"/>
    </row>
    <row r="355" spans="5:9">
      <c r="E355" s="188"/>
      <c r="G355" s="188"/>
      <c r="I355" s="188"/>
    </row>
    <row r="356" spans="5:9">
      <c r="E356" s="188"/>
      <c r="G356" s="188"/>
      <c r="I356" s="188"/>
    </row>
    <row r="357" spans="5:9">
      <c r="E357" s="188"/>
      <c r="G357" s="188"/>
      <c r="I357" s="188"/>
    </row>
    <row r="358" spans="5:9">
      <c r="E358" s="188"/>
      <c r="G358" s="188"/>
      <c r="I358" s="188"/>
    </row>
    <row r="359" spans="5:9">
      <c r="E359" s="188"/>
      <c r="G359" s="188"/>
      <c r="I359" s="188"/>
    </row>
    <row r="360" spans="5:9">
      <c r="E360" s="188"/>
      <c r="G360" s="188"/>
      <c r="I360" s="188"/>
    </row>
    <row r="361" spans="5:9">
      <c r="E361" s="188"/>
      <c r="G361" s="188"/>
      <c r="I361" s="188"/>
    </row>
    <row r="362" spans="5:9">
      <c r="E362" s="188"/>
      <c r="G362" s="188"/>
      <c r="I362" s="188"/>
    </row>
    <row r="363" spans="5:9">
      <c r="E363" s="188"/>
      <c r="G363" s="188"/>
      <c r="I363" s="188"/>
    </row>
    <row r="364" spans="5:9">
      <c r="E364" s="188"/>
      <c r="G364" s="188"/>
      <c r="I364" s="188"/>
    </row>
    <row r="365" spans="5:9">
      <c r="E365" s="188"/>
      <c r="G365" s="188"/>
      <c r="I365" s="188"/>
    </row>
    <row r="366" spans="5:9">
      <c r="E366" s="188"/>
      <c r="G366" s="188"/>
      <c r="I366" s="188"/>
    </row>
    <row r="367" spans="5:9">
      <c r="E367" s="188"/>
      <c r="G367" s="188"/>
      <c r="I367" s="188"/>
    </row>
    <row r="368" spans="5:9">
      <c r="E368" s="188"/>
      <c r="G368" s="188"/>
      <c r="I368" s="188"/>
    </row>
    <row r="369" spans="5:9">
      <c r="E369" s="188"/>
      <c r="G369" s="188"/>
      <c r="I369" s="188"/>
    </row>
    <row r="370" spans="5:9">
      <c r="E370" s="188"/>
      <c r="G370" s="188"/>
      <c r="I370" s="188"/>
    </row>
    <row r="371" spans="5:9">
      <c r="E371" s="188"/>
      <c r="G371" s="188"/>
      <c r="I371" s="188"/>
    </row>
    <row r="372" spans="5:9">
      <c r="E372" s="188"/>
      <c r="G372" s="188"/>
      <c r="I372" s="188"/>
    </row>
    <row r="373" spans="5:9">
      <c r="E373" s="188"/>
      <c r="G373" s="188"/>
      <c r="I373" s="188"/>
    </row>
  </sheetData>
  <mergeCells count="61">
    <mergeCell ref="A1:Q1"/>
    <mergeCell ref="L6:Q6"/>
    <mergeCell ref="L9:L12"/>
    <mergeCell ref="N9:Q9"/>
    <mergeCell ref="N12:O12"/>
    <mergeCell ref="P12:Q12"/>
    <mergeCell ref="A3:Q3"/>
    <mergeCell ref="A2:Q2"/>
    <mergeCell ref="E6:J6"/>
    <mergeCell ref="G9:J9"/>
    <mergeCell ref="A6:D12"/>
    <mergeCell ref="C34:D34"/>
    <mergeCell ref="B28:D28"/>
    <mergeCell ref="G12:H12"/>
    <mergeCell ref="I12:J12"/>
    <mergeCell ref="E9:E12"/>
    <mergeCell ref="A15:D15"/>
    <mergeCell ref="C16:D16"/>
    <mergeCell ref="C17:D17"/>
    <mergeCell ref="C18:D18"/>
    <mergeCell ref="C22:D22"/>
    <mergeCell ref="C23:D23"/>
    <mergeCell ref="A21:D21"/>
    <mergeCell ref="C31:D31"/>
    <mergeCell ref="A27:D27"/>
    <mergeCell ref="C24:D24"/>
    <mergeCell ref="C25:D25"/>
    <mergeCell ref="C40:D40"/>
    <mergeCell ref="C41:D41"/>
    <mergeCell ref="C42:D42"/>
    <mergeCell ref="C35:D35"/>
    <mergeCell ref="C36:D36"/>
    <mergeCell ref="C38:D38"/>
    <mergeCell ref="C39:D39"/>
    <mergeCell ref="C37:D37"/>
    <mergeCell ref="C32:D32"/>
    <mergeCell ref="C33:D33"/>
    <mergeCell ref="C70:D70"/>
    <mergeCell ref="C71:D71"/>
    <mergeCell ref="C55:D55"/>
    <mergeCell ref="C56:D56"/>
    <mergeCell ref="C57:D57"/>
    <mergeCell ref="C58:D58"/>
    <mergeCell ref="C62:D62"/>
    <mergeCell ref="C59:D59"/>
    <mergeCell ref="C60:D60"/>
    <mergeCell ref="A65:D65"/>
    <mergeCell ref="C61:D61"/>
    <mergeCell ref="C69:D69"/>
    <mergeCell ref="C53:D53"/>
    <mergeCell ref="C54:D54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honeticPr fontId="14" type="noConversion"/>
  <hyperlinks>
    <hyperlink ref="S1" location="Índice!A1" display="Ir a Índice" xr:uid="{00000000-0004-0000-0100-000000000000}"/>
  </hyperlinks>
  <printOptions horizontalCentered="1" verticalCentered="1"/>
  <pageMargins left="0.74803149606299213" right="0.74803149606299213" top="0.78740157480314965" bottom="0.78740157480314965" header="0" footer="0"/>
  <pageSetup paperSize="9" scale="63" orientation="portrait" r:id="rId1"/>
  <headerFooter alignWithMargins="0"/>
  <colBreaks count="1" manualBreakCount="1">
    <brk id="17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2"/>
  <sheetViews>
    <sheetView showGridLines="0" zoomScaleNormal="100" zoomScaleSheetLayoutView="90" workbookViewId="0">
      <selection sqref="A1:Q1"/>
    </sheetView>
  </sheetViews>
  <sheetFormatPr defaultColWidth="11.42578125" defaultRowHeight="12.75"/>
  <cols>
    <col min="1" max="1" width="5.7109375" style="96" customWidth="1"/>
    <col min="2" max="2" width="7.28515625" style="96" customWidth="1"/>
    <col min="3" max="3" width="5.7109375" style="96" customWidth="1"/>
    <col min="4" max="4" width="10.5703125" style="96" customWidth="1"/>
    <col min="5" max="5" width="9.5703125" style="96" bestFit="1" customWidth="1"/>
    <col min="6" max="6" width="2.140625" style="96" bestFit="1" customWidth="1"/>
    <col min="7" max="7" width="9.5703125" style="96" bestFit="1" customWidth="1"/>
    <col min="8" max="8" width="2.140625" style="96" bestFit="1" customWidth="1"/>
    <col min="9" max="9" width="8.5703125" style="96" bestFit="1" customWidth="1"/>
    <col min="10" max="10" width="1.7109375" style="96" bestFit="1" customWidth="1"/>
    <col min="11" max="11" width="3.7109375" style="96" customWidth="1"/>
    <col min="12" max="12" width="7.28515625" style="96" bestFit="1" customWidth="1"/>
    <col min="13" max="13" width="2.7109375" style="1" customWidth="1"/>
    <col min="14" max="14" width="7" style="1" bestFit="1" customWidth="1"/>
    <col min="15" max="15" width="2.7109375" style="1" customWidth="1"/>
    <col min="16" max="16" width="7" style="1" bestFit="1" customWidth="1"/>
    <col min="17" max="17" width="2.7109375" style="1" customWidth="1"/>
    <col min="18" max="18" width="5.7109375" style="1" customWidth="1"/>
    <col min="19" max="16384" width="11.42578125" style="1"/>
  </cols>
  <sheetData>
    <row r="1" spans="1:19" s="31" customFormat="1" ht="15">
      <c r="A1" s="264" t="s">
        <v>92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30"/>
      <c r="S1" s="147" t="s">
        <v>181</v>
      </c>
    </row>
    <row r="2" spans="1:19" s="31" customFormat="1" ht="29.25" customHeight="1">
      <c r="A2" s="265" t="s">
        <v>163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30"/>
    </row>
    <row r="3" spans="1:19" s="31" customFormat="1" ht="15">
      <c r="A3" s="264" t="s">
        <v>199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30"/>
    </row>
    <row r="4" spans="1:19" s="10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11"/>
      <c r="N4" s="11"/>
      <c r="O4" s="11"/>
      <c r="P4" s="11"/>
      <c r="Q4" s="11"/>
      <c r="R4" s="42"/>
    </row>
    <row r="5" spans="1:19" ht="6" customHeight="1"/>
    <row r="6" spans="1:19" ht="12.75" customHeight="1">
      <c r="A6" s="263" t="s">
        <v>118</v>
      </c>
      <c r="B6" s="263"/>
      <c r="C6" s="263"/>
      <c r="D6" s="263"/>
      <c r="E6" s="266" t="s">
        <v>121</v>
      </c>
      <c r="F6" s="266"/>
      <c r="G6" s="266"/>
      <c r="H6" s="266"/>
      <c r="I6" s="266"/>
      <c r="J6" s="266"/>
      <c r="K6" s="211"/>
      <c r="L6" s="267" t="s">
        <v>123</v>
      </c>
      <c r="M6" s="267"/>
      <c r="N6" s="267"/>
      <c r="O6" s="267"/>
      <c r="P6" s="267"/>
      <c r="Q6" s="267"/>
    </row>
    <row r="7" spans="1:19" ht="6" customHeight="1">
      <c r="A7" s="263"/>
      <c r="B7" s="263"/>
      <c r="C7" s="263"/>
      <c r="D7" s="263"/>
      <c r="E7" s="97"/>
      <c r="F7" s="97"/>
      <c r="G7" s="97"/>
      <c r="H7" s="97"/>
      <c r="I7" s="97"/>
      <c r="J7" s="97"/>
      <c r="K7" s="98"/>
      <c r="L7" s="97"/>
      <c r="M7" s="4"/>
      <c r="N7" s="4"/>
      <c r="O7" s="4"/>
      <c r="P7" s="4"/>
      <c r="Q7" s="4"/>
    </row>
    <row r="8" spans="1:19" ht="6" customHeight="1">
      <c r="A8" s="263"/>
      <c r="B8" s="263"/>
      <c r="C8" s="263"/>
      <c r="D8" s="263"/>
    </row>
    <row r="9" spans="1:19" ht="12.75" customHeight="1">
      <c r="A9" s="263"/>
      <c r="B9" s="263"/>
      <c r="C9" s="263"/>
      <c r="D9" s="263"/>
      <c r="E9" s="270" t="s">
        <v>0</v>
      </c>
      <c r="F9" s="270"/>
      <c r="G9" s="262" t="s">
        <v>33</v>
      </c>
      <c r="H9" s="262"/>
      <c r="I9" s="262"/>
      <c r="J9" s="262"/>
      <c r="K9" s="210"/>
      <c r="L9" s="268" t="s">
        <v>0</v>
      </c>
      <c r="M9" s="268"/>
      <c r="N9" s="269" t="s">
        <v>33</v>
      </c>
      <c r="O9" s="269"/>
      <c r="P9" s="269"/>
      <c r="Q9" s="269"/>
      <c r="R9" s="37"/>
    </row>
    <row r="10" spans="1:19" ht="6" customHeight="1">
      <c r="A10" s="263"/>
      <c r="B10" s="263"/>
      <c r="C10" s="263"/>
      <c r="D10" s="263"/>
      <c r="E10" s="270"/>
      <c r="F10" s="270"/>
      <c r="G10" s="99"/>
      <c r="H10" s="99"/>
      <c r="I10" s="99"/>
      <c r="J10" s="99"/>
      <c r="K10" s="101"/>
      <c r="L10" s="268"/>
      <c r="M10" s="268"/>
      <c r="N10" s="3"/>
      <c r="O10" s="3"/>
      <c r="P10" s="3"/>
      <c r="Q10" s="3"/>
      <c r="R10" s="12"/>
    </row>
    <row r="11" spans="1:19" ht="6" customHeight="1">
      <c r="A11" s="263"/>
      <c r="B11" s="263"/>
      <c r="C11" s="263"/>
      <c r="D11" s="263"/>
      <c r="E11" s="270"/>
      <c r="F11" s="270"/>
      <c r="G11" s="101"/>
      <c r="H11" s="101"/>
      <c r="I11" s="101"/>
      <c r="J11" s="101"/>
      <c r="K11" s="101"/>
      <c r="L11" s="268"/>
      <c r="M11" s="268"/>
      <c r="N11" s="12"/>
      <c r="O11" s="12"/>
      <c r="P11" s="12"/>
      <c r="Q11" s="12"/>
      <c r="R11" s="12"/>
    </row>
    <row r="12" spans="1:19" ht="14.25" customHeight="1">
      <c r="A12" s="263"/>
      <c r="B12" s="263"/>
      <c r="C12" s="263"/>
      <c r="D12" s="263"/>
      <c r="E12" s="270"/>
      <c r="F12" s="270"/>
      <c r="G12" s="262" t="s">
        <v>34</v>
      </c>
      <c r="H12" s="262"/>
      <c r="I12" s="262" t="s">
        <v>35</v>
      </c>
      <c r="J12" s="262"/>
      <c r="K12" s="210"/>
      <c r="L12" s="268"/>
      <c r="M12" s="268"/>
      <c r="N12" s="269" t="s">
        <v>34</v>
      </c>
      <c r="O12" s="269"/>
      <c r="P12" s="269" t="s">
        <v>35</v>
      </c>
      <c r="Q12" s="269"/>
      <c r="R12" s="37"/>
    </row>
    <row r="13" spans="1:19" s="5" customFormat="1" ht="6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4"/>
      <c r="N13" s="4"/>
      <c r="O13" s="4"/>
      <c r="P13" s="4"/>
      <c r="Q13" s="4"/>
    </row>
    <row r="14" spans="1:19" ht="6" customHeight="1"/>
    <row r="15" spans="1:19">
      <c r="A15" s="275" t="s">
        <v>0</v>
      </c>
      <c r="B15" s="275"/>
      <c r="C15" s="275"/>
      <c r="D15" s="275"/>
      <c r="E15" s="169">
        <v>154630</v>
      </c>
      <c r="F15" s="169"/>
      <c r="G15" s="169">
        <v>137329</v>
      </c>
      <c r="H15" s="169"/>
      <c r="I15" s="169">
        <v>17301</v>
      </c>
      <c r="J15" s="189" t="s">
        <v>182</v>
      </c>
      <c r="K15" s="189"/>
      <c r="L15" s="47">
        <f>SUM(L16:L20)</f>
        <v>100</v>
      </c>
      <c r="M15" s="43"/>
      <c r="N15" s="43">
        <f>SUM(N16:N20)</f>
        <v>99.998543643367384</v>
      </c>
      <c r="O15" s="43"/>
      <c r="P15" s="43">
        <f>SUM(P16:P20)</f>
        <v>100.01156002543205</v>
      </c>
      <c r="Q15" s="17" t="s">
        <v>113</v>
      </c>
      <c r="R15" s="13"/>
    </row>
    <row r="16" spans="1:19">
      <c r="C16" s="273" t="s">
        <v>58</v>
      </c>
      <c r="D16" s="273"/>
      <c r="E16" s="132">
        <v>9101</v>
      </c>
      <c r="F16" s="189" t="s">
        <v>182</v>
      </c>
      <c r="G16" s="132">
        <v>8049</v>
      </c>
      <c r="H16" s="189" t="s">
        <v>182</v>
      </c>
      <c r="I16" s="132">
        <v>1052</v>
      </c>
      <c r="J16" s="189" t="s">
        <v>182</v>
      </c>
      <c r="K16" s="189"/>
      <c r="L16" s="105">
        <f>E16*100/(E15-E21)</f>
        <v>5.8856625493112595</v>
      </c>
      <c r="M16" s="17"/>
      <c r="N16" s="114">
        <f>G16*100/(G15-G21)</f>
        <v>5.8611072679477747</v>
      </c>
      <c r="O16" s="17"/>
      <c r="P16" s="114">
        <f>I16*100/(I15-I21)</f>
        <v>6.0805733772614303</v>
      </c>
      <c r="Q16" s="17" t="s">
        <v>113</v>
      </c>
      <c r="R16" s="13"/>
    </row>
    <row r="17" spans="2:18">
      <c r="C17" s="273" t="s">
        <v>53</v>
      </c>
      <c r="D17" s="273"/>
      <c r="E17" s="132">
        <v>68958</v>
      </c>
      <c r="F17" s="189" t="s">
        <v>182</v>
      </c>
      <c r="G17" s="132">
        <v>60449</v>
      </c>
      <c r="H17" s="189" t="s">
        <v>182</v>
      </c>
      <c r="I17" s="132">
        <v>8509</v>
      </c>
      <c r="J17" s="189" t="s">
        <v>182</v>
      </c>
      <c r="K17" s="189"/>
      <c r="L17" s="105">
        <f>E17*100/(E15-E21)</f>
        <v>44.595485998835933</v>
      </c>
      <c r="M17" s="17"/>
      <c r="N17" s="114">
        <f>G17*100/(G15-G21)</f>
        <v>44.017651042387257</v>
      </c>
      <c r="O17" s="17"/>
      <c r="P17" s="114">
        <f>I17*100/(I15-I21)</f>
        <v>49.182128200682044</v>
      </c>
      <c r="Q17" s="17" t="s">
        <v>113</v>
      </c>
      <c r="R17" s="13"/>
    </row>
    <row r="18" spans="2:18">
      <c r="C18" s="273" t="s">
        <v>54</v>
      </c>
      <c r="D18" s="273"/>
      <c r="E18" s="132">
        <v>46436</v>
      </c>
      <c r="F18" s="189" t="s">
        <v>182</v>
      </c>
      <c r="G18" s="132">
        <v>42455</v>
      </c>
      <c r="H18" s="189" t="s">
        <v>182</v>
      </c>
      <c r="I18" s="132">
        <v>3981</v>
      </c>
      <c r="J18" s="189" t="s">
        <v>182</v>
      </c>
      <c r="K18" s="189"/>
      <c r="L18" s="105">
        <f>E18*100/(E15-E21)</f>
        <v>30.030395136778115</v>
      </c>
      <c r="M18" s="17"/>
      <c r="N18" s="114">
        <f>G18*100/(G15-G21)</f>
        <v>30.91481041877535</v>
      </c>
      <c r="O18" s="17"/>
      <c r="P18" s="114">
        <f>I18*100/(I15-I21)</f>
        <v>23.010230622507368</v>
      </c>
      <c r="Q18" s="17" t="s">
        <v>113</v>
      </c>
      <c r="R18" s="13"/>
    </row>
    <row r="19" spans="2:18">
      <c r="C19" s="273" t="s">
        <v>55</v>
      </c>
      <c r="D19" s="273"/>
      <c r="E19" s="132">
        <v>21507</v>
      </c>
      <c r="F19" s="189" t="s">
        <v>182</v>
      </c>
      <c r="G19" s="132">
        <v>19285</v>
      </c>
      <c r="H19" s="189" t="s">
        <v>182</v>
      </c>
      <c r="I19" s="132">
        <v>2222</v>
      </c>
      <c r="J19" s="189" t="s">
        <v>182</v>
      </c>
      <c r="K19" s="189"/>
      <c r="L19" s="105">
        <f>E19*100/(E15-E21)</f>
        <v>13.908685248658086</v>
      </c>
      <c r="M19" s="17"/>
      <c r="N19" s="114">
        <f>G19*100/(G15-G21)</f>
        <v>14.042918829963082</v>
      </c>
      <c r="O19" s="17"/>
      <c r="P19" s="114">
        <f>I19*100/(I15-I21)</f>
        <v>12.843188255014161</v>
      </c>
      <c r="Q19" s="17" t="s">
        <v>113</v>
      </c>
      <c r="R19" s="13"/>
    </row>
    <row r="20" spans="2:18">
      <c r="C20" s="273" t="s">
        <v>73</v>
      </c>
      <c r="D20" s="273"/>
      <c r="E20" s="132">
        <v>8628</v>
      </c>
      <c r="F20" s="189" t="s">
        <v>182</v>
      </c>
      <c r="G20" s="132">
        <v>7089</v>
      </c>
      <c r="H20" s="189" t="s">
        <v>182</v>
      </c>
      <c r="I20" s="132">
        <v>1539</v>
      </c>
      <c r="J20" s="189" t="s">
        <v>59</v>
      </c>
      <c r="K20" s="189"/>
      <c r="L20" s="105">
        <f>E20*100/(E15-E21)</f>
        <v>5.5797710664166074</v>
      </c>
      <c r="M20" s="17"/>
      <c r="N20" s="114">
        <f>G20*100/(G15-G21)</f>
        <v>5.1620560842939218</v>
      </c>
      <c r="O20" s="17"/>
      <c r="P20" s="114">
        <f>I20*100/(I15-I21)</f>
        <v>8.8954395699670545</v>
      </c>
      <c r="Q20" s="17" t="s">
        <v>113</v>
      </c>
      <c r="R20" s="13"/>
    </row>
    <row r="21" spans="2:18">
      <c r="C21" s="161" t="s">
        <v>29</v>
      </c>
      <c r="D21" s="161"/>
      <c r="E21" s="132">
        <v>0</v>
      </c>
      <c r="F21" s="189"/>
      <c r="G21" s="132">
        <v>0</v>
      </c>
      <c r="H21" s="189"/>
      <c r="I21" s="132">
        <v>0</v>
      </c>
      <c r="J21" s="189"/>
      <c r="K21" s="189"/>
      <c r="L21" s="177" t="s">
        <v>122</v>
      </c>
      <c r="M21" s="17"/>
      <c r="N21" s="115" t="s">
        <v>122</v>
      </c>
      <c r="O21" s="17"/>
      <c r="P21" s="115" t="s">
        <v>122</v>
      </c>
      <c r="Q21" s="17"/>
      <c r="R21" s="13"/>
    </row>
    <row r="22" spans="2:18">
      <c r="C22" s="274"/>
      <c r="D22" s="274"/>
      <c r="E22" s="132"/>
      <c r="F22" s="189"/>
      <c r="G22" s="132"/>
      <c r="H22" s="189"/>
      <c r="I22" s="132"/>
      <c r="J22" s="189"/>
      <c r="K22" s="189"/>
      <c r="L22" s="132"/>
      <c r="M22" s="17"/>
      <c r="N22" s="14"/>
      <c r="O22" s="17"/>
      <c r="P22" s="14"/>
      <c r="Q22" s="17" t="s">
        <v>113</v>
      </c>
      <c r="R22" s="13"/>
    </row>
    <row r="23" spans="2:18">
      <c r="B23" s="272" t="s">
        <v>14</v>
      </c>
      <c r="C23" s="272"/>
      <c r="D23" s="272"/>
      <c r="E23" s="169">
        <v>139382</v>
      </c>
      <c r="F23" s="169"/>
      <c r="G23" s="169">
        <v>123739</v>
      </c>
      <c r="H23" s="169"/>
      <c r="I23" s="169">
        <v>15643</v>
      </c>
      <c r="J23" s="189" t="s">
        <v>182</v>
      </c>
      <c r="K23" s="189"/>
      <c r="L23" s="47">
        <f>SUM(L24:L28)</f>
        <v>100.00071745275575</v>
      </c>
      <c r="M23" s="43"/>
      <c r="N23" s="43">
        <f>SUM(N24:N28)</f>
        <v>100</v>
      </c>
      <c r="O23" s="43"/>
      <c r="P23" s="43">
        <f>SUM(P24:P28)</f>
        <v>100.0063926356837</v>
      </c>
      <c r="Q23" s="17" t="s">
        <v>113</v>
      </c>
      <c r="R23" s="13"/>
    </row>
    <row r="24" spans="2:18">
      <c r="C24" s="273" t="s">
        <v>58</v>
      </c>
      <c r="D24" s="273"/>
      <c r="E24" s="132">
        <v>8831</v>
      </c>
      <c r="F24" s="189" t="s">
        <v>182</v>
      </c>
      <c r="G24" s="132">
        <v>7809</v>
      </c>
      <c r="H24" s="189" t="s">
        <v>182</v>
      </c>
      <c r="I24" s="132">
        <v>1022</v>
      </c>
      <c r="J24" s="189" t="s">
        <v>182</v>
      </c>
      <c r="K24" s="189"/>
      <c r="L24" s="105">
        <f>E24*100/(E23-E29)</f>
        <v>6.3358252859049236</v>
      </c>
      <c r="M24" s="17"/>
      <c r="N24" s="114">
        <f>G24*100/(G23-G29)</f>
        <v>6.3108639959915624</v>
      </c>
      <c r="O24" s="17"/>
      <c r="P24" s="114">
        <f>I24*100/(I23-I29)</f>
        <v>6.533273668733619</v>
      </c>
      <c r="Q24" s="17" t="s">
        <v>113</v>
      </c>
      <c r="R24" s="13"/>
    </row>
    <row r="25" spans="2:18">
      <c r="C25" s="273" t="s">
        <v>53</v>
      </c>
      <c r="D25" s="273"/>
      <c r="E25" s="132">
        <v>64344</v>
      </c>
      <c r="F25" s="189" t="s">
        <v>182</v>
      </c>
      <c r="G25" s="132">
        <v>56159</v>
      </c>
      <c r="H25" s="189" t="s">
        <v>182</v>
      </c>
      <c r="I25" s="132">
        <v>8185</v>
      </c>
      <c r="J25" s="189" t="s">
        <v>182</v>
      </c>
      <c r="K25" s="189"/>
      <c r="L25" s="105">
        <f>E25*100/(E23-E29)</f>
        <v>46.163780115079419</v>
      </c>
      <c r="M25" s="17"/>
      <c r="N25" s="114">
        <f>G25*100/(G23-G29)</f>
        <v>45.385044327172515</v>
      </c>
      <c r="O25" s="17"/>
      <c r="P25" s="114">
        <f>I25*100/(I23-I29)</f>
        <v>52.323723071022179</v>
      </c>
      <c r="Q25" s="17" t="s">
        <v>113</v>
      </c>
      <c r="R25" s="13"/>
    </row>
    <row r="26" spans="2:18">
      <c r="C26" s="273" t="s">
        <v>54</v>
      </c>
      <c r="D26" s="273"/>
      <c r="E26" s="132">
        <v>41073</v>
      </c>
      <c r="F26" s="189" t="s">
        <v>182</v>
      </c>
      <c r="G26" s="132">
        <v>37740</v>
      </c>
      <c r="H26" s="189" t="s">
        <v>182</v>
      </c>
      <c r="I26" s="132">
        <v>3333</v>
      </c>
      <c r="J26" s="189" t="s">
        <v>182</v>
      </c>
      <c r="K26" s="189"/>
      <c r="L26" s="105">
        <f>E26*100/(E23-E29)</f>
        <v>29.467937036346157</v>
      </c>
      <c r="M26" s="17"/>
      <c r="N26" s="114">
        <f>G26*100/(G23-G29)</f>
        <v>30.49968077970567</v>
      </c>
      <c r="O26" s="17"/>
      <c r="P26" s="114">
        <f>I26*100/(I23-I29)</f>
        <v>21.306654733746722</v>
      </c>
      <c r="Q26" s="17" t="s">
        <v>113</v>
      </c>
      <c r="R26" s="13"/>
    </row>
    <row r="27" spans="2:18">
      <c r="C27" s="273" t="s">
        <v>55</v>
      </c>
      <c r="D27" s="273"/>
      <c r="E27" s="132">
        <v>18160</v>
      </c>
      <c r="F27" s="189" t="s">
        <v>182</v>
      </c>
      <c r="G27" s="132">
        <v>16448</v>
      </c>
      <c r="H27" s="189" t="s">
        <v>182</v>
      </c>
      <c r="I27" s="132">
        <v>1712</v>
      </c>
      <c r="J27" s="189" t="s">
        <v>182</v>
      </c>
      <c r="K27" s="189"/>
      <c r="L27" s="105">
        <f>E27*100/(E23-E29)</f>
        <v>13.028942044166392</v>
      </c>
      <c r="M27" s="17"/>
      <c r="N27" s="114">
        <f>G27*100/(G23-G29)</f>
        <v>13.292494686396367</v>
      </c>
      <c r="O27" s="17"/>
      <c r="P27" s="114">
        <f>I27*100/(I23-I29)</f>
        <v>10.944192290481366</v>
      </c>
      <c r="Q27" s="17" t="s">
        <v>113</v>
      </c>
      <c r="R27" s="13"/>
    </row>
    <row r="28" spans="2:18">
      <c r="C28" s="273" t="s">
        <v>73</v>
      </c>
      <c r="D28" s="273"/>
      <c r="E28" s="132">
        <v>6975</v>
      </c>
      <c r="F28" s="189" t="s">
        <v>182</v>
      </c>
      <c r="G28" s="132">
        <v>5583</v>
      </c>
      <c r="H28" s="189" t="s">
        <v>182</v>
      </c>
      <c r="I28" s="132">
        <v>1392</v>
      </c>
      <c r="J28" s="189" t="s">
        <v>59</v>
      </c>
      <c r="K28" s="189"/>
      <c r="L28" s="105">
        <f>E28*100/(E23-E29)</f>
        <v>5.0042329712588423</v>
      </c>
      <c r="M28" s="17"/>
      <c r="N28" s="114">
        <f>G28*100/(G23-G29)</f>
        <v>4.511916210733883</v>
      </c>
      <c r="O28" s="17"/>
      <c r="P28" s="114">
        <f>I28*100/(I23-I29)</f>
        <v>8.898548871699802</v>
      </c>
      <c r="Q28" s="17" t="s">
        <v>113</v>
      </c>
      <c r="R28" s="13"/>
    </row>
    <row r="29" spans="2:18">
      <c r="C29" s="161" t="s">
        <v>29</v>
      </c>
      <c r="D29" s="161"/>
      <c r="E29" s="132">
        <v>0</v>
      </c>
      <c r="F29" s="189"/>
      <c r="G29" s="132">
        <v>0</v>
      </c>
      <c r="H29" s="189"/>
      <c r="I29" s="132">
        <v>0</v>
      </c>
      <c r="J29" s="189"/>
      <c r="K29" s="189"/>
      <c r="L29" s="177" t="s">
        <v>122</v>
      </c>
      <c r="M29" s="17"/>
      <c r="N29" s="115" t="s">
        <v>122</v>
      </c>
      <c r="O29" s="17"/>
      <c r="P29" s="115" t="s">
        <v>122</v>
      </c>
      <c r="Q29" s="17"/>
      <c r="R29" s="13"/>
    </row>
    <row r="30" spans="2:18">
      <c r="C30" s="274"/>
      <c r="D30" s="274"/>
      <c r="E30" s="132"/>
      <c r="F30" s="189"/>
      <c r="G30" s="132"/>
      <c r="H30" s="189"/>
      <c r="I30" s="132"/>
      <c r="J30" s="189"/>
      <c r="K30" s="189"/>
      <c r="L30" s="132"/>
      <c r="M30" s="17"/>
      <c r="N30" s="14"/>
      <c r="O30" s="17"/>
      <c r="P30" s="14"/>
      <c r="Q30" s="17" t="s">
        <v>113</v>
      </c>
      <c r="R30" s="13"/>
    </row>
    <row r="31" spans="2:18">
      <c r="B31" s="272" t="s">
        <v>112</v>
      </c>
      <c r="C31" s="272"/>
      <c r="D31" s="272"/>
      <c r="E31" s="169">
        <v>15248</v>
      </c>
      <c r="F31" s="169"/>
      <c r="G31" s="169">
        <v>13589</v>
      </c>
      <c r="H31" s="169"/>
      <c r="I31" s="169">
        <v>1659</v>
      </c>
      <c r="J31" s="189" t="s">
        <v>182</v>
      </c>
      <c r="K31" s="189"/>
      <c r="L31" s="47">
        <f>SUM(L32:L36)</f>
        <v>99.993441762854147</v>
      </c>
      <c r="M31" s="43"/>
      <c r="N31" s="43">
        <f>SUM(N32:N36)</f>
        <v>99.992641106777526</v>
      </c>
      <c r="O31" s="43"/>
      <c r="P31" s="43">
        <f>SUM(P32:P36)</f>
        <v>100</v>
      </c>
      <c r="Q31" s="17" t="s">
        <v>113</v>
      </c>
      <c r="R31" s="13"/>
    </row>
    <row r="32" spans="2:18">
      <c r="C32" s="273" t="s">
        <v>58</v>
      </c>
      <c r="D32" s="273"/>
      <c r="E32" s="132">
        <v>270</v>
      </c>
      <c r="F32" s="189" t="s">
        <v>59</v>
      </c>
      <c r="G32" s="132">
        <v>240</v>
      </c>
      <c r="H32" s="189" t="s">
        <v>59</v>
      </c>
      <c r="I32" s="132">
        <v>30</v>
      </c>
      <c r="J32" s="189" t="s">
        <v>59</v>
      </c>
      <c r="K32" s="189"/>
      <c r="L32" s="105">
        <f>E32*100/(E31-E37)</f>
        <v>1.7707240293809023</v>
      </c>
      <c r="M32" s="17"/>
      <c r="N32" s="114">
        <f>G32*100/(G31-G37)</f>
        <v>1.7661343733902422</v>
      </c>
      <c r="O32" s="17"/>
      <c r="P32" s="114">
        <f>I32*100/(I31-I37)</f>
        <v>1.8083182640144666</v>
      </c>
      <c r="Q32" s="17"/>
      <c r="R32" s="13"/>
    </row>
    <row r="33" spans="1:21">
      <c r="C33" s="273" t="s">
        <v>53</v>
      </c>
      <c r="D33" s="273"/>
      <c r="E33" s="132">
        <v>4614</v>
      </c>
      <c r="F33" s="189" t="s">
        <v>182</v>
      </c>
      <c r="G33" s="132">
        <v>4290</v>
      </c>
      <c r="H33" s="189" t="s">
        <v>182</v>
      </c>
      <c r="I33" s="132">
        <v>324</v>
      </c>
      <c r="J33" s="189" t="s">
        <v>59</v>
      </c>
      <c r="K33" s="189"/>
      <c r="L33" s="105">
        <f>E33*100/(E31-E37)</f>
        <v>30.259706190975866</v>
      </c>
      <c r="M33" s="17"/>
      <c r="N33" s="114">
        <f>G33*100/(G31-G37)</f>
        <v>31.569651924350577</v>
      </c>
      <c r="O33" s="17"/>
      <c r="P33" s="114">
        <f>I33*100/(I31-I37)</f>
        <v>19.529837251356238</v>
      </c>
      <c r="Q33" s="17" t="s">
        <v>113</v>
      </c>
      <c r="R33" s="13"/>
      <c r="S33" s="14"/>
      <c r="T33" s="14"/>
      <c r="U33" s="14"/>
    </row>
    <row r="34" spans="1:21">
      <c r="C34" s="273" t="s">
        <v>54</v>
      </c>
      <c r="D34" s="273"/>
      <c r="E34" s="132">
        <v>5363</v>
      </c>
      <c r="F34" s="189" t="s">
        <v>182</v>
      </c>
      <c r="G34" s="132">
        <v>4715</v>
      </c>
      <c r="H34" s="189" t="s">
        <v>182</v>
      </c>
      <c r="I34" s="132">
        <v>648</v>
      </c>
      <c r="J34" s="189" t="s">
        <v>59</v>
      </c>
      <c r="K34" s="189"/>
      <c r="L34" s="105">
        <f>E34*100/(E31-E37)</f>
        <v>35.171825813221403</v>
      </c>
      <c r="M34" s="17"/>
      <c r="N34" s="114">
        <f>G34*100/(G31-G37)</f>
        <v>34.697181543895795</v>
      </c>
      <c r="O34" s="17"/>
      <c r="P34" s="114">
        <f>I34*100/(I31-I37)</f>
        <v>39.059674502712475</v>
      </c>
      <c r="Q34" s="17" t="s">
        <v>113</v>
      </c>
      <c r="R34" s="13"/>
    </row>
    <row r="35" spans="1:21">
      <c r="C35" s="273" t="s">
        <v>55</v>
      </c>
      <c r="D35" s="273"/>
      <c r="E35" s="132">
        <v>3347</v>
      </c>
      <c r="F35" s="189" t="s">
        <v>182</v>
      </c>
      <c r="G35" s="132">
        <v>2837</v>
      </c>
      <c r="H35" s="189" t="s">
        <v>182</v>
      </c>
      <c r="I35" s="132">
        <v>510</v>
      </c>
      <c r="J35" s="189" t="s">
        <v>59</v>
      </c>
      <c r="K35" s="189"/>
      <c r="L35" s="105">
        <f>E35*100/(E31-E37)</f>
        <v>21.950419727177334</v>
      </c>
      <c r="M35" s="17"/>
      <c r="N35" s="114">
        <f>G35*100/(G31-G37)</f>
        <v>20.877180072117152</v>
      </c>
      <c r="O35" s="17"/>
      <c r="P35" s="114">
        <f>I35*100/(I31-I37)</f>
        <v>30.741410488245933</v>
      </c>
      <c r="Q35" s="17" t="s">
        <v>113</v>
      </c>
      <c r="R35" s="13"/>
    </row>
    <row r="36" spans="1:21">
      <c r="C36" s="273" t="s">
        <v>73</v>
      </c>
      <c r="D36" s="273"/>
      <c r="E36" s="132">
        <v>1653</v>
      </c>
      <c r="F36" s="189" t="s">
        <v>182</v>
      </c>
      <c r="G36" s="132">
        <v>1506</v>
      </c>
      <c r="H36" s="189" t="s">
        <v>182</v>
      </c>
      <c r="I36" s="132">
        <v>147</v>
      </c>
      <c r="J36" s="189" t="s">
        <v>59</v>
      </c>
      <c r="K36" s="189"/>
      <c r="L36" s="105">
        <f>E36*100/(E31-E37)</f>
        <v>10.840766002098636</v>
      </c>
      <c r="M36" s="17"/>
      <c r="N36" s="114">
        <f>G36*100/(G31-G37)</f>
        <v>11.082493193023769</v>
      </c>
      <c r="O36" s="17"/>
      <c r="P36" s="114">
        <f>I36*100/(I31-I37)</f>
        <v>8.8607594936708853</v>
      </c>
      <c r="Q36" s="17"/>
      <c r="R36" s="13"/>
    </row>
    <row r="37" spans="1:21">
      <c r="C37" s="161" t="s">
        <v>29</v>
      </c>
      <c r="D37" s="161"/>
      <c r="E37" s="132">
        <v>0</v>
      </c>
      <c r="F37" s="189"/>
      <c r="G37" s="132">
        <v>0</v>
      </c>
      <c r="H37" s="189"/>
      <c r="I37" s="132">
        <v>0</v>
      </c>
      <c r="J37" s="189"/>
      <c r="K37" s="189"/>
      <c r="L37" s="177" t="s">
        <v>122</v>
      </c>
      <c r="M37" s="17"/>
      <c r="N37" s="177" t="s">
        <v>122</v>
      </c>
      <c r="O37" s="17"/>
      <c r="P37" s="115" t="s">
        <v>122</v>
      </c>
      <c r="Q37" s="17"/>
      <c r="R37" s="13"/>
    </row>
    <row r="38" spans="1:21" ht="6" customHeight="1" thickBot="1">
      <c r="A38" s="106"/>
      <c r="B38" s="106"/>
      <c r="C38" s="271"/>
      <c r="D38" s="271"/>
      <c r="E38" s="106"/>
      <c r="F38" s="106"/>
      <c r="G38" s="106"/>
      <c r="H38" s="106"/>
      <c r="I38" s="106"/>
      <c r="J38" s="106"/>
      <c r="K38" s="106"/>
      <c r="L38" s="106"/>
      <c r="M38" s="2"/>
      <c r="N38" s="2"/>
      <c r="O38" s="2"/>
      <c r="P38" s="2"/>
      <c r="Q38" s="2"/>
      <c r="R38" s="5"/>
    </row>
    <row r="39" spans="1:21" s="7" customFormat="1" ht="6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</row>
    <row r="40" spans="1:21" s="7" customFormat="1" ht="11.25">
      <c r="A40" s="63" t="s">
        <v>42</v>
      </c>
      <c r="B40" s="66" t="s">
        <v>59</v>
      </c>
      <c r="C40" s="162" t="s">
        <v>111</v>
      </c>
      <c r="D40" s="162"/>
      <c r="E40" s="223"/>
      <c r="F40" s="223"/>
      <c r="G40" s="223"/>
      <c r="H40" s="223"/>
      <c r="I40" s="223"/>
      <c r="J40" s="54"/>
      <c r="K40" s="223"/>
      <c r="L40" s="223"/>
      <c r="M40" s="121"/>
      <c r="N40" s="121"/>
      <c r="O40" s="121"/>
      <c r="P40" s="121"/>
      <c r="Q40" s="121"/>
      <c r="R40" s="19"/>
    </row>
    <row r="41" spans="1:21" s="7" customFormat="1" ht="11.25">
      <c r="A41" s="54"/>
      <c r="B41" s="54"/>
      <c r="C41" s="54"/>
      <c r="D41" s="54"/>
      <c r="E41" s="54"/>
      <c r="F41" s="223"/>
      <c r="G41" s="223"/>
      <c r="H41" s="223"/>
      <c r="I41" s="223"/>
      <c r="J41" s="54"/>
      <c r="K41" s="223"/>
      <c r="L41" s="223"/>
      <c r="M41" s="19"/>
      <c r="N41" s="19"/>
      <c r="O41" s="19"/>
      <c r="P41" s="19"/>
      <c r="Q41" s="19"/>
      <c r="R41" s="19"/>
    </row>
    <row r="42" spans="1:21">
      <c r="A42" s="190"/>
      <c r="B42" s="190"/>
      <c r="C42" s="191"/>
    </row>
  </sheetData>
  <mergeCells count="35">
    <mergeCell ref="A15:D15"/>
    <mergeCell ref="C20:D20"/>
    <mergeCell ref="C24:D24"/>
    <mergeCell ref="C25:D25"/>
    <mergeCell ref="C22:D22"/>
    <mergeCell ref="C16:D16"/>
    <mergeCell ref="C17:D17"/>
    <mergeCell ref="C18:D18"/>
    <mergeCell ref="C19:D19"/>
    <mergeCell ref="C38:D38"/>
    <mergeCell ref="B23:D23"/>
    <mergeCell ref="C33:D33"/>
    <mergeCell ref="C34:D34"/>
    <mergeCell ref="B31:D31"/>
    <mergeCell ref="C35:D35"/>
    <mergeCell ref="C36:D36"/>
    <mergeCell ref="C30:D30"/>
    <mergeCell ref="C32:D32"/>
    <mergeCell ref="C26:D26"/>
    <mergeCell ref="C27:D27"/>
    <mergeCell ref="C28:D28"/>
    <mergeCell ref="G12:H12"/>
    <mergeCell ref="I12:J12"/>
    <mergeCell ref="A6:D12"/>
    <mergeCell ref="A1:Q1"/>
    <mergeCell ref="A2:Q2"/>
    <mergeCell ref="A3:Q3"/>
    <mergeCell ref="E6:J6"/>
    <mergeCell ref="L6:Q6"/>
    <mergeCell ref="L9:M12"/>
    <mergeCell ref="N9:Q9"/>
    <mergeCell ref="N12:O12"/>
    <mergeCell ref="P12:Q12"/>
    <mergeCell ref="E9:F12"/>
    <mergeCell ref="G9:J9"/>
  </mergeCells>
  <phoneticPr fontId="0" type="noConversion"/>
  <hyperlinks>
    <hyperlink ref="S1" location="Índice!A1" display="Ir a Índice" xr:uid="{00000000-0004-0000-02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5"/>
  <sheetViews>
    <sheetView showGridLines="0" zoomScaleNormal="100" workbookViewId="0">
      <selection sqref="A1:Q1"/>
    </sheetView>
  </sheetViews>
  <sheetFormatPr defaultColWidth="11.42578125" defaultRowHeight="12.75"/>
  <cols>
    <col min="1" max="1" width="5.7109375" style="1" customWidth="1"/>
    <col min="2" max="2" width="6.85546875" style="1" customWidth="1"/>
    <col min="3" max="3" width="5.7109375" style="1" customWidth="1"/>
    <col min="4" max="4" width="24.7109375" style="50" customWidth="1"/>
    <col min="5" max="5" width="10" style="96" bestFit="1" customWidth="1"/>
    <col min="6" max="6" width="1.7109375" style="96" bestFit="1" customWidth="1"/>
    <col min="7" max="7" width="10" style="96" bestFit="1" customWidth="1"/>
    <col min="8" max="8" width="1.7109375" style="96" bestFit="1" customWidth="1"/>
    <col min="9" max="9" width="8.85546875" style="96" bestFit="1" customWidth="1"/>
    <col min="10" max="10" width="1.7109375" style="96" bestFit="1" customWidth="1"/>
    <col min="11" max="11" width="4.7109375" style="96" customWidth="1"/>
    <col min="12" max="12" width="7.28515625" style="50" bestFit="1" customWidth="1"/>
    <col min="13" max="13" width="1.7109375" style="50" bestFit="1" customWidth="1"/>
    <col min="14" max="14" width="7.28515625" style="50" bestFit="1" customWidth="1"/>
    <col min="15" max="15" width="1.7109375" style="50" bestFit="1" customWidth="1"/>
    <col min="16" max="16" width="7.28515625" style="50" bestFit="1" customWidth="1"/>
    <col min="17" max="17" width="1.7109375" style="1" bestFit="1" customWidth="1"/>
    <col min="18" max="16384" width="11.42578125" style="1"/>
  </cols>
  <sheetData>
    <row r="1" spans="1:23" s="31" customFormat="1" ht="15">
      <c r="A1" s="264" t="s">
        <v>93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147" t="s">
        <v>181</v>
      </c>
    </row>
    <row r="2" spans="1:23" s="31" customFormat="1" ht="15">
      <c r="A2" s="264" t="s">
        <v>164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</row>
    <row r="3" spans="1:23" s="31" customFormat="1" ht="15">
      <c r="A3" s="264" t="s">
        <v>190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</row>
    <row r="4" spans="1:23" s="10" customFormat="1" ht="6.95" customHeight="1" thickBot="1">
      <c r="A4" s="11"/>
      <c r="B4" s="11"/>
      <c r="C4" s="11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11"/>
    </row>
    <row r="5" spans="1:23" ht="6" customHeight="1"/>
    <row r="6" spans="1:23">
      <c r="A6" s="122"/>
      <c r="B6" s="122"/>
      <c r="C6" s="122"/>
      <c r="D6" s="62"/>
      <c r="E6" s="266" t="s">
        <v>121</v>
      </c>
      <c r="F6" s="266"/>
      <c r="G6" s="266"/>
      <c r="H6" s="266"/>
      <c r="I6" s="266"/>
      <c r="J6" s="266"/>
      <c r="K6" s="211"/>
      <c r="L6" s="267" t="s">
        <v>123</v>
      </c>
      <c r="M6" s="267"/>
      <c r="N6" s="267"/>
      <c r="O6" s="267"/>
      <c r="P6" s="267"/>
      <c r="Q6" s="267"/>
    </row>
    <row r="7" spans="1:23" ht="6" customHeight="1">
      <c r="A7" s="122"/>
      <c r="B7" s="122"/>
      <c r="C7" s="122"/>
      <c r="D7" s="62"/>
      <c r="E7" s="97"/>
      <c r="F7" s="97"/>
      <c r="G7" s="97"/>
      <c r="H7" s="97"/>
      <c r="I7" s="97"/>
      <c r="J7" s="97"/>
      <c r="K7" s="98"/>
      <c r="L7" s="60"/>
      <c r="M7" s="60"/>
      <c r="N7" s="60"/>
      <c r="O7" s="60"/>
      <c r="P7" s="60"/>
      <c r="Q7" s="4"/>
    </row>
    <row r="8" spans="1:23" ht="6" customHeight="1">
      <c r="A8" s="122"/>
      <c r="B8" s="122"/>
      <c r="C8" s="122"/>
      <c r="D8" s="62"/>
    </row>
    <row r="9" spans="1:23" ht="12.75" customHeight="1">
      <c r="A9" s="278" t="s">
        <v>119</v>
      </c>
      <c r="B9" s="278"/>
      <c r="C9" s="278"/>
      <c r="D9" s="278"/>
      <c r="E9" s="270" t="s">
        <v>0</v>
      </c>
      <c r="F9" s="270"/>
      <c r="G9" s="276" t="s">
        <v>33</v>
      </c>
      <c r="H9" s="276"/>
      <c r="I9" s="276"/>
      <c r="J9" s="276"/>
      <c r="K9" s="210"/>
      <c r="L9" s="277" t="s">
        <v>0</v>
      </c>
      <c r="M9" s="277"/>
      <c r="N9" s="269" t="s">
        <v>33</v>
      </c>
      <c r="O9" s="269"/>
      <c r="P9" s="269"/>
      <c r="Q9" s="269"/>
    </row>
    <row r="10" spans="1:23" ht="6" customHeight="1">
      <c r="A10" s="278"/>
      <c r="B10" s="278"/>
      <c r="C10" s="278"/>
      <c r="D10" s="278"/>
      <c r="E10" s="270"/>
      <c r="F10" s="270"/>
      <c r="G10" s="99"/>
      <c r="H10" s="99"/>
      <c r="I10" s="99"/>
      <c r="J10" s="99"/>
      <c r="K10" s="101"/>
      <c r="L10" s="277"/>
      <c r="M10" s="277"/>
      <c r="N10" s="217"/>
      <c r="O10" s="217"/>
      <c r="P10" s="217"/>
      <c r="Q10" s="3"/>
    </row>
    <row r="11" spans="1:23" ht="6" customHeight="1">
      <c r="A11" s="278"/>
      <c r="B11" s="278"/>
      <c r="C11" s="278"/>
      <c r="D11" s="278"/>
      <c r="E11" s="270"/>
      <c r="F11" s="270"/>
      <c r="G11" s="101"/>
      <c r="H11" s="101"/>
      <c r="I11" s="101"/>
      <c r="J11" s="101"/>
      <c r="K11" s="101"/>
      <c r="L11" s="277"/>
      <c r="M11" s="277"/>
      <c r="N11" s="51"/>
      <c r="O11" s="51"/>
      <c r="P11" s="51"/>
      <c r="Q11" s="12"/>
    </row>
    <row r="12" spans="1:23">
      <c r="A12" s="278"/>
      <c r="B12" s="278"/>
      <c r="C12" s="278"/>
      <c r="D12" s="278"/>
      <c r="E12" s="270"/>
      <c r="F12" s="270"/>
      <c r="G12" s="262" t="s">
        <v>34</v>
      </c>
      <c r="H12" s="262"/>
      <c r="I12" s="262" t="s">
        <v>35</v>
      </c>
      <c r="J12" s="262"/>
      <c r="K12" s="210"/>
      <c r="L12" s="277"/>
      <c r="M12" s="277"/>
      <c r="N12" s="276" t="s">
        <v>34</v>
      </c>
      <c r="O12" s="276"/>
      <c r="P12" s="269" t="s">
        <v>35</v>
      </c>
      <c r="Q12" s="269"/>
    </row>
    <row r="13" spans="1:23" s="5" customFormat="1" ht="6" customHeight="1">
      <c r="A13" s="4"/>
      <c r="B13" s="4"/>
      <c r="C13" s="4"/>
      <c r="D13" s="60"/>
      <c r="E13" s="97"/>
      <c r="F13" s="97"/>
      <c r="G13" s="97"/>
      <c r="H13" s="97"/>
      <c r="I13" s="97"/>
      <c r="J13" s="97"/>
      <c r="K13" s="98"/>
      <c r="L13" s="60"/>
      <c r="M13" s="60"/>
      <c r="N13" s="60"/>
      <c r="O13" s="60"/>
      <c r="P13" s="60"/>
      <c r="Q13" s="4"/>
    </row>
    <row r="14" spans="1:23" ht="6" customHeight="1"/>
    <row r="15" spans="1:23">
      <c r="A15" s="280" t="s">
        <v>0</v>
      </c>
      <c r="B15" s="280"/>
      <c r="C15" s="280"/>
      <c r="D15" s="280"/>
      <c r="E15" s="169">
        <v>154630</v>
      </c>
      <c r="F15" s="169"/>
      <c r="G15" s="169">
        <v>137329</v>
      </c>
      <c r="H15" s="169"/>
      <c r="I15" s="169">
        <v>17301</v>
      </c>
      <c r="J15" s="189" t="s">
        <v>182</v>
      </c>
      <c r="K15" s="189"/>
      <c r="L15" s="47">
        <f>SUM(L16:L21)</f>
        <v>100</v>
      </c>
      <c r="M15" s="189"/>
      <c r="N15" s="47">
        <f>SUM(N16:N21)</f>
        <v>99.998539751611759</v>
      </c>
      <c r="O15" s="189"/>
      <c r="P15" s="47">
        <f>SUM(P16:P21)</f>
        <v>100.01157072606307</v>
      </c>
      <c r="Q15" s="17" t="s">
        <v>113</v>
      </c>
      <c r="S15" s="169"/>
      <c r="T15" s="169"/>
      <c r="U15" s="169"/>
      <c r="V15" s="169"/>
      <c r="W15" s="169"/>
    </row>
    <row r="16" spans="1:23">
      <c r="C16" s="279" t="s">
        <v>38</v>
      </c>
      <c r="D16" s="279"/>
      <c r="E16" s="132">
        <v>6723</v>
      </c>
      <c r="F16" s="189" t="s">
        <v>182</v>
      </c>
      <c r="G16" s="132">
        <v>6100</v>
      </c>
      <c r="H16" s="189" t="s">
        <v>182</v>
      </c>
      <c r="I16" s="132">
        <v>623</v>
      </c>
      <c r="J16" s="189" t="s">
        <v>59</v>
      </c>
      <c r="K16" s="189"/>
      <c r="L16" s="105">
        <f>E16*100/(E15-E22)</f>
        <v>4.358565427104403</v>
      </c>
      <c r="M16" s="189"/>
      <c r="N16" s="105">
        <f>G16*100/(G15-G22)</f>
        <v>4.4537575841650661</v>
      </c>
      <c r="O16" s="189"/>
      <c r="P16" s="105">
        <f>I16*100/(I15-I22)</f>
        <v>3.6042811686433325</v>
      </c>
      <c r="Q16" s="17" t="s">
        <v>113</v>
      </c>
    </row>
    <row r="17" spans="2:23">
      <c r="C17" s="279" t="s">
        <v>39</v>
      </c>
      <c r="D17" s="279"/>
      <c r="E17" s="132">
        <v>12712</v>
      </c>
      <c r="F17" s="189" t="s">
        <v>182</v>
      </c>
      <c r="G17" s="132">
        <v>11214</v>
      </c>
      <c r="H17" s="189" t="s">
        <v>182</v>
      </c>
      <c r="I17" s="132">
        <v>1498</v>
      </c>
      <c r="J17" s="189" t="s">
        <v>59</v>
      </c>
      <c r="K17" s="189"/>
      <c r="L17" s="105">
        <f>E17*100/(E15-E22)</f>
        <v>8.2412737928530682</v>
      </c>
      <c r="M17" s="189"/>
      <c r="N17" s="105">
        <f>G17*100/(G15-G22)</f>
        <v>8.1876127129224674</v>
      </c>
      <c r="O17" s="189"/>
      <c r="P17" s="105">
        <f>I17*100/(I15-I22)</f>
        <v>8.666473821232282</v>
      </c>
      <c r="Q17" s="17" t="s">
        <v>113</v>
      </c>
    </row>
    <row r="18" spans="2:23">
      <c r="C18" s="279" t="s">
        <v>40</v>
      </c>
      <c r="D18" s="279"/>
      <c r="E18" s="132">
        <v>27394</v>
      </c>
      <c r="F18" s="189" t="s">
        <v>182</v>
      </c>
      <c r="G18" s="132">
        <v>24649</v>
      </c>
      <c r="H18" s="189" t="s">
        <v>182</v>
      </c>
      <c r="I18" s="132">
        <v>2745</v>
      </c>
      <c r="J18" s="189" t="s">
        <v>182</v>
      </c>
      <c r="K18" s="189"/>
      <c r="L18" s="105">
        <f>E18*100/(E15-E22)</f>
        <v>17.759711633214046</v>
      </c>
      <c r="M18" s="189"/>
      <c r="N18" s="105">
        <f>G18*100/(G15-G22)</f>
        <v>17.996831260997496</v>
      </c>
      <c r="O18" s="189"/>
      <c r="P18" s="105">
        <f>I18*100/(I15-I22)</f>
        <v>15.880821521550477</v>
      </c>
      <c r="Q18" s="17" t="s">
        <v>113</v>
      </c>
    </row>
    <row r="19" spans="2:23">
      <c r="C19" s="279" t="s">
        <v>56</v>
      </c>
      <c r="D19" s="279"/>
      <c r="E19" s="132">
        <v>67851</v>
      </c>
      <c r="F19" s="189" t="s">
        <v>182</v>
      </c>
      <c r="G19" s="132">
        <v>60318</v>
      </c>
      <c r="H19" s="189" t="s">
        <v>182</v>
      </c>
      <c r="I19" s="132">
        <v>7533</v>
      </c>
      <c r="J19" s="189" t="s">
        <v>182</v>
      </c>
      <c r="K19" s="189"/>
      <c r="L19" s="105">
        <f>E19*100/(E15-E22)</f>
        <v>43.988252683989423</v>
      </c>
      <c r="M19" s="189"/>
      <c r="N19" s="105">
        <f>G19*100/(G15-G22)</f>
        <v>44.039631141257125</v>
      </c>
      <c r="O19" s="189"/>
      <c r="P19" s="105">
        <f>I19*100/(I15-I22)</f>
        <v>43.581139716517214</v>
      </c>
      <c r="Q19" s="17" t="s">
        <v>113</v>
      </c>
    </row>
    <row r="20" spans="2:23">
      <c r="C20" s="279" t="s">
        <v>108</v>
      </c>
      <c r="D20" s="279"/>
      <c r="E20" s="132">
        <v>34774</v>
      </c>
      <c r="F20" s="189" t="s">
        <v>182</v>
      </c>
      <c r="G20" s="132">
        <v>31189</v>
      </c>
      <c r="H20" s="189" t="s">
        <v>182</v>
      </c>
      <c r="I20" s="132">
        <v>3585</v>
      </c>
      <c r="J20" s="189" t="s">
        <v>182</v>
      </c>
      <c r="K20" s="189"/>
      <c r="L20" s="105">
        <f>E20*100/(E15-E22)</f>
        <v>22.544214511695451</v>
      </c>
      <c r="M20" s="189"/>
      <c r="N20" s="105">
        <f>G20*100/(G15-G22)</f>
        <v>22.771843490577748</v>
      </c>
      <c r="O20" s="189"/>
      <c r="P20" s="105">
        <f>I20*100/(I15-I22)</f>
        <v>20.740526468035871</v>
      </c>
      <c r="Q20" s="17" t="s">
        <v>113</v>
      </c>
    </row>
    <row r="21" spans="2:23">
      <c r="C21" s="18" t="s">
        <v>109</v>
      </c>
      <c r="D21" s="215"/>
      <c r="E21" s="132">
        <v>4794</v>
      </c>
      <c r="F21" s="189" t="s">
        <v>182</v>
      </c>
      <c r="G21" s="132">
        <v>3491</v>
      </c>
      <c r="H21" s="189" t="s">
        <v>182</v>
      </c>
      <c r="I21" s="132">
        <v>1303</v>
      </c>
      <c r="J21" s="189" t="s">
        <v>182</v>
      </c>
      <c r="K21" s="189"/>
      <c r="L21" s="105">
        <f>E21*100/(E15-E22)</f>
        <v>3.1079819511436129</v>
      </c>
      <c r="M21" s="189"/>
      <c r="N21" s="105">
        <f>G21*100/(G15-G22)</f>
        <v>2.5488635616918436</v>
      </c>
      <c r="O21" s="189"/>
      <c r="P21" s="105">
        <f>I21*100/(I15-I22)</f>
        <v>7.5383280300838882</v>
      </c>
      <c r="Q21" s="17" t="s">
        <v>113</v>
      </c>
    </row>
    <row r="22" spans="2:23">
      <c r="C22" s="131" t="s">
        <v>29</v>
      </c>
      <c r="D22" s="215"/>
      <c r="E22" s="132">
        <v>382</v>
      </c>
      <c r="F22" s="189" t="s">
        <v>59</v>
      </c>
      <c r="G22" s="132">
        <v>366</v>
      </c>
      <c r="H22" s="189" t="s">
        <v>59</v>
      </c>
      <c r="I22" s="132">
        <v>16</v>
      </c>
      <c r="J22" s="189" t="s">
        <v>59</v>
      </c>
      <c r="K22" s="189"/>
      <c r="L22" s="177" t="s">
        <v>122</v>
      </c>
      <c r="M22" s="227"/>
      <c r="N22" s="177" t="s">
        <v>122</v>
      </c>
      <c r="O22" s="227"/>
      <c r="P22" s="177" t="s">
        <v>122</v>
      </c>
      <c r="Q22" s="17"/>
    </row>
    <row r="23" spans="2:23">
      <c r="C23" s="281"/>
      <c r="D23" s="281"/>
      <c r="E23" s="132"/>
      <c r="F23" s="189"/>
      <c r="G23" s="132"/>
      <c r="H23" s="189"/>
      <c r="I23" s="132"/>
      <c r="J23" s="189"/>
      <c r="K23" s="189"/>
      <c r="L23" s="53"/>
      <c r="M23" s="189"/>
      <c r="N23" s="53"/>
      <c r="O23" s="189"/>
      <c r="P23" s="53"/>
      <c r="Q23" s="17" t="s">
        <v>113</v>
      </c>
    </row>
    <row r="24" spans="2:23">
      <c r="B24" s="282" t="s">
        <v>14</v>
      </c>
      <c r="C24" s="282"/>
      <c r="D24" s="282"/>
      <c r="E24" s="169">
        <v>139382</v>
      </c>
      <c r="F24" s="169"/>
      <c r="G24" s="169">
        <v>123739</v>
      </c>
      <c r="H24" s="169"/>
      <c r="I24" s="169">
        <v>15643</v>
      </c>
      <c r="J24" s="189" t="s">
        <v>182</v>
      </c>
      <c r="K24" s="189"/>
      <c r="L24" s="47">
        <f>SUM(L25:L30)</f>
        <v>100</v>
      </c>
      <c r="M24" s="189"/>
      <c r="N24" s="47">
        <f>SUM(N25:N30)</f>
        <v>99.999189528710943</v>
      </c>
      <c r="O24" s="189"/>
      <c r="P24" s="47">
        <f>SUM(P25:P30)</f>
        <v>100.00639918090485</v>
      </c>
      <c r="Q24" s="17" t="s">
        <v>113</v>
      </c>
      <c r="S24" s="169"/>
      <c r="T24" s="169"/>
      <c r="U24" s="169"/>
      <c r="V24" s="169"/>
      <c r="W24" s="169"/>
    </row>
    <row r="25" spans="2:23">
      <c r="C25" s="279" t="s">
        <v>38</v>
      </c>
      <c r="D25" s="279"/>
      <c r="E25" s="132">
        <v>5851</v>
      </c>
      <c r="F25" s="189" t="s">
        <v>182</v>
      </c>
      <c r="G25" s="132">
        <v>5228</v>
      </c>
      <c r="H25" s="189" t="s">
        <v>182</v>
      </c>
      <c r="I25" s="132">
        <v>623</v>
      </c>
      <c r="J25" s="189" t="s">
        <v>59</v>
      </c>
      <c r="K25" s="189"/>
      <c r="L25" s="105">
        <f>E25*100/(E24-E31)</f>
        <v>4.2089891520156533</v>
      </c>
      <c r="M25" s="189"/>
      <c r="N25" s="105">
        <f>G25*100/(G24-G31)</f>
        <v>4.2371438991773713</v>
      </c>
      <c r="O25" s="189"/>
      <c r="P25" s="105">
        <f>I25*100/(I24-I31)</f>
        <v>3.9866897037179241</v>
      </c>
      <c r="Q25" s="17" t="s">
        <v>113</v>
      </c>
    </row>
    <row r="26" spans="2:23">
      <c r="C26" s="279" t="s">
        <v>39</v>
      </c>
      <c r="D26" s="279"/>
      <c r="E26" s="132">
        <v>11732</v>
      </c>
      <c r="F26" s="189" t="s">
        <v>182</v>
      </c>
      <c r="G26" s="132">
        <v>10246</v>
      </c>
      <c r="H26" s="189" t="s">
        <v>182</v>
      </c>
      <c r="I26" s="132">
        <v>1486</v>
      </c>
      <c r="J26" s="189" t="s">
        <v>59</v>
      </c>
      <c r="K26" s="189"/>
      <c r="L26" s="105">
        <f>E26*100/(E24-E31)</f>
        <v>8.4395591747475045</v>
      </c>
      <c r="M26" s="189"/>
      <c r="N26" s="105">
        <f>G26*100/(G24-G31)</f>
        <v>8.3040888276532812</v>
      </c>
      <c r="O26" s="189"/>
      <c r="P26" s="105">
        <f>I26*100/(I24-I31)</f>
        <v>9.5091828245984509</v>
      </c>
      <c r="Q26" s="17" t="s">
        <v>113</v>
      </c>
    </row>
    <row r="27" spans="2:23">
      <c r="C27" s="279" t="s">
        <v>40</v>
      </c>
      <c r="D27" s="279"/>
      <c r="E27" s="132">
        <v>24218</v>
      </c>
      <c r="F27" s="189" t="s">
        <v>182</v>
      </c>
      <c r="G27" s="132">
        <v>21971</v>
      </c>
      <c r="H27" s="189" t="s">
        <v>182</v>
      </c>
      <c r="I27" s="132">
        <v>2247</v>
      </c>
      <c r="J27" s="189" t="s">
        <v>182</v>
      </c>
      <c r="K27" s="189"/>
      <c r="L27" s="105">
        <f>E27*100/(E24-E31)</f>
        <v>17.421517566828761</v>
      </c>
      <c r="M27" s="189"/>
      <c r="N27" s="105">
        <f>G27*100/(G24-G31)</f>
        <v>17.806864691818291</v>
      </c>
      <c r="O27" s="189"/>
      <c r="P27" s="105">
        <f>I27*100/(I24-I31)</f>
        <v>14.378959493184873</v>
      </c>
      <c r="Q27" s="17" t="s">
        <v>113</v>
      </c>
    </row>
    <row r="28" spans="2:23">
      <c r="C28" s="279" t="s">
        <v>56</v>
      </c>
      <c r="D28" s="279"/>
      <c r="E28" s="132">
        <v>64052</v>
      </c>
      <c r="F28" s="189" t="s">
        <v>182</v>
      </c>
      <c r="G28" s="132">
        <v>56741</v>
      </c>
      <c r="H28" s="189" t="s">
        <v>182</v>
      </c>
      <c r="I28" s="132">
        <v>7311</v>
      </c>
      <c r="J28" s="189" t="s">
        <v>182</v>
      </c>
      <c r="K28" s="189"/>
      <c r="L28" s="105">
        <f>E28*100/(E24-E31)</f>
        <v>46.076597703795358</v>
      </c>
      <c r="M28" s="189"/>
      <c r="N28" s="105">
        <f>G28*100/(G24-G31)</f>
        <v>45.986951412246221</v>
      </c>
      <c r="O28" s="189"/>
      <c r="P28" s="105">
        <f>I28*100/(I24-I31)</f>
        <v>46.784411595315802</v>
      </c>
      <c r="Q28" s="17" t="s">
        <v>113</v>
      </c>
    </row>
    <row r="29" spans="2:23">
      <c r="C29" s="279" t="s">
        <v>108</v>
      </c>
      <c r="D29" s="279"/>
      <c r="E29" s="132">
        <v>29338</v>
      </c>
      <c r="F29" s="189" t="s">
        <v>182</v>
      </c>
      <c r="G29" s="132">
        <v>26420</v>
      </c>
      <c r="H29" s="189" t="s">
        <v>182</v>
      </c>
      <c r="I29" s="132">
        <v>2918</v>
      </c>
      <c r="J29" s="189" t="s">
        <v>182</v>
      </c>
      <c r="K29" s="189"/>
      <c r="L29" s="105">
        <f>E29*100/(E24-E31)</f>
        <v>21.104652835726412</v>
      </c>
      <c r="M29" s="189"/>
      <c r="N29" s="105">
        <f>G29*100/(G24-G31)</f>
        <v>21.412651456822143</v>
      </c>
      <c r="O29" s="189"/>
      <c r="P29" s="105">
        <f>I29*100/(I24-I31)</f>
        <v>18.672809880335318</v>
      </c>
      <c r="Q29" s="17" t="s">
        <v>113</v>
      </c>
    </row>
    <row r="30" spans="2:23">
      <c r="C30" s="18" t="s">
        <v>109</v>
      </c>
      <c r="D30" s="215"/>
      <c r="E30" s="132">
        <v>3821</v>
      </c>
      <c r="F30" s="189" t="s">
        <v>182</v>
      </c>
      <c r="G30" s="132">
        <v>2778</v>
      </c>
      <c r="H30" s="189" t="s">
        <v>182</v>
      </c>
      <c r="I30" s="132">
        <v>1043</v>
      </c>
      <c r="J30" s="189" t="s">
        <v>59</v>
      </c>
      <c r="K30" s="189"/>
      <c r="L30" s="105">
        <f>E30*100/(E24-E31)</f>
        <v>2.7486835668863119</v>
      </c>
      <c r="M30" s="189"/>
      <c r="N30" s="105">
        <f>G30*100/(G24-G31)</f>
        <v>2.2514892409936378</v>
      </c>
      <c r="O30" s="189"/>
      <c r="P30" s="105">
        <f>I30*100/(I24-I31)</f>
        <v>6.6743456837524793</v>
      </c>
      <c r="Q30" s="17" t="s">
        <v>113</v>
      </c>
    </row>
    <row r="31" spans="2:23">
      <c r="C31" s="131" t="s">
        <v>29</v>
      </c>
      <c r="D31" s="215"/>
      <c r="E31" s="132">
        <v>370</v>
      </c>
      <c r="F31" s="189" t="s">
        <v>59</v>
      </c>
      <c r="G31" s="132">
        <v>354</v>
      </c>
      <c r="H31" s="189" t="s">
        <v>59</v>
      </c>
      <c r="I31" s="132">
        <v>16</v>
      </c>
      <c r="J31" s="189" t="s">
        <v>59</v>
      </c>
      <c r="K31" s="189"/>
      <c r="L31" s="177" t="s">
        <v>122</v>
      </c>
      <c r="M31" s="227"/>
      <c r="N31" s="177" t="s">
        <v>122</v>
      </c>
      <c r="O31" s="227"/>
      <c r="P31" s="177" t="s">
        <v>122</v>
      </c>
      <c r="Q31" s="17"/>
    </row>
    <row r="32" spans="2:23">
      <c r="C32" s="281"/>
      <c r="D32" s="281"/>
      <c r="E32" s="132"/>
      <c r="F32" s="189"/>
      <c r="G32" s="132"/>
      <c r="H32" s="189"/>
      <c r="I32" s="132"/>
      <c r="J32" s="189"/>
      <c r="K32" s="189"/>
      <c r="L32" s="53"/>
      <c r="M32" s="189"/>
      <c r="N32" s="53"/>
      <c r="O32" s="189"/>
      <c r="P32" s="53"/>
      <c r="Q32" s="17" t="s">
        <v>113</v>
      </c>
    </row>
    <row r="33" spans="1:23">
      <c r="B33" s="282" t="s">
        <v>112</v>
      </c>
      <c r="C33" s="282"/>
      <c r="D33" s="282"/>
      <c r="E33" s="169">
        <v>15248</v>
      </c>
      <c r="F33" s="169"/>
      <c r="G33" s="169">
        <v>13589</v>
      </c>
      <c r="H33" s="169"/>
      <c r="I33" s="169">
        <v>1659</v>
      </c>
      <c r="J33" s="189" t="s">
        <v>182</v>
      </c>
      <c r="K33" s="189"/>
      <c r="L33" s="47">
        <f>SUM(L34:L39)</f>
        <v>100</v>
      </c>
      <c r="M33" s="189"/>
      <c r="N33" s="47">
        <f>SUM(N34:N39)</f>
        <v>100</v>
      </c>
      <c r="O33" s="189"/>
      <c r="P33" s="47">
        <f>SUM(P34:P39)</f>
        <v>99.999999999999986</v>
      </c>
      <c r="Q33" s="17" t="s">
        <v>113</v>
      </c>
      <c r="S33" s="169"/>
      <c r="T33" s="169"/>
      <c r="U33" s="169"/>
      <c r="V33" s="169"/>
      <c r="W33" s="169"/>
    </row>
    <row r="34" spans="1:23">
      <c r="C34" s="279" t="s">
        <v>38</v>
      </c>
      <c r="D34" s="279"/>
      <c r="E34" s="132">
        <v>872</v>
      </c>
      <c r="F34" s="189" t="s">
        <v>59</v>
      </c>
      <c r="G34" s="132">
        <v>872</v>
      </c>
      <c r="H34" s="189" t="s">
        <v>59</v>
      </c>
      <c r="I34" s="132">
        <v>0</v>
      </c>
      <c r="J34" s="189"/>
      <c r="K34" s="189"/>
      <c r="L34" s="105">
        <f>E34*100/(E33-E40)</f>
        <v>5.7232869519558935</v>
      </c>
      <c r="M34" s="189"/>
      <c r="N34" s="105">
        <f>G34*100/(G33-G40)</f>
        <v>6.422626500699713</v>
      </c>
      <c r="O34" s="189"/>
      <c r="P34" s="105">
        <f>I34*100/(I33-I40)</f>
        <v>0</v>
      </c>
      <c r="Q34" s="17"/>
    </row>
    <row r="35" spans="1:23">
      <c r="C35" s="279" t="s">
        <v>39</v>
      </c>
      <c r="D35" s="279"/>
      <c r="E35" s="132">
        <v>980</v>
      </c>
      <c r="F35" s="189" t="s">
        <v>59</v>
      </c>
      <c r="G35" s="132">
        <v>968</v>
      </c>
      <c r="H35" s="189" t="s">
        <v>59</v>
      </c>
      <c r="I35" s="132">
        <v>12</v>
      </c>
      <c r="J35" s="189" t="s">
        <v>59</v>
      </c>
      <c r="K35" s="189"/>
      <c r="L35" s="105">
        <f>E35*100/(E33-E40)</f>
        <v>6.4321344184825415</v>
      </c>
      <c r="M35" s="189"/>
      <c r="N35" s="105">
        <f>G35*100/(G33-G40)</f>
        <v>7.1297046475657364</v>
      </c>
      <c r="O35" s="189"/>
      <c r="P35" s="105">
        <f>I35*100/(I33-I40)</f>
        <v>0.72332730560578662</v>
      </c>
      <c r="Q35" s="17"/>
    </row>
    <row r="36" spans="1:23">
      <c r="C36" s="279" t="s">
        <v>40</v>
      </c>
      <c r="D36" s="279"/>
      <c r="E36" s="132">
        <v>3176</v>
      </c>
      <c r="F36" s="189" t="s">
        <v>182</v>
      </c>
      <c r="G36" s="132">
        <v>2678</v>
      </c>
      <c r="H36" s="189" t="s">
        <v>182</v>
      </c>
      <c r="I36" s="132">
        <v>498</v>
      </c>
      <c r="J36" s="189" t="s">
        <v>59</v>
      </c>
      <c r="K36" s="189"/>
      <c r="L36" s="105">
        <f>E36*100/(E33-E40)</f>
        <v>20.845366237857707</v>
      </c>
      <c r="M36" s="189"/>
      <c r="N36" s="105">
        <f>G36*100/(G33-G40)</f>
        <v>19.724534138616779</v>
      </c>
      <c r="O36" s="189"/>
      <c r="P36" s="105">
        <f>I36*100/(I33-I40)</f>
        <v>30.018083182640144</v>
      </c>
      <c r="Q36" s="17"/>
    </row>
    <row r="37" spans="1:23">
      <c r="C37" s="279" t="s">
        <v>56</v>
      </c>
      <c r="D37" s="279"/>
      <c r="E37" s="132">
        <v>3799</v>
      </c>
      <c r="F37" s="189" t="s">
        <v>182</v>
      </c>
      <c r="G37" s="132">
        <v>3577</v>
      </c>
      <c r="H37" s="189" t="s">
        <v>182</v>
      </c>
      <c r="I37" s="132">
        <v>222</v>
      </c>
      <c r="J37" s="189" t="s">
        <v>59</v>
      </c>
      <c r="K37" s="189"/>
      <c r="L37" s="105">
        <f>E37*100/(E33-E40)</f>
        <v>24.934365975321608</v>
      </c>
      <c r="M37" s="189"/>
      <c r="N37" s="105">
        <f>G37*100/(G33-G40)</f>
        <v>26.346026368122562</v>
      </c>
      <c r="O37" s="189"/>
      <c r="P37" s="105">
        <f>I37*100/(I33-I40)</f>
        <v>13.381555153707053</v>
      </c>
      <c r="Q37" s="17"/>
    </row>
    <row r="38" spans="1:23" s="6" customFormat="1">
      <c r="A38" s="1"/>
      <c r="B38" s="1"/>
      <c r="C38" s="279" t="s">
        <v>108</v>
      </c>
      <c r="D38" s="279"/>
      <c r="E38" s="132">
        <v>5436</v>
      </c>
      <c r="F38" s="189" t="s">
        <v>182</v>
      </c>
      <c r="G38" s="132">
        <v>4769</v>
      </c>
      <c r="H38" s="189" t="s">
        <v>182</v>
      </c>
      <c r="I38" s="132">
        <v>667</v>
      </c>
      <c r="J38" s="189" t="s">
        <v>59</v>
      </c>
      <c r="K38" s="189"/>
      <c r="L38" s="105">
        <f>E38*100/(E33-E40)</f>
        <v>35.678655815174587</v>
      </c>
      <c r="M38" s="189"/>
      <c r="N38" s="105">
        <f>G38*100/(G33-G40)</f>
        <v>35.125580025042353</v>
      </c>
      <c r="O38" s="189"/>
      <c r="P38" s="105">
        <f>I38*100/(I33-I40)</f>
        <v>40.204942736588308</v>
      </c>
      <c r="Q38" s="17"/>
    </row>
    <row r="39" spans="1:23">
      <c r="C39" s="18" t="s">
        <v>109</v>
      </c>
      <c r="D39" s="215"/>
      <c r="E39" s="132">
        <v>973</v>
      </c>
      <c r="F39" s="189" t="s">
        <v>59</v>
      </c>
      <c r="G39" s="132">
        <v>713</v>
      </c>
      <c r="H39" s="189" t="s">
        <v>59</v>
      </c>
      <c r="I39" s="132">
        <v>260</v>
      </c>
      <c r="J39" s="189" t="s">
        <v>59</v>
      </c>
      <c r="K39" s="189"/>
      <c r="L39" s="105">
        <f>E39*100/(E33-E40)</f>
        <v>6.3861906012076659</v>
      </c>
      <c r="M39" s="189"/>
      <c r="N39" s="105">
        <f>G39*100/(G33-G40)</f>
        <v>5.2515283199528611</v>
      </c>
      <c r="O39" s="189"/>
      <c r="P39" s="105">
        <f>I39*100/(I33-I40)</f>
        <v>15.67209162145871</v>
      </c>
      <c r="Q39" s="17"/>
    </row>
    <row r="40" spans="1:23">
      <c r="C40" s="131" t="s">
        <v>29</v>
      </c>
      <c r="D40" s="215"/>
      <c r="E40" s="132">
        <v>12</v>
      </c>
      <c r="F40" s="189" t="s">
        <v>59</v>
      </c>
      <c r="G40" s="132">
        <v>12</v>
      </c>
      <c r="H40" s="189" t="s">
        <v>59</v>
      </c>
      <c r="I40" s="132">
        <v>0</v>
      </c>
      <c r="J40" s="189"/>
      <c r="K40" s="189"/>
      <c r="L40" s="177" t="s">
        <v>122</v>
      </c>
      <c r="M40" s="227"/>
      <c r="N40" s="177" t="s">
        <v>122</v>
      </c>
      <c r="O40" s="227"/>
      <c r="P40" s="177" t="s">
        <v>122</v>
      </c>
      <c r="Q40" s="17"/>
    </row>
    <row r="41" spans="1:23" ht="6" customHeight="1" thickBot="1">
      <c r="A41" s="2"/>
      <c r="B41" s="2"/>
      <c r="C41" s="2"/>
      <c r="D41" s="58"/>
      <c r="E41" s="106"/>
      <c r="F41" s="106"/>
      <c r="G41" s="106"/>
      <c r="H41" s="106"/>
      <c r="I41" s="106"/>
      <c r="J41" s="106"/>
      <c r="K41" s="106"/>
      <c r="L41" s="58"/>
      <c r="M41" s="58"/>
      <c r="N41" s="58"/>
      <c r="O41" s="58"/>
      <c r="P41" s="58"/>
      <c r="Q41" s="2"/>
    </row>
    <row r="42" spans="1:23" s="7" customFormat="1" ht="6" customHeight="1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23" s="7" customFormat="1" ht="11.25">
      <c r="A43" s="8" t="s">
        <v>42</v>
      </c>
      <c r="B43" s="9" t="s">
        <v>59</v>
      </c>
      <c r="C43" s="19" t="s">
        <v>111</v>
      </c>
      <c r="D43" s="223"/>
      <c r="E43" s="223"/>
      <c r="F43" s="223"/>
      <c r="G43" s="223"/>
      <c r="H43" s="223"/>
      <c r="I43" s="223"/>
      <c r="J43" s="54"/>
      <c r="K43" s="223"/>
      <c r="L43" s="223"/>
      <c r="M43" s="223"/>
      <c r="N43" s="223"/>
      <c r="O43" s="223"/>
      <c r="P43" s="223"/>
      <c r="Q43" s="121"/>
    </row>
    <row r="44" spans="1:23" s="7" customFormat="1" ht="11.25">
      <c r="D44" s="54"/>
      <c r="E44" s="223"/>
      <c r="F44" s="223"/>
      <c r="G44" s="223"/>
      <c r="H44" s="223"/>
      <c r="I44" s="223"/>
      <c r="J44" s="54"/>
      <c r="K44" s="223"/>
      <c r="L44" s="223"/>
      <c r="M44" s="223"/>
      <c r="N44" s="223"/>
      <c r="O44" s="223"/>
      <c r="P44" s="223"/>
      <c r="Q44" s="19"/>
    </row>
    <row r="45" spans="1:23">
      <c r="E45" s="132"/>
      <c r="G45" s="132"/>
      <c r="I45" s="132"/>
    </row>
    <row r="46" spans="1:23">
      <c r="E46" s="132"/>
      <c r="G46" s="132"/>
      <c r="I46" s="132"/>
    </row>
    <row r="47" spans="1:23">
      <c r="E47" s="132"/>
      <c r="G47" s="132"/>
      <c r="I47" s="132"/>
    </row>
    <row r="48" spans="1:23">
      <c r="E48" s="132"/>
      <c r="G48" s="132"/>
      <c r="I48" s="132"/>
    </row>
    <row r="49" spans="5:9">
      <c r="E49" s="132"/>
      <c r="G49" s="132"/>
      <c r="I49" s="132"/>
    </row>
    <row r="50" spans="5:9">
      <c r="E50" s="132"/>
      <c r="G50" s="132"/>
      <c r="I50" s="132"/>
    </row>
    <row r="51" spans="5:9">
      <c r="E51" s="132"/>
      <c r="G51" s="132"/>
      <c r="I51" s="132"/>
    </row>
    <row r="52" spans="5:9">
      <c r="E52" s="132"/>
      <c r="G52" s="132"/>
      <c r="I52" s="132"/>
    </row>
    <row r="53" spans="5:9">
      <c r="E53" s="132"/>
      <c r="G53" s="132"/>
      <c r="I53" s="132"/>
    </row>
    <row r="54" spans="5:9">
      <c r="E54" s="132"/>
      <c r="G54" s="132"/>
      <c r="I54" s="132"/>
    </row>
    <row r="55" spans="5:9">
      <c r="E55" s="132"/>
      <c r="G55" s="132"/>
      <c r="I55" s="132"/>
    </row>
  </sheetData>
  <mergeCells count="34">
    <mergeCell ref="C27:D27"/>
    <mergeCell ref="B24:D24"/>
    <mergeCell ref="C26:D26"/>
    <mergeCell ref="N9:Q9"/>
    <mergeCell ref="C37:D37"/>
    <mergeCell ref="C38:D38"/>
    <mergeCell ref="A15:D15"/>
    <mergeCell ref="C16:D16"/>
    <mergeCell ref="C23:D23"/>
    <mergeCell ref="C19:D19"/>
    <mergeCell ref="C28:D28"/>
    <mergeCell ref="B33:D33"/>
    <mergeCell ref="C32:D32"/>
    <mergeCell ref="C17:D17"/>
    <mergeCell ref="C18:D18"/>
    <mergeCell ref="C29:D29"/>
    <mergeCell ref="C34:D34"/>
    <mergeCell ref="C35:D35"/>
    <mergeCell ref="C36:D36"/>
    <mergeCell ref="C20:D20"/>
    <mergeCell ref="C25:D25"/>
    <mergeCell ref="A2:Q2"/>
    <mergeCell ref="A1:Q1"/>
    <mergeCell ref="N12:O12"/>
    <mergeCell ref="P12:Q12"/>
    <mergeCell ref="G12:H12"/>
    <mergeCell ref="I12:J12"/>
    <mergeCell ref="L9:M12"/>
    <mergeCell ref="A3:Q3"/>
    <mergeCell ref="A9:D12"/>
    <mergeCell ref="E9:F12"/>
    <mergeCell ref="G9:J9"/>
    <mergeCell ref="E6:J6"/>
    <mergeCell ref="L6:Q6"/>
  </mergeCells>
  <phoneticPr fontId="14" type="noConversion"/>
  <hyperlinks>
    <hyperlink ref="R1" location="Índice!A1" display="Ir a Índice" xr:uid="{00000000-0004-0000-0300-000000000000}"/>
  </hyperlinks>
  <printOptions horizontalCentered="1"/>
  <pageMargins left="0.94488188976377963" right="0.94488188976377963" top="0.98425196850393704" bottom="0.98425196850393704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"/>
  <sheetViews>
    <sheetView showGridLines="0" zoomScaleNormal="100" workbookViewId="0">
      <selection sqref="A1:O1"/>
    </sheetView>
  </sheetViews>
  <sheetFormatPr defaultColWidth="11.42578125" defaultRowHeight="12.75"/>
  <cols>
    <col min="1" max="1" width="5.7109375" style="1" customWidth="1"/>
    <col min="2" max="2" width="7" style="50" customWidth="1"/>
    <col min="3" max="3" width="5.7109375" style="50" customWidth="1"/>
    <col min="4" max="4" width="24.85546875" style="50" customWidth="1"/>
    <col min="5" max="5" width="12" style="50" bestFit="1" customWidth="1"/>
    <col min="6" max="6" width="3.7109375" style="50" customWidth="1"/>
    <col min="7" max="7" width="10.7109375" style="50" bestFit="1" customWidth="1"/>
    <col min="8" max="8" width="3.7109375" style="50" customWidth="1"/>
    <col min="9" max="9" width="11.5703125" style="50" bestFit="1" customWidth="1"/>
    <col min="10" max="10" width="3.7109375" style="50" customWidth="1"/>
    <col min="11" max="11" width="11.5703125" style="50" bestFit="1" customWidth="1"/>
    <col min="12" max="12" width="3.7109375" style="50" customWidth="1"/>
    <col min="13" max="13" width="10.7109375" style="50" bestFit="1" customWidth="1"/>
    <col min="14" max="14" width="3.7109375" style="50" customWidth="1"/>
    <col min="15" max="15" width="10.28515625" style="50" bestFit="1" customWidth="1"/>
    <col min="16" max="16" width="3.7109375" style="50" customWidth="1"/>
    <col min="17" max="17" width="7.85546875" style="50" bestFit="1" customWidth="1"/>
    <col min="18" max="20" width="11.42578125" style="50"/>
    <col min="21" max="16384" width="11.42578125" style="1"/>
  </cols>
  <sheetData>
    <row r="1" spans="1:20" s="29" customFormat="1" ht="15">
      <c r="A1" s="264" t="s">
        <v>94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25"/>
      <c r="Q1" s="225"/>
      <c r="R1" s="224"/>
      <c r="S1" s="192" t="s">
        <v>181</v>
      </c>
      <c r="T1" s="163"/>
    </row>
    <row r="2" spans="1:20" s="29" customFormat="1" ht="15">
      <c r="A2" s="264" t="s">
        <v>164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25"/>
      <c r="Q2" s="225"/>
      <c r="R2" s="224"/>
      <c r="S2" s="163"/>
      <c r="T2" s="163"/>
    </row>
    <row r="3" spans="1:20" s="29" customFormat="1" ht="15">
      <c r="A3" s="264" t="s">
        <v>191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25"/>
      <c r="Q3" s="225"/>
      <c r="R3" s="224"/>
      <c r="S3" s="163"/>
      <c r="T3" s="163"/>
    </row>
    <row r="4" spans="1:20" ht="6.95" customHeight="1" thickBot="1">
      <c r="A4" s="2"/>
      <c r="B4" s="58"/>
      <c r="C4" s="58"/>
      <c r="D4" s="58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</row>
    <row r="5" spans="1:20" ht="6" customHeight="1"/>
    <row r="6" spans="1:20">
      <c r="E6" s="266" t="s">
        <v>121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</row>
    <row r="7" spans="1:20" ht="6" customHeight="1">
      <c r="E7" s="193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4"/>
      <c r="R7" s="284"/>
    </row>
    <row r="8" spans="1:20" ht="6" customHeight="1"/>
    <row r="9" spans="1:20" ht="12.75" customHeight="1">
      <c r="A9" s="278" t="s">
        <v>120</v>
      </c>
      <c r="B9" s="278"/>
      <c r="C9" s="278"/>
      <c r="D9" s="278"/>
      <c r="E9" s="277" t="s">
        <v>0</v>
      </c>
      <c r="F9" s="213"/>
      <c r="G9" s="288" t="s">
        <v>65</v>
      </c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</row>
    <row r="10" spans="1:20" ht="6" customHeight="1">
      <c r="A10" s="278"/>
      <c r="B10" s="278"/>
      <c r="C10" s="278"/>
      <c r="D10" s="278"/>
      <c r="E10" s="277"/>
      <c r="F10" s="21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</row>
    <row r="11" spans="1:20" ht="6" customHeight="1">
      <c r="A11" s="278"/>
      <c r="B11" s="278"/>
      <c r="C11" s="278"/>
      <c r="D11" s="278"/>
      <c r="E11" s="277"/>
      <c r="F11" s="213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20">
      <c r="A12" s="278"/>
      <c r="B12" s="278"/>
      <c r="C12" s="278"/>
      <c r="D12" s="278"/>
      <c r="E12" s="277"/>
      <c r="F12" s="213"/>
      <c r="G12" s="224" t="s">
        <v>58</v>
      </c>
      <c r="H12" s="224"/>
      <c r="I12" s="224" t="s">
        <v>53</v>
      </c>
      <c r="J12" s="224"/>
      <c r="K12" s="224" t="s">
        <v>54</v>
      </c>
      <c r="L12" s="224"/>
      <c r="M12" s="224" t="s">
        <v>55</v>
      </c>
      <c r="N12" s="224"/>
      <c r="O12" s="224" t="s">
        <v>73</v>
      </c>
      <c r="P12" s="224"/>
      <c r="Q12" s="274" t="s">
        <v>29</v>
      </c>
      <c r="R12" s="274"/>
    </row>
    <row r="13" spans="1:20" s="5" customFormat="1" ht="6" customHeight="1">
      <c r="A13" s="4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49"/>
      <c r="T13" s="49"/>
    </row>
    <row r="14" spans="1:20" ht="6" customHeight="1"/>
    <row r="15" spans="1:20">
      <c r="A15" s="280" t="s">
        <v>0</v>
      </c>
      <c r="B15" s="280"/>
      <c r="C15" s="280"/>
      <c r="D15" s="280"/>
      <c r="E15" s="169">
        <v>154630</v>
      </c>
      <c r="F15" s="59" t="s">
        <v>182</v>
      </c>
      <c r="G15" s="59">
        <v>9102</v>
      </c>
      <c r="H15" s="59" t="s">
        <v>182</v>
      </c>
      <c r="I15" s="59">
        <v>68960</v>
      </c>
      <c r="J15" s="59" t="s">
        <v>182</v>
      </c>
      <c r="K15" s="59">
        <v>46436</v>
      </c>
      <c r="L15" s="59" t="s">
        <v>182</v>
      </c>
      <c r="M15" s="59">
        <v>21505</v>
      </c>
      <c r="N15" s="59" t="s">
        <v>182</v>
      </c>
      <c r="O15" s="59">
        <v>8625</v>
      </c>
      <c r="P15" s="59" t="s">
        <v>182</v>
      </c>
      <c r="Q15" s="59">
        <v>0</v>
      </c>
      <c r="R15" s="96"/>
    </row>
    <row r="16" spans="1:20">
      <c r="C16" s="286" t="s">
        <v>38</v>
      </c>
      <c r="D16" s="286"/>
      <c r="E16" s="53">
        <v>6724</v>
      </c>
      <c r="F16" s="53" t="s">
        <v>182</v>
      </c>
      <c r="G16" s="53">
        <v>94</v>
      </c>
      <c r="H16" s="53" t="s">
        <v>59</v>
      </c>
      <c r="I16" s="53">
        <v>1925</v>
      </c>
      <c r="J16" s="53" t="s">
        <v>182</v>
      </c>
      <c r="K16" s="53">
        <v>1949</v>
      </c>
      <c r="L16" s="53" t="s">
        <v>182</v>
      </c>
      <c r="M16" s="53">
        <v>1100</v>
      </c>
      <c r="N16" s="53" t="s">
        <v>182</v>
      </c>
      <c r="O16" s="53">
        <v>1656</v>
      </c>
      <c r="P16" s="53" t="s">
        <v>182</v>
      </c>
      <c r="Q16" s="53">
        <v>0</v>
      </c>
    </row>
    <row r="17" spans="2:18">
      <c r="C17" s="286" t="s">
        <v>39</v>
      </c>
      <c r="D17" s="286"/>
      <c r="E17" s="53">
        <v>12710</v>
      </c>
      <c r="F17" s="53" t="s">
        <v>182</v>
      </c>
      <c r="G17" s="53">
        <v>345</v>
      </c>
      <c r="H17" s="53" t="s">
        <v>59</v>
      </c>
      <c r="I17" s="53">
        <v>3549</v>
      </c>
      <c r="J17" s="53" t="s">
        <v>182</v>
      </c>
      <c r="K17" s="53">
        <v>3630</v>
      </c>
      <c r="L17" s="53" t="s">
        <v>182</v>
      </c>
      <c r="M17" s="53">
        <v>3489</v>
      </c>
      <c r="N17" s="53" t="s">
        <v>182</v>
      </c>
      <c r="O17" s="53">
        <v>1697</v>
      </c>
      <c r="P17" s="53" t="s">
        <v>182</v>
      </c>
      <c r="Q17" s="53">
        <v>0</v>
      </c>
    </row>
    <row r="18" spans="2:18">
      <c r="C18" s="286" t="s">
        <v>40</v>
      </c>
      <c r="D18" s="286"/>
      <c r="E18" s="53">
        <v>27392</v>
      </c>
      <c r="F18" s="53" t="s">
        <v>182</v>
      </c>
      <c r="G18" s="53">
        <v>816</v>
      </c>
      <c r="H18" s="53" t="s">
        <v>59</v>
      </c>
      <c r="I18" s="53">
        <v>9458</v>
      </c>
      <c r="J18" s="53" t="s">
        <v>182</v>
      </c>
      <c r="K18" s="53">
        <v>9650</v>
      </c>
      <c r="L18" s="53" t="s">
        <v>182</v>
      </c>
      <c r="M18" s="53">
        <v>5482</v>
      </c>
      <c r="N18" s="53" t="s">
        <v>182</v>
      </c>
      <c r="O18" s="53">
        <v>1986</v>
      </c>
      <c r="P18" s="53" t="s">
        <v>182</v>
      </c>
      <c r="Q18" s="53">
        <v>0</v>
      </c>
      <c r="R18" s="96"/>
    </row>
    <row r="19" spans="2:18">
      <c r="C19" s="286" t="s">
        <v>56</v>
      </c>
      <c r="D19" s="286"/>
      <c r="E19" s="53">
        <v>67850</v>
      </c>
      <c r="F19" s="53" t="s">
        <v>182</v>
      </c>
      <c r="G19" s="53">
        <v>3585</v>
      </c>
      <c r="H19" s="53" t="s">
        <v>182</v>
      </c>
      <c r="I19" s="53">
        <v>35261</v>
      </c>
      <c r="J19" s="53" t="s">
        <v>182</v>
      </c>
      <c r="K19" s="53">
        <v>19692</v>
      </c>
      <c r="L19" s="53" t="s">
        <v>182</v>
      </c>
      <c r="M19" s="53">
        <v>7776</v>
      </c>
      <c r="N19" s="53" t="s">
        <v>182</v>
      </c>
      <c r="O19" s="53">
        <v>1536</v>
      </c>
      <c r="P19" s="53" t="s">
        <v>182</v>
      </c>
      <c r="Q19" s="53">
        <v>0</v>
      </c>
      <c r="R19" s="96"/>
    </row>
    <row r="20" spans="2:18">
      <c r="C20" s="286" t="s">
        <v>110</v>
      </c>
      <c r="D20" s="286"/>
      <c r="E20" s="53">
        <v>34775</v>
      </c>
      <c r="F20" s="53" t="s">
        <v>182</v>
      </c>
      <c r="G20" s="53">
        <v>3929</v>
      </c>
      <c r="H20" s="53" t="s">
        <v>182</v>
      </c>
      <c r="I20" s="53">
        <v>16404</v>
      </c>
      <c r="J20" s="53" t="s">
        <v>182</v>
      </c>
      <c r="K20" s="53">
        <v>10193</v>
      </c>
      <c r="L20" s="53" t="s">
        <v>182</v>
      </c>
      <c r="M20" s="53">
        <v>2931</v>
      </c>
      <c r="N20" s="53" t="s">
        <v>182</v>
      </c>
      <c r="O20" s="53">
        <v>1318</v>
      </c>
      <c r="P20" s="53" t="s">
        <v>59</v>
      </c>
      <c r="Q20" s="53">
        <v>0</v>
      </c>
    </row>
    <row r="21" spans="2:18">
      <c r="C21" s="160" t="s">
        <v>109</v>
      </c>
      <c r="D21" s="160"/>
      <c r="E21" s="53">
        <v>4795</v>
      </c>
      <c r="F21" s="53" t="s">
        <v>182</v>
      </c>
      <c r="G21" s="53">
        <v>317</v>
      </c>
      <c r="H21" s="53" t="s">
        <v>59</v>
      </c>
      <c r="I21" s="53">
        <v>2286</v>
      </c>
      <c r="J21" s="53" t="s">
        <v>182</v>
      </c>
      <c r="K21" s="53">
        <v>1207</v>
      </c>
      <c r="L21" s="53" t="s">
        <v>182</v>
      </c>
      <c r="M21" s="53">
        <v>553</v>
      </c>
      <c r="N21" s="53" t="s">
        <v>59</v>
      </c>
      <c r="O21" s="53">
        <v>432</v>
      </c>
      <c r="P21" s="53" t="s">
        <v>59</v>
      </c>
      <c r="Q21" s="53">
        <v>0</v>
      </c>
    </row>
    <row r="22" spans="2:18">
      <c r="C22" s="161" t="s">
        <v>29</v>
      </c>
      <c r="D22" s="160"/>
      <c r="E22" s="53">
        <v>382</v>
      </c>
      <c r="F22" s="53" t="s">
        <v>59</v>
      </c>
      <c r="G22" s="53">
        <v>16</v>
      </c>
      <c r="H22" s="53" t="s">
        <v>59</v>
      </c>
      <c r="I22" s="53">
        <v>77</v>
      </c>
      <c r="J22" s="53" t="s">
        <v>59</v>
      </c>
      <c r="K22" s="53">
        <v>115</v>
      </c>
      <c r="L22" s="53" t="s">
        <v>59</v>
      </c>
      <c r="M22" s="53">
        <v>174</v>
      </c>
      <c r="N22" s="53" t="s">
        <v>59</v>
      </c>
      <c r="O22" s="53">
        <v>0</v>
      </c>
      <c r="P22" s="53"/>
      <c r="Q22" s="53">
        <v>0</v>
      </c>
    </row>
    <row r="23" spans="2:18">
      <c r="C23" s="160"/>
      <c r="D23" s="160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6"/>
      <c r="P23" s="56"/>
      <c r="Q23" s="56"/>
    </row>
    <row r="24" spans="2:18">
      <c r="B24" s="272" t="s">
        <v>14</v>
      </c>
      <c r="C24" s="272"/>
      <c r="D24" s="272"/>
      <c r="E24" s="169">
        <v>139382</v>
      </c>
      <c r="F24" s="59" t="s">
        <v>182</v>
      </c>
      <c r="G24" s="59">
        <v>8831</v>
      </c>
      <c r="H24" s="59" t="s">
        <v>182</v>
      </c>
      <c r="I24" s="59">
        <v>64345</v>
      </c>
      <c r="J24" s="59" t="s">
        <v>182</v>
      </c>
      <c r="K24" s="59">
        <v>41073</v>
      </c>
      <c r="L24" s="59" t="s">
        <v>182</v>
      </c>
      <c r="M24" s="59">
        <v>18158</v>
      </c>
      <c r="N24" s="59" t="s">
        <v>182</v>
      </c>
      <c r="O24" s="59">
        <v>6974</v>
      </c>
      <c r="P24" s="59" t="s">
        <v>182</v>
      </c>
      <c r="Q24" s="59">
        <v>0</v>
      </c>
      <c r="R24" s="96"/>
    </row>
    <row r="25" spans="2:18">
      <c r="C25" s="286" t="s">
        <v>38</v>
      </c>
      <c r="D25" s="286"/>
      <c r="E25" s="53">
        <v>5852</v>
      </c>
      <c r="F25" s="53" t="s">
        <v>182</v>
      </c>
      <c r="G25" s="53">
        <v>94</v>
      </c>
      <c r="H25" s="53" t="s">
        <v>59</v>
      </c>
      <c r="I25" s="53">
        <v>1899</v>
      </c>
      <c r="J25" s="53" t="s">
        <v>182</v>
      </c>
      <c r="K25" s="53">
        <v>1590</v>
      </c>
      <c r="L25" s="53" t="s">
        <v>182</v>
      </c>
      <c r="M25" s="53">
        <v>1074</v>
      </c>
      <c r="N25" s="53" t="s">
        <v>182</v>
      </c>
      <c r="O25" s="53">
        <v>1195</v>
      </c>
      <c r="P25" s="53" t="s">
        <v>59</v>
      </c>
      <c r="Q25" s="53">
        <v>0</v>
      </c>
    </row>
    <row r="26" spans="2:18">
      <c r="C26" s="286" t="s">
        <v>39</v>
      </c>
      <c r="D26" s="286"/>
      <c r="E26" s="53">
        <v>11731</v>
      </c>
      <c r="F26" s="53" t="s">
        <v>182</v>
      </c>
      <c r="G26" s="53">
        <v>345</v>
      </c>
      <c r="H26" s="53" t="s">
        <v>59</v>
      </c>
      <c r="I26" s="53">
        <v>3502</v>
      </c>
      <c r="J26" s="53" t="s">
        <v>182</v>
      </c>
      <c r="K26" s="53">
        <v>3392</v>
      </c>
      <c r="L26" s="53" t="s">
        <v>182</v>
      </c>
      <c r="M26" s="53">
        <v>2964</v>
      </c>
      <c r="N26" s="53" t="s">
        <v>182</v>
      </c>
      <c r="O26" s="53">
        <v>1528</v>
      </c>
      <c r="P26" s="53" t="s">
        <v>182</v>
      </c>
      <c r="Q26" s="53">
        <v>0</v>
      </c>
    </row>
    <row r="27" spans="2:18">
      <c r="C27" s="286" t="s">
        <v>40</v>
      </c>
      <c r="D27" s="286"/>
      <c r="E27" s="53">
        <v>24217</v>
      </c>
      <c r="F27" s="53" t="s">
        <v>182</v>
      </c>
      <c r="G27" s="53">
        <v>780</v>
      </c>
      <c r="H27" s="53" t="s">
        <v>59</v>
      </c>
      <c r="I27" s="53">
        <v>8673</v>
      </c>
      <c r="J27" s="53" t="s">
        <v>182</v>
      </c>
      <c r="K27" s="53">
        <v>8854</v>
      </c>
      <c r="L27" s="53" t="s">
        <v>182</v>
      </c>
      <c r="M27" s="53">
        <v>4356</v>
      </c>
      <c r="N27" s="53" t="s">
        <v>182</v>
      </c>
      <c r="O27" s="53">
        <v>1554</v>
      </c>
      <c r="P27" s="53" t="s">
        <v>182</v>
      </c>
      <c r="Q27" s="53">
        <v>0</v>
      </c>
      <c r="R27" s="96"/>
    </row>
    <row r="28" spans="2:18">
      <c r="C28" s="286" t="s">
        <v>56</v>
      </c>
      <c r="D28" s="286"/>
      <c r="E28" s="53">
        <v>64052</v>
      </c>
      <c r="F28" s="53" t="s">
        <v>182</v>
      </c>
      <c r="G28" s="53">
        <v>3506</v>
      </c>
      <c r="H28" s="53" t="s">
        <v>182</v>
      </c>
      <c r="I28" s="53">
        <v>34513</v>
      </c>
      <c r="J28" s="53" t="s">
        <v>182</v>
      </c>
      <c r="K28" s="53">
        <v>17763</v>
      </c>
      <c r="L28" s="53" t="s">
        <v>182</v>
      </c>
      <c r="M28" s="53">
        <v>6830</v>
      </c>
      <c r="N28" s="53" t="s">
        <v>182</v>
      </c>
      <c r="O28" s="53">
        <v>1440</v>
      </c>
      <c r="P28" s="53" t="s">
        <v>59</v>
      </c>
      <c r="Q28" s="53">
        <v>0</v>
      </c>
      <c r="R28" s="96"/>
    </row>
    <row r="29" spans="2:18">
      <c r="C29" s="286" t="s">
        <v>110</v>
      </c>
      <c r="D29" s="286"/>
      <c r="E29" s="53">
        <v>29338</v>
      </c>
      <c r="F29" s="53" t="s">
        <v>182</v>
      </c>
      <c r="G29" s="53">
        <v>3845</v>
      </c>
      <c r="H29" s="53" t="s">
        <v>182</v>
      </c>
      <c r="I29" s="53">
        <v>13883</v>
      </c>
      <c r="J29" s="53" t="s">
        <v>182</v>
      </c>
      <c r="K29" s="53">
        <v>8321</v>
      </c>
      <c r="L29" s="53" t="s">
        <v>182</v>
      </c>
      <c r="M29" s="53">
        <v>2331</v>
      </c>
      <c r="N29" s="53" t="s">
        <v>182</v>
      </c>
      <c r="O29" s="53">
        <v>958</v>
      </c>
      <c r="P29" s="53" t="s">
        <v>59</v>
      </c>
      <c r="Q29" s="53">
        <v>0</v>
      </c>
    </row>
    <row r="30" spans="2:18">
      <c r="C30" s="160" t="s">
        <v>109</v>
      </c>
      <c r="D30" s="160"/>
      <c r="E30" s="53">
        <v>3821</v>
      </c>
      <c r="F30" s="53" t="s">
        <v>182</v>
      </c>
      <c r="G30" s="53">
        <v>245</v>
      </c>
      <c r="H30" s="53" t="s">
        <v>59</v>
      </c>
      <c r="I30" s="53">
        <v>1810</v>
      </c>
      <c r="J30" s="53" t="s">
        <v>182</v>
      </c>
      <c r="K30" s="53">
        <v>1038</v>
      </c>
      <c r="L30" s="53" t="s">
        <v>182</v>
      </c>
      <c r="M30" s="53">
        <v>429</v>
      </c>
      <c r="N30" s="53" t="s">
        <v>59</v>
      </c>
      <c r="O30" s="56">
        <v>299</v>
      </c>
      <c r="P30" s="56" t="s">
        <v>59</v>
      </c>
      <c r="Q30" s="53">
        <v>0</v>
      </c>
    </row>
    <row r="31" spans="2:18">
      <c r="C31" s="161" t="s">
        <v>29</v>
      </c>
      <c r="D31" s="160"/>
      <c r="E31" s="53">
        <v>370</v>
      </c>
      <c r="F31" s="53" t="s">
        <v>59</v>
      </c>
      <c r="G31" s="53">
        <v>16</v>
      </c>
      <c r="H31" s="53" t="s">
        <v>59</v>
      </c>
      <c r="I31" s="53">
        <v>65</v>
      </c>
      <c r="J31" s="53" t="s">
        <v>59</v>
      </c>
      <c r="K31" s="53">
        <v>115</v>
      </c>
      <c r="L31" s="53" t="s">
        <v>59</v>
      </c>
      <c r="M31" s="53">
        <v>174</v>
      </c>
      <c r="N31" s="53" t="s">
        <v>59</v>
      </c>
      <c r="O31" s="56">
        <v>0</v>
      </c>
      <c r="P31" s="56"/>
      <c r="Q31" s="56">
        <v>0</v>
      </c>
    </row>
    <row r="32" spans="2:18">
      <c r="C32" s="160"/>
      <c r="D32" s="160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6"/>
      <c r="P32" s="56"/>
      <c r="Q32" s="56"/>
    </row>
    <row r="33" spans="1:20">
      <c r="B33" s="272" t="s">
        <v>112</v>
      </c>
      <c r="C33" s="272"/>
      <c r="D33" s="272"/>
      <c r="E33" s="169">
        <v>15248</v>
      </c>
      <c r="F33" s="59" t="s">
        <v>182</v>
      </c>
      <c r="G33" s="59">
        <v>271</v>
      </c>
      <c r="H33" s="59" t="s">
        <v>59</v>
      </c>
      <c r="I33" s="59">
        <v>4615</v>
      </c>
      <c r="J33" s="59" t="s">
        <v>182</v>
      </c>
      <c r="K33" s="59">
        <v>5363</v>
      </c>
      <c r="L33" s="59" t="s">
        <v>182</v>
      </c>
      <c r="M33" s="59">
        <v>3347</v>
      </c>
      <c r="N33" s="59" t="s">
        <v>182</v>
      </c>
      <c r="O33" s="59">
        <v>1651</v>
      </c>
      <c r="P33" s="59" t="s">
        <v>182</v>
      </c>
      <c r="Q33" s="59">
        <v>0</v>
      </c>
    </row>
    <row r="34" spans="1:20" ht="6.95" customHeight="1">
      <c r="A34" s="4"/>
      <c r="B34" s="194"/>
      <c r="C34" s="194"/>
      <c r="D34" s="194"/>
      <c r="E34" s="287"/>
      <c r="F34" s="287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</row>
    <row r="35" spans="1:20" ht="6" customHeight="1">
      <c r="Q35" s="49"/>
    </row>
    <row r="36" spans="1:20">
      <c r="E36" s="266" t="s">
        <v>123</v>
      </c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11"/>
    </row>
    <row r="37" spans="1:20" s="7" customFormat="1" ht="10.5" customHeight="1">
      <c r="A37" s="1"/>
      <c r="B37" s="50"/>
      <c r="C37" s="50"/>
      <c r="D37" s="50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82"/>
      <c r="Q37" s="223"/>
      <c r="R37" s="54"/>
      <c r="S37" s="54"/>
      <c r="T37" s="54"/>
    </row>
    <row r="38" spans="1:20" s="7" customFormat="1" ht="9.75" customHeight="1">
      <c r="A38" s="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223"/>
      <c r="R38" s="54"/>
      <c r="S38" s="54"/>
      <c r="T38" s="54"/>
    </row>
    <row r="39" spans="1:20" ht="12.75" customHeight="1">
      <c r="A39" s="278" t="s">
        <v>120</v>
      </c>
      <c r="B39" s="278"/>
      <c r="C39" s="278"/>
      <c r="D39" s="278"/>
      <c r="E39" s="277" t="s">
        <v>0</v>
      </c>
      <c r="F39" s="213"/>
      <c r="G39" s="288" t="s">
        <v>65</v>
      </c>
      <c r="H39" s="288"/>
      <c r="I39" s="288"/>
      <c r="J39" s="288"/>
      <c r="K39" s="288"/>
      <c r="L39" s="288"/>
      <c r="M39" s="288"/>
      <c r="N39" s="288"/>
      <c r="O39" s="288"/>
      <c r="P39" s="216"/>
    </row>
    <row r="40" spans="1:20" ht="9.75" customHeight="1">
      <c r="A40" s="278"/>
      <c r="B40" s="278"/>
      <c r="C40" s="278"/>
      <c r="D40" s="278"/>
      <c r="E40" s="277"/>
      <c r="F40" s="213"/>
      <c r="G40" s="217"/>
      <c r="H40" s="217"/>
      <c r="I40" s="217"/>
      <c r="J40" s="217"/>
      <c r="K40" s="217"/>
      <c r="L40" s="217"/>
      <c r="M40" s="217"/>
      <c r="N40" s="217"/>
      <c r="O40" s="217"/>
      <c r="P40" s="51"/>
      <c r="Q40" s="53"/>
    </row>
    <row r="41" spans="1:20" ht="6.95" customHeight="1">
      <c r="A41" s="278"/>
      <c r="B41" s="278"/>
      <c r="C41" s="278"/>
      <c r="D41" s="278"/>
      <c r="E41" s="277"/>
      <c r="F41" s="213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20">
      <c r="A42" s="278"/>
      <c r="B42" s="278"/>
      <c r="C42" s="278"/>
      <c r="D42" s="278"/>
      <c r="E42" s="277"/>
      <c r="F42" s="213"/>
      <c r="G42" s="224" t="s">
        <v>58</v>
      </c>
      <c r="H42" s="224"/>
      <c r="I42" s="224" t="s">
        <v>53</v>
      </c>
      <c r="J42" s="224"/>
      <c r="K42" s="224" t="s">
        <v>54</v>
      </c>
      <c r="L42" s="224"/>
      <c r="M42" s="224" t="s">
        <v>55</v>
      </c>
      <c r="N42" s="224"/>
      <c r="O42" s="224" t="s">
        <v>73</v>
      </c>
      <c r="P42" s="224"/>
    </row>
    <row r="43" spans="1:20" ht="6.95" customHeight="1">
      <c r="A43" s="4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49"/>
    </row>
    <row r="44" spans="1:20" ht="6.95" customHeight="1"/>
    <row r="45" spans="1:20">
      <c r="A45" s="280" t="s">
        <v>0</v>
      </c>
      <c r="B45" s="280"/>
      <c r="C45" s="280"/>
      <c r="D45" s="280"/>
      <c r="E45" s="47">
        <f>SUM(E46:E51)</f>
        <v>99.998703386753803</v>
      </c>
      <c r="F45" s="47"/>
      <c r="G45" s="47">
        <f>SUM(G46:G51)</f>
        <v>99.999999999999986</v>
      </c>
      <c r="H45" s="47"/>
      <c r="I45" s="47">
        <f>SUM(I46:I51)</f>
        <v>99.999999999999986</v>
      </c>
      <c r="J45" s="47"/>
      <c r="K45" s="47">
        <f>SUM(K46:K51)</f>
        <v>100.00000000000001</v>
      </c>
      <c r="L45" s="47"/>
      <c r="M45" s="47">
        <f>SUM(M46:M51)</f>
        <v>100</v>
      </c>
      <c r="N45" s="47"/>
      <c r="O45" s="47">
        <f>SUM(O46:O51)</f>
        <v>100</v>
      </c>
      <c r="P45" s="47"/>
    </row>
    <row r="46" spans="1:20">
      <c r="C46" s="286" t="s">
        <v>38</v>
      </c>
      <c r="D46" s="286"/>
      <c r="E46" s="55">
        <f>E16*100/(E15-E22)</f>
        <v>4.3592137337275041</v>
      </c>
      <c r="F46" s="55"/>
      <c r="G46" s="55">
        <f>G16*100/(G15-G22)</f>
        <v>1.0345586616773057</v>
      </c>
      <c r="H46" s="55"/>
      <c r="I46" s="55">
        <f>I16*100/(I15-I22)</f>
        <v>2.7945937313996199</v>
      </c>
      <c r="J46" s="55"/>
      <c r="K46" s="55">
        <f>K16*100/(K15-K22)</f>
        <v>4.2075948274000989</v>
      </c>
      <c r="L46" s="55"/>
      <c r="M46" s="55">
        <f>M16*100/(M15-M22)</f>
        <v>5.1568140265341524</v>
      </c>
      <c r="N46" s="55"/>
      <c r="O46" s="55">
        <f>O16*100/(O15-O22)</f>
        <v>19.2</v>
      </c>
      <c r="P46" s="55"/>
    </row>
    <row r="47" spans="1:20">
      <c r="C47" s="286" t="s">
        <v>39</v>
      </c>
      <c r="D47" s="286"/>
      <c r="E47" s="55">
        <f>E17*100/(E15-E22)</f>
        <v>8.2399771796068677</v>
      </c>
      <c r="F47" s="55"/>
      <c r="G47" s="55">
        <f>G17*100/(G15-G22)</f>
        <v>3.7970504072198987</v>
      </c>
      <c r="H47" s="55"/>
      <c r="I47" s="55">
        <f>I17*100/(I15-I22)</f>
        <v>5.1522146247985718</v>
      </c>
      <c r="J47" s="55"/>
      <c r="K47" s="55">
        <f>K17/(K15-K22)*100</f>
        <v>7.8366183804322018</v>
      </c>
      <c r="L47" s="55"/>
      <c r="M47" s="55">
        <f>M17*100/(M15-M22)</f>
        <v>16.356476489616053</v>
      </c>
      <c r="N47" s="55"/>
      <c r="O47" s="55">
        <f>O17*100/(O15-O22)</f>
        <v>19.67536231884058</v>
      </c>
      <c r="P47" s="55"/>
    </row>
    <row r="48" spans="1:20">
      <c r="C48" s="286" t="s">
        <v>40</v>
      </c>
      <c r="D48" s="286"/>
      <c r="E48" s="55">
        <f>E18*100/(E15-E22)</f>
        <v>17.758415019967845</v>
      </c>
      <c r="F48" s="55"/>
      <c r="G48" s="55">
        <f>G18*100/(G15-G22)</f>
        <v>8.9808496588157603</v>
      </c>
      <c r="H48" s="55"/>
      <c r="I48" s="55">
        <f>I18*100/(I15-I22)</f>
        <v>13.730528577442911</v>
      </c>
      <c r="J48" s="55"/>
      <c r="K48" s="55">
        <f>K18*100/(K15-K22)</f>
        <v>20.832883573325272</v>
      </c>
      <c r="L48" s="55"/>
      <c r="M48" s="55">
        <f>M18*100/(M15-M22)</f>
        <v>25.699685903145657</v>
      </c>
      <c r="N48" s="55"/>
      <c r="O48" s="55">
        <f>O18*100/(O15-O22)</f>
        <v>23.026086956521738</v>
      </c>
      <c r="P48" s="55"/>
    </row>
    <row r="49" spans="1:16">
      <c r="C49" s="286" t="s">
        <v>56</v>
      </c>
      <c r="D49" s="286"/>
      <c r="E49" s="55">
        <f>E19*100/(E15-E22)</f>
        <v>43.987604377366317</v>
      </c>
      <c r="F49" s="55"/>
      <c r="G49" s="55">
        <f>G19*100/(G15-G22)</f>
        <v>39.456306405458946</v>
      </c>
      <c r="H49" s="55"/>
      <c r="I49" s="55">
        <f>I19*100/(I15-I22)</f>
        <v>51.189698474224407</v>
      </c>
      <c r="J49" s="55"/>
      <c r="K49" s="55">
        <f>K19*100/(K15-K22)</f>
        <v>42.512035577815681</v>
      </c>
      <c r="L49" s="55"/>
      <c r="M49" s="55">
        <f>M19*100/(M15-M22)</f>
        <v>36.453987154845059</v>
      </c>
      <c r="N49" s="55"/>
      <c r="O49" s="55">
        <f>O19*100/(O15-O22)</f>
        <v>17.808695652173913</v>
      </c>
      <c r="P49" s="55"/>
    </row>
    <row r="50" spans="1:16">
      <c r="C50" s="286" t="s">
        <v>110</v>
      </c>
      <c r="D50" s="286"/>
      <c r="E50" s="55">
        <f>E20*100/(E15-E22)</f>
        <v>22.544862818318553</v>
      </c>
      <c r="F50" s="55"/>
      <c r="G50" s="55">
        <f>G20*100/(G15-G22)</f>
        <v>43.242350869469512</v>
      </c>
      <c r="H50" s="55"/>
      <c r="I50" s="55">
        <f>I20*100/(I15-I22)</f>
        <v>23.814293802534731</v>
      </c>
      <c r="J50" s="55"/>
      <c r="K50" s="55">
        <f>K20*100/(K15-K22)</f>
        <v>22.005138058332076</v>
      </c>
      <c r="L50" s="55"/>
      <c r="M50" s="55">
        <f>M20*100/(M15-M22)</f>
        <v>13.740565374337818</v>
      </c>
      <c r="N50" s="55"/>
      <c r="O50" s="55">
        <f>O20*100/(O15-O22)</f>
        <v>15.281159420289855</v>
      </c>
      <c r="P50" s="55"/>
    </row>
    <row r="51" spans="1:16">
      <c r="C51" s="160" t="s">
        <v>109</v>
      </c>
      <c r="D51" s="160"/>
      <c r="E51" s="55">
        <f>E21*100/(E15-E22)</f>
        <v>3.1086302577667135</v>
      </c>
      <c r="F51" s="55"/>
      <c r="G51" s="55">
        <f>G21*100/(G15-G22)</f>
        <v>3.4888839973585735</v>
      </c>
      <c r="H51" s="55"/>
      <c r="I51" s="55">
        <f>I21*100/(I15-I22)</f>
        <v>3.3186707895997563</v>
      </c>
      <c r="J51" s="55"/>
      <c r="K51" s="55">
        <f>K21*100/(K15-K22)</f>
        <v>2.605729582694674</v>
      </c>
      <c r="L51" s="55"/>
      <c r="M51" s="55">
        <f>M21*100/(M15-M22)</f>
        <v>2.5924710515212603</v>
      </c>
      <c r="N51" s="55"/>
      <c r="O51" s="55">
        <f>O21*100/(O15-O22)</f>
        <v>5.0086956521739134</v>
      </c>
      <c r="P51" s="55"/>
    </row>
    <row r="52" spans="1:16">
      <c r="C52" s="160"/>
      <c r="D52" s="160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6"/>
      <c r="P52" s="56"/>
    </row>
    <row r="53" spans="1:16">
      <c r="B53" s="272" t="s">
        <v>14</v>
      </c>
      <c r="C53" s="272"/>
      <c r="D53" s="272"/>
      <c r="E53" s="47">
        <f>SUM(E54:E59)</f>
        <v>99.999280637642798</v>
      </c>
      <c r="F53" s="47"/>
      <c r="G53" s="47">
        <f>SUM(G54:G59)</f>
        <v>100</v>
      </c>
      <c r="H53" s="47"/>
      <c r="I53" s="47">
        <f>SUM(I54:I59)</f>
        <v>100</v>
      </c>
      <c r="J53" s="47"/>
      <c r="K53" s="47">
        <f>SUM(K54:K59)</f>
        <v>100</v>
      </c>
      <c r="L53" s="47"/>
      <c r="M53" s="47">
        <f>SUM(M54:M59)</f>
        <v>100</v>
      </c>
      <c r="N53" s="47"/>
      <c r="O53" s="47">
        <f>SUM(O54:O59)</f>
        <v>100</v>
      </c>
      <c r="P53" s="47"/>
    </row>
    <row r="54" spans="1:16">
      <c r="C54" s="286" t="s">
        <v>38</v>
      </c>
      <c r="D54" s="286"/>
      <c r="E54" s="105">
        <f>E25*100/(E24-E31)</f>
        <v>4.2097085143728599</v>
      </c>
      <c r="F54" s="105"/>
      <c r="G54" s="105">
        <f>G25*100/(G24-G31)</f>
        <v>1.0663641520136131</v>
      </c>
      <c r="H54" s="105"/>
      <c r="I54" s="105">
        <f>I25*100/(I24-I31)</f>
        <v>2.9542626011200994</v>
      </c>
      <c r="J54" s="105"/>
      <c r="K54" s="105">
        <f>K25*100/(K24-K31)</f>
        <v>3.8820254895258559</v>
      </c>
      <c r="L54" s="105"/>
      <c r="M54" s="105">
        <f>M25*100/(M24-M31)</f>
        <v>5.9719750889679712</v>
      </c>
      <c r="N54" s="105"/>
      <c r="O54" s="105">
        <f>O25*100/(O24-O31)</f>
        <v>17.135073128763981</v>
      </c>
      <c r="P54" s="105"/>
    </row>
    <row r="55" spans="1:16">
      <c r="C55" s="286" t="s">
        <v>39</v>
      </c>
      <c r="D55" s="286"/>
      <c r="E55" s="105">
        <f>E26*100/(E24-E31)</f>
        <v>8.438839812390297</v>
      </c>
      <c r="F55" s="105"/>
      <c r="G55" s="105">
        <f>G26*100/(G24-G31)</f>
        <v>3.9137833238797506</v>
      </c>
      <c r="H55" s="105"/>
      <c r="I55" s="105">
        <f>I26*100/(I24-I31)</f>
        <v>5.4480398257622902</v>
      </c>
      <c r="J55" s="105"/>
      <c r="K55" s="105">
        <f>K26*100/(K24-K31)</f>
        <v>8.2816543776551583</v>
      </c>
      <c r="L55" s="105"/>
      <c r="M55" s="105">
        <f>M26*100/(M24-M31)</f>
        <v>16.481316725978647</v>
      </c>
      <c r="N55" s="105"/>
      <c r="O55" s="105">
        <f>O26*100/(O24-O31)</f>
        <v>21.909951247490678</v>
      </c>
      <c r="P55" s="105"/>
    </row>
    <row r="56" spans="1:16">
      <c r="C56" s="286" t="s">
        <v>40</v>
      </c>
      <c r="D56" s="286"/>
      <c r="E56" s="105">
        <f>E27*100/(E24-E31)</f>
        <v>17.420798204471556</v>
      </c>
      <c r="F56" s="105"/>
      <c r="G56" s="105">
        <f>G27*100/(G24-G31)</f>
        <v>8.8485536018150874</v>
      </c>
      <c r="H56" s="105"/>
      <c r="I56" s="105">
        <f>I27*100/(I24-I31)</f>
        <v>13.492532669570629</v>
      </c>
      <c r="J56" s="105"/>
      <c r="K56" s="105">
        <f>K27*100/(K24-K31)</f>
        <v>21.617266468089262</v>
      </c>
      <c r="L56" s="105"/>
      <c r="M56" s="105">
        <f>M27*100/(M24-M31)</f>
        <v>24.221530249110319</v>
      </c>
      <c r="N56" s="105"/>
      <c r="O56" s="105">
        <f>O27*100/(O24-O31)</f>
        <v>22.28276455405793</v>
      </c>
      <c r="P56" s="105"/>
    </row>
    <row r="57" spans="1:16">
      <c r="C57" s="286" t="s">
        <v>56</v>
      </c>
      <c r="D57" s="286"/>
      <c r="E57" s="105">
        <f>E28*100/(E24-E31)</f>
        <v>46.076597703795358</v>
      </c>
      <c r="F57" s="105"/>
      <c r="G57" s="105">
        <f>G28*100/(G24-G31)</f>
        <v>39.773114010209866</v>
      </c>
      <c r="H57" s="105"/>
      <c r="I57" s="105">
        <f>I28*100/(I24-I31)</f>
        <v>53.691661481020532</v>
      </c>
      <c r="J57" s="105"/>
      <c r="K57" s="105">
        <f>K28*100/(K24-K31)</f>
        <v>43.368816836759606</v>
      </c>
      <c r="L57" s="105"/>
      <c r="M57" s="105">
        <f>M28*100/(M24-M31)</f>
        <v>37.978202846975087</v>
      </c>
      <c r="N57" s="105"/>
      <c r="O57" s="105">
        <f>O28*100/(O24-O31)</f>
        <v>20.648121594493833</v>
      </c>
      <c r="P57" s="105"/>
    </row>
    <row r="58" spans="1:16">
      <c r="C58" s="286" t="s">
        <v>110</v>
      </c>
      <c r="D58" s="286"/>
      <c r="E58" s="105">
        <f>E29*100/(E24-E31)</f>
        <v>21.104652835726412</v>
      </c>
      <c r="F58" s="105"/>
      <c r="G58" s="105">
        <f>G29*100/(G24-G31)</f>
        <v>43.61883153715258</v>
      </c>
      <c r="H58" s="105"/>
      <c r="I58" s="105">
        <f>I29*100/(I24-I31)</f>
        <v>21.59769757311761</v>
      </c>
      <c r="J58" s="105"/>
      <c r="K58" s="105">
        <f>K29*100/(K24-K31)</f>
        <v>20.315933395185311</v>
      </c>
      <c r="L58" s="105"/>
      <c r="M58" s="105">
        <f>M29*100/(M24-M31)</f>
        <v>12.961521352313166</v>
      </c>
      <c r="N58" s="105"/>
      <c r="O58" s="105">
        <f>O29*100/(O24-O31)</f>
        <v>13.736736449670204</v>
      </c>
      <c r="P58" s="105"/>
    </row>
    <row r="59" spans="1:16">
      <c r="C59" s="160" t="s">
        <v>109</v>
      </c>
      <c r="D59" s="160"/>
      <c r="E59" s="105">
        <f>E30*100/(E24-E31)</f>
        <v>2.7486835668863119</v>
      </c>
      <c r="F59" s="105"/>
      <c r="G59" s="105">
        <f>G30*100/(G24-G31)</f>
        <v>2.779353374929098</v>
      </c>
      <c r="H59" s="105"/>
      <c r="I59" s="105">
        <f>I30*100/(I24-I31)</f>
        <v>2.8158058494088363</v>
      </c>
      <c r="J59" s="105"/>
      <c r="K59" s="105">
        <f>K30*100/(K24-K31)</f>
        <v>2.534303432784804</v>
      </c>
      <c r="L59" s="105"/>
      <c r="M59" s="105">
        <f>M30*100/(M24-M31)</f>
        <v>2.3854537366548043</v>
      </c>
      <c r="N59" s="105"/>
      <c r="O59" s="56">
        <f>O30*100/(O24-O31)</f>
        <v>4.2873530255233723</v>
      </c>
      <c r="P59" s="56"/>
    </row>
    <row r="60" spans="1:16" ht="6.95" customHeight="1" thickBot="1">
      <c r="A60" s="2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49"/>
    </row>
    <row r="61" spans="1:16" ht="6.95" customHeight="1"/>
    <row r="62" spans="1:16">
      <c r="A62" s="8" t="s">
        <v>42</v>
      </c>
      <c r="B62" s="65">
        <v>0</v>
      </c>
      <c r="C62" s="162" t="s">
        <v>36</v>
      </c>
      <c r="D62" s="16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</row>
    <row r="63" spans="1:16">
      <c r="A63" s="7"/>
      <c r="B63" s="66" t="s">
        <v>59</v>
      </c>
      <c r="C63" s="162" t="s">
        <v>111</v>
      </c>
      <c r="D63" s="162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</row>
    <row r="64" spans="1:16"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</row>
  </sheetData>
  <mergeCells count="41">
    <mergeCell ref="C58:D58"/>
    <mergeCell ref="E36:O36"/>
    <mergeCell ref="G39:O39"/>
    <mergeCell ref="C50:D50"/>
    <mergeCell ref="B53:D53"/>
    <mergeCell ref="C54:D54"/>
    <mergeCell ref="C55:D55"/>
    <mergeCell ref="C56:D56"/>
    <mergeCell ref="A45:D45"/>
    <mergeCell ref="C49:D49"/>
    <mergeCell ref="C46:D46"/>
    <mergeCell ref="C47:D47"/>
    <mergeCell ref="C48:D48"/>
    <mergeCell ref="E39:E42"/>
    <mergeCell ref="C57:D57"/>
    <mergeCell ref="A39:D42"/>
    <mergeCell ref="C28:D28"/>
    <mergeCell ref="C20:D20"/>
    <mergeCell ref="C27:D27"/>
    <mergeCell ref="E34:R34"/>
    <mergeCell ref="G9:R9"/>
    <mergeCell ref="C29:D29"/>
    <mergeCell ref="B33:D33"/>
    <mergeCell ref="B24:D24"/>
    <mergeCell ref="C16:D16"/>
    <mergeCell ref="C17:D17"/>
    <mergeCell ref="C18:D18"/>
    <mergeCell ref="C19:D19"/>
    <mergeCell ref="C26:D26"/>
    <mergeCell ref="C25:D25"/>
    <mergeCell ref="E6:R6"/>
    <mergeCell ref="A1:O1"/>
    <mergeCell ref="A2:O2"/>
    <mergeCell ref="A3:O3"/>
    <mergeCell ref="A15:D15"/>
    <mergeCell ref="A9:D12"/>
    <mergeCell ref="E9:E12"/>
    <mergeCell ref="G10:R10"/>
    <mergeCell ref="F7:R7"/>
    <mergeCell ref="E4:R4"/>
    <mergeCell ref="Q12:R12"/>
  </mergeCells>
  <phoneticPr fontId="0" type="noConversion"/>
  <hyperlinks>
    <hyperlink ref="S1" location="Índice!A1" display="Ir a Índice" xr:uid="{00000000-0004-0000-0400-000000000000}"/>
  </hyperlinks>
  <printOptions horizontalCentered="1"/>
  <pageMargins left="0.59055118110236227" right="0.59055118110236227" top="0.78740157480314965" bottom="0.78740157480314965" header="0.39370078740157483" footer="0.39370078740157483"/>
  <pageSetup paperSize="119" scale="74" orientation="landscape" r:id="rId1"/>
  <headerFooter scaleWithDoc="0" alignWithMargins="0"/>
  <colBreaks count="1" manualBreakCount="1">
    <brk id="16" max="6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5"/>
  <sheetViews>
    <sheetView zoomScaleNormal="100" workbookViewId="0">
      <selection sqref="A1:R1"/>
    </sheetView>
  </sheetViews>
  <sheetFormatPr defaultColWidth="11.42578125" defaultRowHeight="12.75"/>
  <cols>
    <col min="1" max="1" width="5.7109375" style="49" customWidth="1"/>
    <col min="2" max="2" width="7.85546875" style="49" customWidth="1"/>
    <col min="3" max="4" width="8.7109375" style="49" customWidth="1"/>
    <col min="5" max="5" width="34.7109375" style="49" customWidth="1"/>
    <col min="6" max="6" width="13.42578125" style="98" customWidth="1"/>
    <col min="7" max="7" width="2.85546875" style="98" bestFit="1" customWidth="1"/>
    <col min="8" max="8" width="13.42578125" style="98" customWidth="1"/>
    <col min="9" max="9" width="2.85546875" style="98" bestFit="1" customWidth="1"/>
    <col min="10" max="10" width="12.5703125" style="98" bestFit="1" customWidth="1"/>
    <col min="11" max="11" width="2.85546875" style="98" bestFit="1" customWidth="1"/>
    <col min="12" max="12" width="3.7109375" style="98" customWidth="1"/>
    <col min="13" max="13" width="9.85546875" style="98" customWidth="1"/>
    <col min="14" max="14" width="3.7109375" style="98" customWidth="1"/>
    <col min="15" max="15" width="9.85546875" style="98" customWidth="1"/>
    <col min="16" max="16" width="3.7109375" style="49" customWidth="1"/>
    <col min="17" max="17" width="9.85546875" style="49" bestFit="1" customWidth="1"/>
    <col min="18" max="19" width="3.7109375" style="49" customWidth="1"/>
    <col min="20" max="20" width="5" style="49" customWidth="1"/>
    <col min="21" max="16384" width="11.42578125" style="49"/>
  </cols>
  <sheetData>
    <row r="1" spans="1:25" s="76" customFormat="1" ht="15">
      <c r="A1" s="294" t="s">
        <v>95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75"/>
      <c r="T1" s="75"/>
      <c r="U1" s="147" t="s">
        <v>181</v>
      </c>
      <c r="V1" s="77"/>
      <c r="W1" s="77"/>
      <c r="X1" s="77"/>
      <c r="Y1" s="77"/>
    </row>
    <row r="2" spans="1:25" s="76" customFormat="1" ht="15">
      <c r="A2" s="294" t="s">
        <v>162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75"/>
      <c r="T2" s="75"/>
      <c r="U2" s="77"/>
      <c r="V2" s="77"/>
      <c r="W2" s="77"/>
      <c r="X2" s="77"/>
      <c r="Y2" s="77"/>
    </row>
    <row r="3" spans="1:25" s="76" customFormat="1" ht="15">
      <c r="A3" s="294" t="s">
        <v>192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75"/>
      <c r="T3" s="75"/>
      <c r="U3" s="77"/>
      <c r="V3" s="77"/>
      <c r="W3" s="77"/>
      <c r="X3" s="77"/>
      <c r="Y3" s="77"/>
    </row>
    <row r="4" spans="1:25" ht="13.5" thickBot="1">
      <c r="A4" s="58"/>
      <c r="B4" s="58"/>
      <c r="C4" s="58"/>
      <c r="D4" s="58"/>
      <c r="E4" s="58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58"/>
      <c r="Q4" s="58"/>
      <c r="R4" s="58"/>
    </row>
    <row r="5" spans="1:25" ht="6" customHeight="1"/>
    <row r="6" spans="1:25" ht="12.75" customHeight="1">
      <c r="A6" s="295" t="s">
        <v>125</v>
      </c>
      <c r="B6" s="295"/>
      <c r="C6" s="295"/>
      <c r="D6" s="295"/>
      <c r="E6" s="295"/>
      <c r="F6" s="296" t="s">
        <v>121</v>
      </c>
      <c r="G6" s="296"/>
      <c r="H6" s="296"/>
      <c r="I6" s="296"/>
      <c r="J6" s="296"/>
      <c r="K6" s="296"/>
      <c r="L6" s="218"/>
      <c r="M6" s="296" t="s">
        <v>123</v>
      </c>
      <c r="N6" s="296"/>
      <c r="O6" s="296"/>
      <c r="P6" s="296"/>
      <c r="Q6" s="296"/>
      <c r="R6" s="296"/>
    </row>
    <row r="7" spans="1:25" ht="6" customHeight="1">
      <c r="A7" s="295"/>
      <c r="B7" s="295"/>
      <c r="C7" s="295"/>
      <c r="D7" s="295"/>
      <c r="E7" s="295"/>
      <c r="F7" s="135"/>
      <c r="G7" s="135"/>
      <c r="H7" s="135"/>
      <c r="I7" s="135"/>
      <c r="J7" s="135"/>
      <c r="K7" s="135"/>
      <c r="L7" s="136"/>
      <c r="M7" s="135"/>
      <c r="N7" s="135"/>
      <c r="O7" s="135"/>
      <c r="P7" s="78"/>
      <c r="Q7" s="78"/>
      <c r="R7" s="78"/>
    </row>
    <row r="8" spans="1:25" ht="6" customHeight="1">
      <c r="A8" s="295"/>
      <c r="B8" s="295"/>
      <c r="C8" s="295"/>
      <c r="D8" s="295"/>
      <c r="E8" s="295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79"/>
      <c r="Q8" s="79"/>
      <c r="R8" s="79"/>
    </row>
    <row r="9" spans="1:25" ht="12.75" customHeight="1">
      <c r="A9" s="295"/>
      <c r="B9" s="295"/>
      <c r="C9" s="295"/>
      <c r="D9" s="295"/>
      <c r="E9" s="295"/>
      <c r="F9" s="297" t="s">
        <v>0</v>
      </c>
      <c r="G9" s="219"/>
      <c r="H9" s="298" t="s">
        <v>126</v>
      </c>
      <c r="I9" s="298"/>
      <c r="J9" s="298"/>
      <c r="K9" s="298"/>
      <c r="L9" s="220"/>
      <c r="M9" s="297" t="s">
        <v>0</v>
      </c>
      <c r="N9" s="143"/>
      <c r="O9" s="299" t="s">
        <v>126</v>
      </c>
      <c r="P9" s="299"/>
      <c r="Q9" s="299"/>
      <c r="R9" s="299"/>
      <c r="S9" s="51"/>
      <c r="T9" s="51"/>
    </row>
    <row r="10" spans="1:25" ht="6" customHeight="1">
      <c r="A10" s="295"/>
      <c r="B10" s="295"/>
      <c r="C10" s="295"/>
      <c r="D10" s="295"/>
      <c r="E10" s="295"/>
      <c r="F10" s="297"/>
      <c r="G10" s="219"/>
      <c r="H10" s="137"/>
      <c r="I10" s="137"/>
      <c r="J10" s="137"/>
      <c r="K10" s="137"/>
      <c r="L10" s="138"/>
      <c r="M10" s="297"/>
      <c r="N10" s="143"/>
      <c r="O10" s="137"/>
      <c r="P10" s="80"/>
      <c r="Q10" s="80"/>
      <c r="R10" s="80"/>
      <c r="S10" s="51"/>
      <c r="T10" s="51"/>
    </row>
    <row r="11" spans="1:25" ht="6" customHeight="1">
      <c r="A11" s="295"/>
      <c r="B11" s="295"/>
      <c r="C11" s="295"/>
      <c r="D11" s="295"/>
      <c r="E11" s="295"/>
      <c r="F11" s="297"/>
      <c r="G11" s="219"/>
      <c r="H11" s="138"/>
      <c r="I11" s="138"/>
      <c r="J11" s="138"/>
      <c r="K11" s="138"/>
      <c r="L11" s="138"/>
      <c r="M11" s="297"/>
      <c r="N11" s="143"/>
      <c r="O11" s="138"/>
      <c r="P11" s="81"/>
      <c r="Q11" s="81"/>
      <c r="R11" s="81"/>
    </row>
    <row r="12" spans="1:25" ht="12.75" customHeight="1">
      <c r="A12" s="295"/>
      <c r="B12" s="295"/>
      <c r="C12" s="295"/>
      <c r="D12" s="295"/>
      <c r="E12" s="295"/>
      <c r="F12" s="297"/>
      <c r="G12" s="219"/>
      <c r="H12" s="300" t="s">
        <v>14</v>
      </c>
      <c r="I12" s="300"/>
      <c r="J12" s="300" t="s">
        <v>112</v>
      </c>
      <c r="K12" s="300"/>
      <c r="L12" s="221"/>
      <c r="M12" s="297"/>
      <c r="N12" s="143"/>
      <c r="O12" s="301" t="s">
        <v>14</v>
      </c>
      <c r="P12" s="301"/>
      <c r="Q12" s="301" t="s">
        <v>112</v>
      </c>
      <c r="R12" s="301"/>
      <c r="S12" s="51"/>
      <c r="T12" s="51"/>
    </row>
    <row r="13" spans="1:25" ht="6" customHeight="1">
      <c r="A13" s="60"/>
      <c r="B13" s="60"/>
      <c r="C13" s="60"/>
      <c r="D13" s="60"/>
      <c r="E13" s="60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60"/>
      <c r="Q13" s="60"/>
      <c r="R13" s="60"/>
    </row>
    <row r="14" spans="1:25" ht="6" customHeight="1"/>
    <row r="15" spans="1:25" ht="12.75" customHeight="1">
      <c r="A15" s="82" t="s">
        <v>0</v>
      </c>
      <c r="F15" s="154"/>
    </row>
    <row r="16" spans="1:25" s="82" customFormat="1">
      <c r="B16" s="83" t="s">
        <v>127</v>
      </c>
      <c r="C16" s="83"/>
      <c r="D16" s="83"/>
      <c r="E16" s="83"/>
      <c r="F16" s="169">
        <v>154630</v>
      </c>
      <c r="G16" s="229"/>
      <c r="H16" s="169">
        <v>139382</v>
      </c>
      <c r="I16" s="229"/>
      <c r="J16" s="169">
        <v>15248</v>
      </c>
      <c r="K16" s="84" t="s">
        <v>182</v>
      </c>
      <c r="L16" s="84"/>
      <c r="M16" s="85">
        <f>SUM(M17:M20)</f>
        <v>100</v>
      </c>
      <c r="N16" s="85"/>
      <c r="O16" s="85">
        <f>SUM(O17:O20)</f>
        <v>100</v>
      </c>
      <c r="P16" s="85"/>
      <c r="Q16" s="85">
        <f>SUM(Q17:Q20)</f>
        <v>100</v>
      </c>
      <c r="R16" s="84"/>
      <c r="S16" s="84"/>
      <c r="T16" s="84"/>
      <c r="U16" s="49"/>
    </row>
    <row r="17" spans="2:20">
      <c r="C17" s="292" t="s">
        <v>128</v>
      </c>
      <c r="D17" s="292"/>
      <c r="E17" s="292"/>
      <c r="F17" s="155">
        <v>47378</v>
      </c>
      <c r="G17" s="84" t="s">
        <v>182</v>
      </c>
      <c r="H17" s="139">
        <v>43110</v>
      </c>
      <c r="I17" s="84" t="s">
        <v>182</v>
      </c>
      <c r="J17" s="139">
        <v>4268</v>
      </c>
      <c r="K17" s="84" t="s">
        <v>182</v>
      </c>
      <c r="L17" s="139"/>
      <c r="M17" s="113">
        <f>F17*100/(F16-F21)</f>
        <v>32.59961605416526</v>
      </c>
      <c r="N17" s="84"/>
      <c r="O17" s="113">
        <f>H17*100/(H16-H21)</f>
        <v>33.139870084944462</v>
      </c>
      <c r="P17" s="84"/>
      <c r="Q17" s="113">
        <f>J17*100/(J16-J21)</f>
        <v>27.990556138509969</v>
      </c>
      <c r="R17" s="84"/>
      <c r="S17" s="86"/>
      <c r="T17" s="86"/>
    </row>
    <row r="18" spans="2:20">
      <c r="C18" s="292" t="s">
        <v>129</v>
      </c>
      <c r="D18" s="292"/>
      <c r="E18" s="292"/>
      <c r="F18" s="155">
        <v>70493</v>
      </c>
      <c r="G18" s="84" t="s">
        <v>182</v>
      </c>
      <c r="H18" s="139">
        <v>67677</v>
      </c>
      <c r="I18" s="84" t="s">
        <v>182</v>
      </c>
      <c r="J18" s="139">
        <v>2816</v>
      </c>
      <c r="K18" s="84" t="s">
        <v>182</v>
      </c>
      <c r="L18" s="139"/>
      <c r="M18" s="113">
        <f>F18*100/(F16-F21)</f>
        <v>48.504469046947357</v>
      </c>
      <c r="N18" s="84"/>
      <c r="O18" s="113">
        <f>H18*100/(H16-H21)</f>
        <v>52.025214282968825</v>
      </c>
      <c r="P18" s="84"/>
      <c r="Q18" s="113">
        <f>J18*100/(J16-J21)</f>
        <v>18.467995802728225</v>
      </c>
      <c r="R18" s="84"/>
      <c r="S18" s="86"/>
      <c r="T18" s="86"/>
    </row>
    <row r="19" spans="2:20">
      <c r="C19" s="292" t="s">
        <v>130</v>
      </c>
      <c r="D19" s="292"/>
      <c r="E19" s="292"/>
      <c r="F19" s="155">
        <v>20568</v>
      </c>
      <c r="G19" s="84" t="s">
        <v>182</v>
      </c>
      <c r="H19" s="139">
        <v>15624</v>
      </c>
      <c r="I19" s="84" t="s">
        <v>182</v>
      </c>
      <c r="J19" s="139">
        <v>4944</v>
      </c>
      <c r="K19" s="84" t="s">
        <v>182</v>
      </c>
      <c r="L19" s="139"/>
      <c r="M19" s="113">
        <f>F19*100/(F16-F21)</f>
        <v>14.152326037445039</v>
      </c>
      <c r="N19" s="84"/>
      <c r="O19" s="113">
        <f>H19*100/(H16-H21)</f>
        <v>12.010608448322252</v>
      </c>
      <c r="P19" s="84"/>
      <c r="Q19" s="113">
        <f>J19*100/(J16-J21)</f>
        <v>32.423924449108078</v>
      </c>
      <c r="R19" s="84"/>
      <c r="S19" s="86"/>
      <c r="T19" s="86"/>
    </row>
    <row r="20" spans="2:20" ht="14.25">
      <c r="C20" s="292" t="s">
        <v>131</v>
      </c>
      <c r="D20" s="292"/>
      <c r="E20" s="292"/>
      <c r="F20" s="155">
        <v>6894</v>
      </c>
      <c r="G20" s="84" t="s">
        <v>182</v>
      </c>
      <c r="H20" s="139">
        <v>3674</v>
      </c>
      <c r="I20" s="84" t="s">
        <v>182</v>
      </c>
      <c r="J20" s="139">
        <v>3220</v>
      </c>
      <c r="K20" s="84" t="s">
        <v>182</v>
      </c>
      <c r="L20" s="139"/>
      <c r="M20" s="113">
        <f>F20*100/(F16-F21)</f>
        <v>4.7435888614423432</v>
      </c>
      <c r="N20" s="84"/>
      <c r="O20" s="113">
        <f>H20*100/(H16-H21)</f>
        <v>2.8243071837644615</v>
      </c>
      <c r="P20" s="84"/>
      <c r="Q20" s="113">
        <f>J20*100/(J16-J21)</f>
        <v>21.117523609653723</v>
      </c>
      <c r="R20" s="84"/>
      <c r="S20" s="86"/>
      <c r="T20" s="86"/>
    </row>
    <row r="21" spans="2:20">
      <c r="C21" s="292" t="s">
        <v>29</v>
      </c>
      <c r="D21" s="292"/>
      <c r="E21" s="292"/>
      <c r="F21" s="155">
        <v>9297</v>
      </c>
      <c r="G21" s="84" t="s">
        <v>182</v>
      </c>
      <c r="H21" s="139">
        <v>9297</v>
      </c>
      <c r="I21" s="84" t="s">
        <v>182</v>
      </c>
      <c r="J21" s="139">
        <v>0</v>
      </c>
      <c r="K21" s="84"/>
      <c r="L21" s="139"/>
      <c r="M21" s="112" t="s">
        <v>122</v>
      </c>
      <c r="N21" s="84"/>
      <c r="O21" s="112" t="s">
        <v>122</v>
      </c>
      <c r="P21" s="84"/>
      <c r="Q21" s="112" t="s">
        <v>122</v>
      </c>
      <c r="R21" s="84"/>
      <c r="S21" s="86"/>
      <c r="T21" s="86"/>
    </row>
    <row r="22" spans="2:20">
      <c r="F22" s="155"/>
      <c r="G22" s="84"/>
      <c r="H22" s="139"/>
      <c r="I22" s="84"/>
      <c r="J22" s="139"/>
      <c r="K22" s="84"/>
      <c r="L22" s="139"/>
      <c r="M22" s="139"/>
      <c r="N22" s="84"/>
      <c r="O22" s="139"/>
      <c r="P22" s="84"/>
      <c r="Q22" s="86"/>
      <c r="R22" s="84"/>
      <c r="S22" s="86"/>
      <c r="T22" s="86"/>
    </row>
    <row r="23" spans="2:20" s="82" customFormat="1">
      <c r="B23" s="293" t="s">
        <v>132</v>
      </c>
      <c r="C23" s="293"/>
      <c r="D23" s="293"/>
      <c r="E23" s="293"/>
      <c r="F23" s="169">
        <v>154630</v>
      </c>
      <c r="G23" s="229"/>
      <c r="H23" s="169">
        <v>139382</v>
      </c>
      <c r="I23" s="229"/>
      <c r="J23" s="169">
        <v>15248</v>
      </c>
      <c r="K23" s="84" t="s">
        <v>182</v>
      </c>
      <c r="L23" s="84"/>
      <c r="M23" s="85">
        <f>SUM(M24:M29)</f>
        <v>100.00064927476011</v>
      </c>
      <c r="N23" s="84"/>
      <c r="O23" s="85">
        <f>SUM(O24:O29)</f>
        <v>100.00071979212404</v>
      </c>
      <c r="P23" s="84"/>
      <c r="Q23" s="85">
        <f>SUM(Q24:Q29)</f>
        <v>100</v>
      </c>
      <c r="R23" s="84"/>
      <c r="S23" s="84"/>
      <c r="T23" s="84"/>
    </row>
    <row r="24" spans="2:20">
      <c r="C24" s="291" t="s">
        <v>133</v>
      </c>
      <c r="D24" s="292"/>
      <c r="E24" s="292"/>
      <c r="F24" s="155">
        <v>10351</v>
      </c>
      <c r="G24" s="84" t="s">
        <v>182</v>
      </c>
      <c r="H24" s="139">
        <v>10351</v>
      </c>
      <c r="I24" s="84" t="s">
        <v>182</v>
      </c>
      <c r="J24" s="139">
        <v>0</v>
      </c>
      <c r="K24" s="84"/>
      <c r="L24" s="139"/>
      <c r="M24" s="113">
        <f>F24*100/(F23-F30)</f>
        <v>6.7206430417223961</v>
      </c>
      <c r="N24" s="84"/>
      <c r="O24" s="113">
        <f>H24*100/(H23-H30)</f>
        <v>7.4505682758819249</v>
      </c>
      <c r="P24" s="84"/>
      <c r="Q24" s="113">
        <f>J24*100/(J23-J30)</f>
        <v>0</v>
      </c>
      <c r="R24" s="84"/>
      <c r="S24" s="86"/>
      <c r="T24" s="86"/>
    </row>
    <row r="25" spans="2:20">
      <c r="C25" s="291" t="s">
        <v>134</v>
      </c>
      <c r="D25" s="292"/>
      <c r="E25" s="292"/>
      <c r="F25" s="155">
        <v>60111</v>
      </c>
      <c r="G25" s="84" t="s">
        <v>182</v>
      </c>
      <c r="H25" s="139">
        <v>60061</v>
      </c>
      <c r="I25" s="84" t="s">
        <v>182</v>
      </c>
      <c r="J25" s="139">
        <v>50</v>
      </c>
      <c r="K25" s="84" t="s">
        <v>59</v>
      </c>
      <c r="L25" s="139"/>
      <c r="M25" s="113">
        <f>F25*100/(F23-F30)</f>
        <v>39.028555103948889</v>
      </c>
      <c r="N25" s="84"/>
      <c r="O25" s="113">
        <f>H25*100/(H23-H30)</f>
        <v>43.231434761640841</v>
      </c>
      <c r="P25" s="84"/>
      <c r="Q25" s="113">
        <f>J25*100/(J23-J30)</f>
        <v>0.33136722115448342</v>
      </c>
      <c r="R25" s="84"/>
      <c r="S25" s="86"/>
      <c r="T25" s="86"/>
    </row>
    <row r="26" spans="2:20">
      <c r="C26" s="291" t="s">
        <v>135</v>
      </c>
      <c r="D26" s="292"/>
      <c r="E26" s="292"/>
      <c r="F26" s="155">
        <v>11980</v>
      </c>
      <c r="G26" s="84" t="s">
        <v>182</v>
      </c>
      <c r="H26" s="139">
        <v>11980</v>
      </c>
      <c r="I26" s="84" t="s">
        <v>182</v>
      </c>
      <c r="J26" s="139">
        <v>0</v>
      </c>
      <c r="K26" s="84"/>
      <c r="L26" s="139"/>
      <c r="M26" s="113">
        <f>F26*100/(F23-F30)</f>
        <v>7.7783116259138545</v>
      </c>
      <c r="N26" s="84"/>
      <c r="O26" s="113">
        <f>H26*100/(H23-H30)</f>
        <v>8.6231096459342549</v>
      </c>
      <c r="P26" s="84"/>
      <c r="Q26" s="113">
        <f>J26*100/(J23-J30)</f>
        <v>0</v>
      </c>
      <c r="R26" s="84"/>
      <c r="S26" s="86"/>
      <c r="T26" s="86"/>
    </row>
    <row r="27" spans="2:20">
      <c r="C27" s="291" t="s">
        <v>136</v>
      </c>
      <c r="D27" s="292"/>
      <c r="E27" s="292"/>
      <c r="F27" s="155">
        <v>11781</v>
      </c>
      <c r="G27" s="84" t="s">
        <v>182</v>
      </c>
      <c r="H27" s="139">
        <v>11781</v>
      </c>
      <c r="I27" s="84" t="s">
        <v>182</v>
      </c>
      <c r="J27" s="139">
        <v>0</v>
      </c>
      <c r="K27" s="84"/>
      <c r="L27" s="139"/>
      <c r="M27" s="113">
        <f>F27*100/(F23-F30)</f>
        <v>7.6491059486553521</v>
      </c>
      <c r="N27" s="84"/>
      <c r="O27" s="113">
        <f>H27*100/(H23-H30)</f>
        <v>8.4798710132513726</v>
      </c>
      <c r="P27" s="84"/>
      <c r="Q27" s="113">
        <f>J27*100/(J23-J30)</f>
        <v>0</v>
      </c>
      <c r="R27" s="84"/>
      <c r="S27" s="86"/>
      <c r="T27" s="86"/>
    </row>
    <row r="28" spans="2:20">
      <c r="C28" s="291" t="s">
        <v>137</v>
      </c>
      <c r="D28" s="292"/>
      <c r="E28" s="292"/>
      <c r="F28" s="155">
        <v>10551</v>
      </c>
      <c r="G28" s="84" t="s">
        <v>182</v>
      </c>
      <c r="H28" s="139">
        <v>9843</v>
      </c>
      <c r="I28" s="84" t="s">
        <v>182</v>
      </c>
      <c r="J28" s="139">
        <v>708</v>
      </c>
      <c r="K28" s="84" t="s">
        <v>59</v>
      </c>
      <c r="L28" s="139"/>
      <c r="M28" s="113">
        <f>F28*100/(F23-F30)</f>
        <v>6.8504979937409916</v>
      </c>
      <c r="N28" s="84"/>
      <c r="O28" s="113">
        <f>H28*100/(H23-H30)</f>
        <v>7.084913876872359</v>
      </c>
      <c r="P28" s="84"/>
      <c r="Q28" s="113">
        <f>J28*100/(J23-J30)</f>
        <v>4.6921598515474852</v>
      </c>
      <c r="R28" s="84"/>
      <c r="S28" s="86"/>
      <c r="T28" s="86"/>
    </row>
    <row r="29" spans="2:20">
      <c r="C29" s="291" t="s">
        <v>138</v>
      </c>
      <c r="D29" s="292"/>
      <c r="E29" s="292"/>
      <c r="F29" s="155">
        <v>49245</v>
      </c>
      <c r="G29" s="84" t="s">
        <v>182</v>
      </c>
      <c r="H29" s="139">
        <v>34914</v>
      </c>
      <c r="I29" s="84" t="s">
        <v>182</v>
      </c>
      <c r="J29" s="139">
        <v>14331</v>
      </c>
      <c r="K29" s="84" t="s">
        <v>182</v>
      </c>
      <c r="L29" s="139"/>
      <c r="M29" s="113">
        <f>F29*100/(F23-F30)</f>
        <v>31.973535560778611</v>
      </c>
      <c r="N29" s="84"/>
      <c r="O29" s="113">
        <f>H29*100/(H23-H30)</f>
        <v>25.130822218543283</v>
      </c>
      <c r="P29" s="84"/>
      <c r="Q29" s="113">
        <f>J29*100/(J23-J30)</f>
        <v>94.976472927298033</v>
      </c>
      <c r="R29" s="84"/>
      <c r="S29" s="86"/>
      <c r="T29" s="86"/>
    </row>
    <row r="30" spans="2:20">
      <c r="C30" s="292" t="s">
        <v>29</v>
      </c>
      <c r="D30" s="292"/>
      <c r="E30" s="292"/>
      <c r="F30" s="155">
        <v>612</v>
      </c>
      <c r="G30" s="84" t="s">
        <v>59</v>
      </c>
      <c r="H30" s="139">
        <v>453</v>
      </c>
      <c r="I30" s="84" t="s">
        <v>59</v>
      </c>
      <c r="J30" s="139">
        <v>159</v>
      </c>
      <c r="K30" s="84" t="s">
        <v>59</v>
      </c>
      <c r="L30" s="139"/>
      <c r="M30" s="112" t="s">
        <v>122</v>
      </c>
      <c r="N30" s="84"/>
      <c r="O30" s="112" t="s">
        <v>122</v>
      </c>
      <c r="P30" s="84"/>
      <c r="Q30" s="112" t="s">
        <v>122</v>
      </c>
      <c r="R30" s="84"/>
      <c r="S30" s="86"/>
      <c r="T30" s="86"/>
    </row>
    <row r="31" spans="2:20">
      <c r="F31" s="155"/>
      <c r="G31" s="84"/>
      <c r="H31" s="139"/>
      <c r="I31" s="84"/>
      <c r="J31" s="139"/>
      <c r="K31" s="84"/>
      <c r="L31" s="139"/>
      <c r="M31" s="139"/>
      <c r="N31" s="84"/>
      <c r="O31" s="139"/>
      <c r="P31" s="84"/>
      <c r="Q31" s="86"/>
      <c r="R31" s="84"/>
      <c r="S31" s="86"/>
      <c r="T31" s="86"/>
    </row>
    <row r="32" spans="2:20" s="82" customFormat="1" ht="30" customHeight="1">
      <c r="B32" s="290" t="s">
        <v>139</v>
      </c>
      <c r="C32" s="290"/>
      <c r="D32" s="290"/>
      <c r="E32" s="290"/>
      <c r="F32" s="169">
        <v>154630</v>
      </c>
      <c r="G32" s="229"/>
      <c r="H32" s="169">
        <v>139382</v>
      </c>
      <c r="I32" s="229"/>
      <c r="J32" s="169">
        <v>15248</v>
      </c>
      <c r="K32" s="84"/>
      <c r="L32" s="84"/>
      <c r="M32" s="85">
        <f>SUM(M33:M34)</f>
        <v>100.00134767256947</v>
      </c>
      <c r="N32" s="84"/>
      <c r="O32" s="85">
        <f>SUM(O33:O34)</f>
        <v>100.00074531754254</v>
      </c>
      <c r="P32" s="84"/>
      <c r="Q32" s="85">
        <f>SUM(Q33:Q34)</f>
        <v>100.00702592566572</v>
      </c>
      <c r="R32" s="84"/>
      <c r="S32" s="84"/>
      <c r="T32" s="84"/>
    </row>
    <row r="33" spans="2:20">
      <c r="C33" s="292" t="s">
        <v>140</v>
      </c>
      <c r="D33" s="292"/>
      <c r="E33" s="292"/>
      <c r="F33" s="155">
        <v>61066</v>
      </c>
      <c r="G33" s="84"/>
      <c r="H33" s="139">
        <v>54099</v>
      </c>
      <c r="I33" s="84"/>
      <c r="J33" s="139">
        <v>6967</v>
      </c>
      <c r="K33" s="84"/>
      <c r="L33" s="139"/>
      <c r="M33" s="113">
        <f>F33*100/(F32-F35)</f>
        <v>41.148486563704481</v>
      </c>
      <c r="N33" s="84"/>
      <c r="O33" s="113">
        <f>H33*100/(H32-H35)</f>
        <v>40.320933733817292</v>
      </c>
      <c r="P33" s="84"/>
      <c r="Q33" s="113">
        <f>J33*100/(J32-J35)</f>
        <v>48.949624112976885</v>
      </c>
      <c r="R33" s="84"/>
      <c r="S33" s="86"/>
      <c r="T33" s="86"/>
    </row>
    <row r="34" spans="2:20">
      <c r="C34" s="292" t="s">
        <v>141</v>
      </c>
      <c r="D34" s="292"/>
      <c r="E34" s="292"/>
      <c r="F34" s="155">
        <v>87340</v>
      </c>
      <c r="G34" s="84"/>
      <c r="H34" s="139">
        <v>80073</v>
      </c>
      <c r="I34" s="84"/>
      <c r="J34" s="139">
        <v>7267</v>
      </c>
      <c r="K34" s="84"/>
      <c r="L34" s="139"/>
      <c r="M34" s="113">
        <f>F34*100/(F32-F35)</f>
        <v>58.852861108864992</v>
      </c>
      <c r="N34" s="84"/>
      <c r="O34" s="113">
        <f>H34*100/(H32-H35)</f>
        <v>59.679811583725247</v>
      </c>
      <c r="P34" s="84"/>
      <c r="Q34" s="113">
        <f>J34*100/(J32-J35)</f>
        <v>51.057401812688823</v>
      </c>
      <c r="R34" s="84"/>
      <c r="S34" s="86"/>
      <c r="T34" s="86"/>
    </row>
    <row r="35" spans="2:20">
      <c r="C35" s="292" t="s">
        <v>29</v>
      </c>
      <c r="D35" s="292"/>
      <c r="E35" s="292"/>
      <c r="F35" s="155">
        <v>6226</v>
      </c>
      <c r="G35" s="84"/>
      <c r="H35" s="139">
        <v>5211</v>
      </c>
      <c r="I35" s="84"/>
      <c r="J35" s="139">
        <v>1015</v>
      </c>
      <c r="K35" s="84" t="s">
        <v>59</v>
      </c>
      <c r="L35" s="139"/>
      <c r="M35" s="112" t="s">
        <v>122</v>
      </c>
      <c r="N35" s="84"/>
      <c r="O35" s="112" t="s">
        <v>122</v>
      </c>
      <c r="P35" s="84"/>
      <c r="Q35" s="112" t="s">
        <v>122</v>
      </c>
      <c r="R35" s="84"/>
      <c r="S35" s="86"/>
      <c r="T35" s="86"/>
    </row>
    <row r="36" spans="2:20">
      <c r="F36" s="155"/>
      <c r="G36" s="84"/>
      <c r="H36" s="139"/>
      <c r="I36" s="84"/>
      <c r="J36" s="139"/>
      <c r="K36" s="84"/>
      <c r="L36" s="139"/>
      <c r="M36" s="139"/>
      <c r="N36" s="84"/>
      <c r="O36" s="139"/>
      <c r="P36" s="84"/>
      <c r="Q36" s="86"/>
      <c r="R36" s="84"/>
      <c r="S36" s="86"/>
      <c r="T36" s="86"/>
    </row>
    <row r="37" spans="2:20" s="82" customFormat="1">
      <c r="B37" s="83" t="s">
        <v>142</v>
      </c>
      <c r="C37" s="83"/>
      <c r="D37" s="83"/>
      <c r="E37" s="83"/>
      <c r="F37" s="169">
        <v>154630</v>
      </c>
      <c r="G37" s="229"/>
      <c r="H37" s="169">
        <v>139382</v>
      </c>
      <c r="I37" s="229"/>
      <c r="J37" s="169">
        <v>15248</v>
      </c>
      <c r="K37" s="84"/>
      <c r="L37" s="84"/>
      <c r="M37" s="85">
        <f>SUM(M38:M39)</f>
        <v>100</v>
      </c>
      <c r="N37" s="84"/>
      <c r="O37" s="85">
        <f>SUM(O38:O39)</f>
        <v>100</v>
      </c>
      <c r="P37" s="84"/>
      <c r="Q37" s="85">
        <f>SUM(Q38:Q39)</f>
        <v>100</v>
      </c>
      <c r="R37" s="84"/>
      <c r="S37" s="84"/>
      <c r="T37" s="84"/>
    </row>
    <row r="38" spans="2:20">
      <c r="C38" s="292" t="s">
        <v>143</v>
      </c>
      <c r="D38" s="292"/>
      <c r="E38" s="292"/>
      <c r="F38" s="155">
        <v>10470</v>
      </c>
      <c r="G38" s="84"/>
      <c r="H38" s="139">
        <v>8019</v>
      </c>
      <c r="I38" s="84"/>
      <c r="J38" s="139">
        <v>2451</v>
      </c>
      <c r="K38" s="84"/>
      <c r="L38" s="139"/>
      <c r="M38" s="113">
        <f>F38*100/(F37-F40)</f>
        <v>7.119494631479454</v>
      </c>
      <c r="N38" s="84"/>
      <c r="O38" s="113">
        <f>H38*100/(H37-H40)</f>
        <v>6.0548629935290963</v>
      </c>
      <c r="P38" s="84"/>
      <c r="Q38" s="87">
        <f>J38*100/(J37-J40)</f>
        <v>16.76241280262618</v>
      </c>
      <c r="R38" s="84"/>
      <c r="S38" s="86"/>
      <c r="T38" s="86"/>
    </row>
    <row r="39" spans="2:20">
      <c r="C39" s="292" t="s">
        <v>144</v>
      </c>
      <c r="D39" s="292"/>
      <c r="E39" s="292"/>
      <c r="F39" s="155">
        <v>136591</v>
      </c>
      <c r="G39" s="84"/>
      <c r="H39" s="139">
        <v>124420</v>
      </c>
      <c r="I39" s="84"/>
      <c r="J39" s="139">
        <v>12171</v>
      </c>
      <c r="K39" s="84"/>
      <c r="L39" s="139"/>
      <c r="M39" s="113">
        <f>F39*100/(F37-F40)</f>
        <v>92.880505368520545</v>
      </c>
      <c r="N39" s="84"/>
      <c r="O39" s="113">
        <f>H39*100/(H37-H40)</f>
        <v>93.945137006470901</v>
      </c>
      <c r="P39" s="84"/>
      <c r="Q39" s="87">
        <f>J39*100/(J37-J40)</f>
        <v>83.237587197373827</v>
      </c>
      <c r="R39" s="84"/>
      <c r="S39" s="86"/>
      <c r="T39" s="86"/>
    </row>
    <row r="40" spans="2:20">
      <c r="C40" s="292" t="s">
        <v>29</v>
      </c>
      <c r="D40" s="292"/>
      <c r="E40" s="292"/>
      <c r="F40" s="155">
        <v>7569</v>
      </c>
      <c r="G40" s="84"/>
      <c r="H40" s="139">
        <v>6943</v>
      </c>
      <c r="I40" s="84"/>
      <c r="J40" s="139">
        <v>626</v>
      </c>
      <c r="K40" s="84" t="s">
        <v>59</v>
      </c>
      <c r="L40" s="139"/>
      <c r="M40" s="112" t="s">
        <v>122</v>
      </c>
      <c r="N40" s="84"/>
      <c r="O40" s="112" t="s">
        <v>122</v>
      </c>
      <c r="P40" s="84"/>
      <c r="Q40" s="112" t="s">
        <v>122</v>
      </c>
      <c r="R40" s="84"/>
      <c r="S40" s="86"/>
      <c r="T40" s="86"/>
    </row>
    <row r="41" spans="2:20">
      <c r="F41" s="155"/>
      <c r="G41" s="84"/>
      <c r="H41" s="139"/>
      <c r="I41" s="84"/>
      <c r="J41" s="139"/>
      <c r="K41" s="84"/>
      <c r="L41" s="139"/>
      <c r="M41" s="139"/>
      <c r="N41" s="84"/>
      <c r="O41" s="139"/>
      <c r="P41" s="84"/>
      <c r="Q41" s="86"/>
      <c r="R41" s="84"/>
      <c r="S41" s="86"/>
      <c r="T41" s="86"/>
    </row>
    <row r="42" spans="2:20" s="82" customFormat="1">
      <c r="B42" s="83" t="s">
        <v>145</v>
      </c>
      <c r="C42" s="83"/>
      <c r="D42" s="83"/>
      <c r="E42" s="83"/>
      <c r="F42" s="169">
        <v>154630</v>
      </c>
      <c r="G42" s="229"/>
      <c r="H42" s="169">
        <v>139382</v>
      </c>
      <c r="I42" s="229"/>
      <c r="J42" s="169">
        <v>15248</v>
      </c>
      <c r="K42" s="84"/>
      <c r="L42" s="84"/>
      <c r="M42" s="85">
        <f>SUM(M43:M44)</f>
        <v>100.00068327013085</v>
      </c>
      <c r="N42" s="84"/>
      <c r="O42" s="85">
        <f>SUM(O43:O44)</f>
        <v>100.00075633239297</v>
      </c>
      <c r="P42" s="84"/>
      <c r="Q42" s="85">
        <f>SUM(Q43:Q44)</f>
        <v>100</v>
      </c>
      <c r="R42" s="84"/>
      <c r="S42" s="84"/>
      <c r="T42" s="84"/>
    </row>
    <row r="43" spans="2:20">
      <c r="C43" s="292" t="s">
        <v>146</v>
      </c>
      <c r="D43" s="292"/>
      <c r="E43" s="292"/>
      <c r="F43" s="155">
        <v>74992</v>
      </c>
      <c r="G43" s="84"/>
      <c r="H43" s="139">
        <v>68541</v>
      </c>
      <c r="I43" s="84"/>
      <c r="J43" s="139">
        <v>6451</v>
      </c>
      <c r="K43" s="84"/>
      <c r="L43" s="139"/>
      <c r="M43" s="113">
        <f>F43*100/(F42-F45)</f>
        <v>51.239793652420481</v>
      </c>
      <c r="N43" s="84"/>
      <c r="O43" s="113">
        <f>H43*100/(H42-H45)</f>
        <v>51.83977854587534</v>
      </c>
      <c r="P43" s="84"/>
      <c r="Q43" s="113">
        <f>J43*100/(J42-J45)</f>
        <v>45.628801810722877</v>
      </c>
      <c r="R43" s="84"/>
      <c r="S43" s="86"/>
      <c r="T43" s="86"/>
    </row>
    <row r="44" spans="2:20">
      <c r="C44" s="292" t="s">
        <v>147</v>
      </c>
      <c r="D44" s="292"/>
      <c r="E44" s="292"/>
      <c r="F44" s="155">
        <v>71364</v>
      </c>
      <c r="G44" s="84"/>
      <c r="H44" s="139">
        <v>63677</v>
      </c>
      <c r="I44" s="84"/>
      <c r="J44" s="139">
        <v>7687</v>
      </c>
      <c r="K44" s="84"/>
      <c r="L44" s="139"/>
      <c r="M44" s="113">
        <f>F44*100/(F42-F45)</f>
        <v>48.760889617710362</v>
      </c>
      <c r="N44" s="84"/>
      <c r="O44" s="113">
        <f>H44*100/(H42-H45)</f>
        <v>48.16097778651762</v>
      </c>
      <c r="P44" s="84"/>
      <c r="Q44" s="113">
        <f>J44*100/(J42-J45)</f>
        <v>54.371198189277123</v>
      </c>
      <c r="R44" s="84"/>
      <c r="S44" s="86"/>
      <c r="T44" s="86"/>
    </row>
    <row r="45" spans="2:20">
      <c r="C45" s="292" t="s">
        <v>29</v>
      </c>
      <c r="D45" s="292"/>
      <c r="E45" s="292"/>
      <c r="F45" s="155">
        <v>8275</v>
      </c>
      <c r="G45" s="84"/>
      <c r="H45" s="139">
        <v>7165</v>
      </c>
      <c r="I45" s="84"/>
      <c r="J45" s="139">
        <v>1110</v>
      </c>
      <c r="K45" s="84"/>
      <c r="L45" s="139"/>
      <c r="M45" s="112" t="s">
        <v>122</v>
      </c>
      <c r="N45" s="84"/>
      <c r="O45" s="112" t="s">
        <v>122</v>
      </c>
      <c r="P45" s="84"/>
      <c r="Q45" s="112" t="s">
        <v>122</v>
      </c>
      <c r="R45" s="84"/>
      <c r="S45" s="86"/>
      <c r="T45" s="86"/>
    </row>
    <row r="46" spans="2:20">
      <c r="F46" s="156"/>
      <c r="G46" s="84"/>
      <c r="H46" s="139"/>
      <c r="I46" s="84"/>
      <c r="J46" s="139"/>
      <c r="K46" s="84"/>
      <c r="L46" s="139"/>
      <c r="M46" s="139"/>
      <c r="N46" s="84"/>
      <c r="O46" s="139"/>
      <c r="P46" s="84"/>
      <c r="Q46" s="86"/>
      <c r="R46" s="84"/>
      <c r="S46" s="86"/>
      <c r="T46" s="86"/>
    </row>
    <row r="47" spans="2:20" s="82" customFormat="1" ht="12.75" customHeight="1">
      <c r="B47" s="290" t="s">
        <v>148</v>
      </c>
      <c r="C47" s="290"/>
      <c r="D47" s="290"/>
      <c r="E47" s="290"/>
      <c r="F47" s="169">
        <v>154630</v>
      </c>
      <c r="G47" s="229"/>
      <c r="H47" s="169">
        <v>139382</v>
      </c>
      <c r="I47" s="229"/>
      <c r="J47" s="169">
        <v>15248</v>
      </c>
      <c r="K47" s="84" t="s">
        <v>182</v>
      </c>
      <c r="M47" s="85">
        <f>SUM(M48:M53)</f>
        <v>100.00069280864625</v>
      </c>
      <c r="O47" s="85">
        <f>SUM(O48:O53)</f>
        <v>100</v>
      </c>
      <c r="Q47" s="85">
        <f>SUM(Q48:Q53)</f>
        <v>100.00692952671332</v>
      </c>
      <c r="R47" s="95"/>
      <c r="S47" s="84"/>
      <c r="T47" s="84"/>
    </row>
    <row r="48" spans="2:20">
      <c r="C48" s="292" t="s">
        <v>149</v>
      </c>
      <c r="D48" s="292"/>
      <c r="E48" s="292"/>
      <c r="F48" s="155">
        <v>32933</v>
      </c>
      <c r="G48" s="84" t="s">
        <v>182</v>
      </c>
      <c r="H48" s="155">
        <v>32933</v>
      </c>
      <c r="I48" s="84" t="s">
        <v>182</v>
      </c>
      <c r="J48" s="155">
        <v>0</v>
      </c>
      <c r="K48" s="84" t="s">
        <v>59</v>
      </c>
      <c r="M48" s="113">
        <f>F48*100/(F47-F54)</f>
        <v>22.816267147013995</v>
      </c>
      <c r="O48" s="113">
        <f>H48*100/(H47-H54)</f>
        <v>25.350822498826101</v>
      </c>
      <c r="P48" s="98"/>
      <c r="Q48" s="113">
        <f>J48*100/(J47-J54)</f>
        <v>0</v>
      </c>
      <c r="R48" s="95"/>
      <c r="S48" s="86"/>
      <c r="T48" s="86"/>
    </row>
    <row r="49" spans="1:20">
      <c r="C49" s="292" t="s">
        <v>150</v>
      </c>
      <c r="D49" s="292"/>
      <c r="E49" s="292"/>
      <c r="F49" s="155">
        <v>65341</v>
      </c>
      <c r="G49" s="84" t="s">
        <v>182</v>
      </c>
      <c r="H49" s="155">
        <v>57120</v>
      </c>
      <c r="I49" s="84" t="s">
        <v>182</v>
      </c>
      <c r="J49" s="155">
        <v>8221</v>
      </c>
      <c r="K49" s="84" t="s">
        <v>182</v>
      </c>
      <c r="M49" s="113">
        <f>F49*100/(F47-F54)</f>
        <v>45.268809754745739</v>
      </c>
      <c r="O49" s="113">
        <f>H49*100/(H47-H54)</f>
        <v>43.969240006466066</v>
      </c>
      <c r="P49" s="98"/>
      <c r="Q49" s="113">
        <f>J49*100/(J47-J54)</f>
        <v>56.967639110248768</v>
      </c>
      <c r="R49" s="95"/>
      <c r="S49" s="86"/>
      <c r="T49" s="86"/>
    </row>
    <row r="50" spans="1:20">
      <c r="C50" s="292" t="s">
        <v>151</v>
      </c>
      <c r="D50" s="292"/>
      <c r="E50" s="292"/>
      <c r="F50" s="155">
        <v>23347</v>
      </c>
      <c r="G50" s="84" t="s">
        <v>182</v>
      </c>
      <c r="H50" s="155">
        <v>23347</v>
      </c>
      <c r="I50" s="84" t="s">
        <v>182</v>
      </c>
      <c r="J50" s="155">
        <v>0</v>
      </c>
      <c r="K50" s="84"/>
      <c r="M50" s="113">
        <f>F50*100/(F47-F54)</f>
        <v>16.175003464043233</v>
      </c>
      <c r="O50" s="113">
        <f>H50*100/(H47-H54)</f>
        <v>17.971811036956638</v>
      </c>
      <c r="P50" s="98"/>
      <c r="Q50" s="113">
        <f>J50*100/(J47-J54)</f>
        <v>0</v>
      </c>
      <c r="R50" s="95"/>
      <c r="S50" s="86"/>
      <c r="T50" s="86"/>
    </row>
    <row r="51" spans="1:20">
      <c r="C51" s="292" t="s">
        <v>152</v>
      </c>
      <c r="D51" s="292"/>
      <c r="E51" s="292"/>
      <c r="F51" s="155">
        <v>6061</v>
      </c>
      <c r="G51" s="84" t="s">
        <v>182</v>
      </c>
      <c r="H51" s="155">
        <v>4241</v>
      </c>
      <c r="I51" s="84" t="s">
        <v>182</v>
      </c>
      <c r="J51" s="155">
        <v>1820</v>
      </c>
      <c r="K51" s="84" t="s">
        <v>182</v>
      </c>
      <c r="M51" s="113">
        <f>F51*100/(F47-F54)</f>
        <v>4.1991132049327975</v>
      </c>
      <c r="O51" s="113">
        <f>H51*100/(H47-H54)</f>
        <v>3.2645929073428324</v>
      </c>
      <c r="P51" s="98"/>
      <c r="Q51" s="113">
        <f>J51*100/(J47-J54)</f>
        <v>12.611738618252373</v>
      </c>
      <c r="R51" s="95"/>
      <c r="S51" s="86"/>
      <c r="T51" s="86"/>
    </row>
    <row r="52" spans="1:20">
      <c r="C52" s="292" t="s">
        <v>153</v>
      </c>
      <c r="D52" s="292"/>
      <c r="E52" s="292"/>
      <c r="F52" s="155">
        <v>9710</v>
      </c>
      <c r="G52" s="84" t="s">
        <v>182</v>
      </c>
      <c r="H52" s="155">
        <v>6755</v>
      </c>
      <c r="I52" s="84" t="s">
        <v>182</v>
      </c>
      <c r="J52" s="155">
        <v>2955</v>
      </c>
      <c r="K52" s="84" t="s">
        <v>182</v>
      </c>
      <c r="M52" s="113">
        <f>F52*100/(F47-F54)</f>
        <v>6.7271719551059999</v>
      </c>
      <c r="O52" s="113">
        <f>H52*100/(H47-H54)</f>
        <v>5.1997937017450679</v>
      </c>
      <c r="P52" s="98"/>
      <c r="Q52" s="113">
        <f>J52*100/(J47-J54)</f>
        <v>20.476751437876793</v>
      </c>
      <c r="R52" s="95"/>
      <c r="S52" s="86"/>
      <c r="T52" s="86"/>
    </row>
    <row r="53" spans="1:20">
      <c r="C53" s="292" t="s">
        <v>154</v>
      </c>
      <c r="D53" s="292"/>
      <c r="E53" s="292"/>
      <c r="F53" s="155">
        <v>6949</v>
      </c>
      <c r="G53" s="84" t="s">
        <v>182</v>
      </c>
      <c r="H53" s="155">
        <v>5513</v>
      </c>
      <c r="I53" s="84" t="s">
        <v>182</v>
      </c>
      <c r="J53" s="155">
        <v>1436</v>
      </c>
      <c r="K53" s="84" t="s">
        <v>59</v>
      </c>
      <c r="M53" s="113">
        <f>F53*100/(F47-F54)</f>
        <v>4.8143272828044896</v>
      </c>
      <c r="O53" s="113">
        <f>H53*100/(H47-H54)</f>
        <v>4.2437398486632949</v>
      </c>
      <c r="P53" s="98"/>
      <c r="Q53" s="113">
        <f>J53*100/(J47-J54)</f>
        <v>9.9508003603353892</v>
      </c>
      <c r="R53" s="95"/>
      <c r="S53" s="86"/>
      <c r="T53" s="86"/>
    </row>
    <row r="54" spans="1:20">
      <c r="C54" s="292" t="s">
        <v>29</v>
      </c>
      <c r="D54" s="292"/>
      <c r="E54" s="292"/>
      <c r="F54" s="155">
        <v>10290</v>
      </c>
      <c r="G54" s="84" t="s">
        <v>182</v>
      </c>
      <c r="H54" s="155">
        <v>9473</v>
      </c>
      <c r="I54" s="84" t="s">
        <v>182</v>
      </c>
      <c r="J54" s="155">
        <v>817</v>
      </c>
      <c r="K54" s="84" t="s">
        <v>59</v>
      </c>
      <c r="M54" s="112" t="s">
        <v>122</v>
      </c>
      <c r="N54" s="117"/>
      <c r="O54" s="112" t="s">
        <v>122</v>
      </c>
      <c r="P54" s="117"/>
      <c r="Q54" s="112" t="s">
        <v>122</v>
      </c>
      <c r="R54" s="84"/>
      <c r="S54" s="86"/>
      <c r="T54" s="86"/>
    </row>
    <row r="55" spans="1:20">
      <c r="F55" s="155"/>
      <c r="G55" s="84"/>
      <c r="H55" s="139"/>
      <c r="I55" s="84"/>
      <c r="J55" s="139"/>
      <c r="K55" s="84"/>
      <c r="L55" s="139"/>
      <c r="M55" s="139"/>
      <c r="N55" s="84"/>
      <c r="O55" s="139"/>
      <c r="P55" s="84"/>
      <c r="Q55" s="86"/>
      <c r="R55" s="84"/>
      <c r="S55" s="86"/>
      <c r="T55" s="86"/>
    </row>
    <row r="56" spans="1:20" s="82" customFormat="1" ht="12.75" customHeight="1">
      <c r="B56" s="290" t="s">
        <v>155</v>
      </c>
      <c r="C56" s="290"/>
      <c r="D56" s="290"/>
      <c r="E56" s="290"/>
      <c r="F56" s="169">
        <v>154630</v>
      </c>
      <c r="G56" s="229"/>
      <c r="H56" s="169">
        <v>139382</v>
      </c>
      <c r="I56" s="229"/>
      <c r="J56" s="169">
        <v>15248</v>
      </c>
      <c r="K56" s="84"/>
      <c r="L56" s="84"/>
      <c r="M56" s="85">
        <f>SUM(M57:M58)</f>
        <v>100.00073512655203</v>
      </c>
      <c r="N56" s="84"/>
      <c r="O56" s="85">
        <f>SUM(O57:O58)</f>
        <v>100.00081683330066</v>
      </c>
      <c r="P56" s="84"/>
      <c r="Q56" s="85">
        <f>SUM(Q57:Q58)</f>
        <v>100</v>
      </c>
      <c r="R56" s="84"/>
      <c r="S56" s="84"/>
      <c r="T56" s="84"/>
    </row>
    <row r="57" spans="1:20">
      <c r="C57" s="291" t="s">
        <v>156</v>
      </c>
      <c r="D57" s="292"/>
      <c r="E57" s="292"/>
      <c r="F57" s="155">
        <v>20664</v>
      </c>
      <c r="G57" s="84"/>
      <c r="H57" s="139">
        <v>18799</v>
      </c>
      <c r="I57" s="84"/>
      <c r="J57" s="139">
        <v>1865</v>
      </c>
      <c r="K57" s="84"/>
      <c r="L57" s="139"/>
      <c r="M57" s="113">
        <f>F57*100/(F56-F59)</f>
        <v>15.19065507127052</v>
      </c>
      <c r="N57" s="84"/>
      <c r="O57" s="113">
        <f>H57*100/(H56-H59)</f>
        <v>15.355649219107365</v>
      </c>
      <c r="P57" s="84"/>
      <c r="Q57" s="87">
        <f>J57*100/(J56-J59)</f>
        <v>13.706180642316454</v>
      </c>
      <c r="R57" s="84"/>
      <c r="S57" s="86"/>
      <c r="T57" s="86"/>
    </row>
    <row r="58" spans="1:20">
      <c r="C58" s="291" t="s">
        <v>157</v>
      </c>
      <c r="D58" s="292"/>
      <c r="E58" s="292"/>
      <c r="F58" s="155">
        <v>115368</v>
      </c>
      <c r="G58" s="84"/>
      <c r="H58" s="139">
        <v>103626</v>
      </c>
      <c r="I58" s="84"/>
      <c r="J58" s="139">
        <v>11742</v>
      </c>
      <c r="K58" s="84"/>
      <c r="L58" s="139"/>
      <c r="M58" s="113">
        <f>F58*100/(F56-F59)</f>
        <v>84.810080055281517</v>
      </c>
      <c r="N58" s="84"/>
      <c r="O58" s="113">
        <f>H58*100/(H56-H59)</f>
        <v>84.645167614193298</v>
      </c>
      <c r="P58" s="84"/>
      <c r="Q58" s="87">
        <f>J58*100/(J56-J59)</f>
        <v>86.293819357683546</v>
      </c>
      <c r="R58" s="84"/>
      <c r="S58" s="86"/>
      <c r="T58" s="86"/>
    </row>
    <row r="59" spans="1:20">
      <c r="C59" s="292" t="s">
        <v>29</v>
      </c>
      <c r="D59" s="292"/>
      <c r="E59" s="292"/>
      <c r="F59" s="155">
        <v>18599</v>
      </c>
      <c r="G59" s="84"/>
      <c r="H59" s="139">
        <v>16958</v>
      </c>
      <c r="I59" s="84"/>
      <c r="J59" s="139">
        <v>1641</v>
      </c>
      <c r="K59" s="84"/>
      <c r="L59" s="139"/>
      <c r="M59" s="112" t="s">
        <v>122</v>
      </c>
      <c r="N59" s="84"/>
      <c r="O59" s="112" t="s">
        <v>122</v>
      </c>
      <c r="P59" s="84"/>
      <c r="Q59" s="112" t="s">
        <v>122</v>
      </c>
      <c r="R59" s="84"/>
      <c r="S59" s="86"/>
      <c r="T59" s="86"/>
    </row>
    <row r="60" spans="1:20" ht="6" customHeight="1" thickBot="1">
      <c r="A60" s="58"/>
      <c r="B60" s="58"/>
      <c r="C60" s="58"/>
      <c r="D60" s="58"/>
      <c r="E60" s="58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58"/>
      <c r="Q60" s="58"/>
      <c r="R60" s="58"/>
    </row>
    <row r="61" spans="1:20" ht="6" customHeight="1">
      <c r="S61" s="88"/>
    </row>
    <row r="62" spans="1:20" s="92" customFormat="1" ht="11.25">
      <c r="A62" s="89" t="s">
        <v>42</v>
      </c>
      <c r="B62" s="90">
        <v>1</v>
      </c>
      <c r="C62" s="91" t="s">
        <v>158</v>
      </c>
      <c r="D62" s="91"/>
      <c r="E62" s="91"/>
      <c r="F62" s="91"/>
      <c r="G62" s="91"/>
      <c r="H62" s="222"/>
      <c r="I62" s="222"/>
      <c r="J62" s="222"/>
      <c r="K62" s="222"/>
      <c r="L62" s="222"/>
      <c r="M62" s="159"/>
      <c r="N62" s="142"/>
      <c r="O62" s="142"/>
      <c r="P62" s="88"/>
      <c r="Q62" s="88"/>
      <c r="R62" s="88"/>
      <c r="S62" s="88"/>
      <c r="T62" s="88"/>
    </row>
    <row r="63" spans="1:20" s="92" customFormat="1" ht="11.25">
      <c r="A63" s="89"/>
      <c r="B63" s="94" t="s">
        <v>59</v>
      </c>
      <c r="C63" s="289" t="s">
        <v>111</v>
      </c>
      <c r="D63" s="289"/>
      <c r="E63" s="289"/>
      <c r="F63" s="289"/>
      <c r="G63" s="289"/>
      <c r="H63" s="222"/>
      <c r="I63" s="222"/>
      <c r="J63" s="222"/>
      <c r="K63" s="222"/>
      <c r="L63" s="222"/>
      <c r="M63" s="159"/>
      <c r="N63" s="142"/>
      <c r="O63" s="142"/>
      <c r="P63" s="88"/>
      <c r="Q63" s="88"/>
      <c r="R63" s="88"/>
      <c r="T63" s="88"/>
    </row>
    <row r="64" spans="1:20" s="92" customFormat="1">
      <c r="B64" s="93" t="s">
        <v>122</v>
      </c>
      <c r="C64" s="91" t="s">
        <v>124</v>
      </c>
      <c r="D64" s="91"/>
      <c r="E64" s="91"/>
      <c r="F64" s="91"/>
      <c r="G64" s="91"/>
      <c r="H64" s="222"/>
      <c r="S64" s="49"/>
    </row>
    <row r="65" spans="1:3">
      <c r="A65" s="92"/>
      <c r="B65" s="93"/>
      <c r="C65" s="91"/>
    </row>
  </sheetData>
  <mergeCells count="50">
    <mergeCell ref="A1:R1"/>
    <mergeCell ref="A2:R2"/>
    <mergeCell ref="A3:R3"/>
    <mergeCell ref="A6:E12"/>
    <mergeCell ref="F6:K6"/>
    <mergeCell ref="M6:R6"/>
    <mergeCell ref="F9:F12"/>
    <mergeCell ref="H9:K9"/>
    <mergeCell ref="M9:M12"/>
    <mergeCell ref="O9:R9"/>
    <mergeCell ref="H12:I12"/>
    <mergeCell ref="J12:K12"/>
    <mergeCell ref="O12:P12"/>
    <mergeCell ref="Q12:R12"/>
    <mergeCell ref="C19:E19"/>
    <mergeCell ref="C20:E20"/>
    <mergeCell ref="C21:E21"/>
    <mergeCell ref="C17:E17"/>
    <mergeCell ref="C18:E18"/>
    <mergeCell ref="B32:E32"/>
    <mergeCell ref="C33:E33"/>
    <mergeCell ref="C35:E35"/>
    <mergeCell ref="C34:E34"/>
    <mergeCell ref="B23:E23"/>
    <mergeCell ref="C30:E30"/>
    <mergeCell ref="C24:E24"/>
    <mergeCell ref="C25:E25"/>
    <mergeCell ref="C26:E26"/>
    <mergeCell ref="C27:E27"/>
    <mergeCell ref="C28:E28"/>
    <mergeCell ref="C29:E29"/>
    <mergeCell ref="C43:E43"/>
    <mergeCell ref="C45:E45"/>
    <mergeCell ref="C44:E44"/>
    <mergeCell ref="C38:E38"/>
    <mergeCell ref="C40:E40"/>
    <mergeCell ref="C39:E39"/>
    <mergeCell ref="C50:E50"/>
    <mergeCell ref="C52:E52"/>
    <mergeCell ref="C51:E51"/>
    <mergeCell ref="B47:E47"/>
    <mergeCell ref="C49:E49"/>
    <mergeCell ref="C48:E48"/>
    <mergeCell ref="C63:G63"/>
    <mergeCell ref="B56:E56"/>
    <mergeCell ref="C57:E57"/>
    <mergeCell ref="C58:E58"/>
    <mergeCell ref="C53:E53"/>
    <mergeCell ref="C59:E59"/>
    <mergeCell ref="C54:E54"/>
  </mergeCells>
  <hyperlinks>
    <hyperlink ref="U1" location="Índice!A1" display="Ir a Índice" xr:uid="{00000000-0004-0000-0500-000000000000}"/>
  </hyperlinks>
  <pageMargins left="0.7" right="0.7" top="0.75" bottom="0.75" header="0.3" footer="0.3"/>
  <pageSetup scale="55" orientation="portrait" r:id="rId1"/>
  <colBreaks count="1" manualBreakCount="1">
    <brk id="18" max="6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workbookViewId="0">
      <selection sqref="A1:Q1"/>
    </sheetView>
  </sheetViews>
  <sheetFormatPr defaultColWidth="11.42578125" defaultRowHeight="12.75"/>
  <cols>
    <col min="1" max="1" width="2.7109375" style="50" customWidth="1"/>
    <col min="2" max="2" width="3.140625" style="50" customWidth="1"/>
    <col min="3" max="3" width="6.7109375" style="50" customWidth="1"/>
    <col min="4" max="4" width="29.42578125" style="50" customWidth="1"/>
    <col min="5" max="5" width="10" style="96" bestFit="1" customWidth="1"/>
    <col min="6" max="6" width="3.7109375" style="96" customWidth="1"/>
    <col min="7" max="7" width="10" style="96" bestFit="1" customWidth="1"/>
    <col min="8" max="8" width="3.7109375" style="96" customWidth="1"/>
    <col min="9" max="9" width="8.85546875" style="96" bestFit="1" customWidth="1"/>
    <col min="10" max="11" width="3.7109375" style="96" customWidth="1"/>
    <col min="12" max="12" width="7.28515625" style="96" bestFit="1" customWidth="1"/>
    <col min="13" max="13" width="2.85546875" style="96" bestFit="1" customWidth="1"/>
    <col min="14" max="14" width="7.28515625" style="50" bestFit="1" customWidth="1"/>
    <col min="15" max="15" width="2.85546875" style="50" bestFit="1" customWidth="1"/>
    <col min="16" max="16" width="7.28515625" style="50" bestFit="1" customWidth="1"/>
    <col min="17" max="17" width="2.7109375" style="50" bestFit="1" customWidth="1"/>
    <col min="18" max="18" width="5.5703125" style="50" customWidth="1"/>
    <col min="19" max="19" width="11.42578125" style="50"/>
    <col min="20" max="16384" width="11.42578125" style="1"/>
  </cols>
  <sheetData>
    <row r="1" spans="1:23" s="31" customFormat="1" ht="15">
      <c r="A1" s="303" t="s">
        <v>96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225"/>
      <c r="S1" s="192" t="s">
        <v>181</v>
      </c>
    </row>
    <row r="2" spans="1:23" s="31" customFormat="1" ht="15">
      <c r="A2" s="303" t="s">
        <v>162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225"/>
      <c r="S2" s="69"/>
    </row>
    <row r="3" spans="1:23" s="31" customFormat="1" ht="15">
      <c r="A3" s="303" t="s">
        <v>193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25"/>
      <c r="S3" s="69"/>
    </row>
    <row r="4" spans="1:23" s="10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230"/>
      <c r="S4" s="71"/>
    </row>
    <row r="5" spans="1:23" ht="6" customHeight="1"/>
    <row r="6" spans="1:23">
      <c r="E6" s="266" t="s">
        <v>121</v>
      </c>
      <c r="F6" s="266"/>
      <c r="G6" s="266"/>
      <c r="H6" s="266"/>
      <c r="I6" s="266"/>
      <c r="J6" s="266"/>
      <c r="L6" s="266" t="s">
        <v>123</v>
      </c>
      <c r="M6" s="266"/>
      <c r="N6" s="266"/>
      <c r="O6" s="266"/>
      <c r="P6" s="266"/>
      <c r="Q6" s="266"/>
    </row>
    <row r="7" spans="1:23" ht="6" customHeight="1">
      <c r="E7" s="97"/>
      <c r="F7" s="97"/>
      <c r="G7" s="97"/>
      <c r="H7" s="97"/>
      <c r="I7" s="97"/>
      <c r="J7" s="97"/>
      <c r="L7" s="97"/>
      <c r="M7" s="97"/>
      <c r="N7" s="60"/>
      <c r="O7" s="60"/>
      <c r="P7" s="60"/>
      <c r="Q7" s="60"/>
    </row>
    <row r="8" spans="1:23" ht="6" customHeight="1"/>
    <row r="9" spans="1:23" ht="12.75" customHeight="1">
      <c r="A9" s="304" t="s">
        <v>117</v>
      </c>
      <c r="B9" s="304"/>
      <c r="C9" s="304"/>
      <c r="D9" s="304"/>
      <c r="E9" s="270" t="s">
        <v>0</v>
      </c>
      <c r="F9" s="270"/>
      <c r="G9" s="262" t="s">
        <v>33</v>
      </c>
      <c r="H9" s="262"/>
      <c r="I9" s="262"/>
      <c r="J9" s="262"/>
      <c r="K9" s="210"/>
      <c r="L9" s="270" t="s">
        <v>0</v>
      </c>
      <c r="M9" s="270"/>
      <c r="N9" s="276" t="s">
        <v>33</v>
      </c>
      <c r="O9" s="276"/>
      <c r="P9" s="276"/>
      <c r="Q9" s="276"/>
      <c r="R9" s="214"/>
    </row>
    <row r="10" spans="1:23" ht="6" customHeight="1">
      <c r="A10" s="304"/>
      <c r="B10" s="304"/>
      <c r="C10" s="304"/>
      <c r="D10" s="304"/>
      <c r="E10" s="270"/>
      <c r="F10" s="270"/>
      <c r="G10" s="99"/>
      <c r="H10" s="99"/>
      <c r="I10" s="99"/>
      <c r="J10" s="99"/>
      <c r="K10" s="101"/>
      <c r="L10" s="270"/>
      <c r="M10" s="270"/>
      <c r="N10" s="217"/>
      <c r="O10" s="217"/>
      <c r="P10" s="217"/>
      <c r="Q10" s="217"/>
      <c r="R10" s="51"/>
    </row>
    <row r="11" spans="1:23" ht="6" customHeight="1">
      <c r="A11" s="304"/>
      <c r="B11" s="304"/>
      <c r="C11" s="304"/>
      <c r="D11" s="304"/>
      <c r="E11" s="270"/>
      <c r="F11" s="270"/>
      <c r="G11" s="101"/>
      <c r="H11" s="101"/>
      <c r="I11" s="101"/>
      <c r="L11" s="270"/>
      <c r="M11" s="270"/>
      <c r="N11" s="51"/>
      <c r="O11" s="51"/>
      <c r="P11" s="51"/>
    </row>
    <row r="12" spans="1:23">
      <c r="A12" s="304"/>
      <c r="B12" s="304"/>
      <c r="C12" s="304"/>
      <c r="D12" s="304"/>
      <c r="E12" s="270"/>
      <c r="F12" s="270"/>
      <c r="G12" s="262" t="s">
        <v>34</v>
      </c>
      <c r="H12" s="262"/>
      <c r="I12" s="262" t="s">
        <v>35</v>
      </c>
      <c r="J12" s="262"/>
      <c r="K12" s="210"/>
      <c r="L12" s="270"/>
      <c r="M12" s="270"/>
      <c r="N12" s="276" t="s">
        <v>34</v>
      </c>
      <c r="O12" s="276"/>
      <c r="P12" s="276" t="s">
        <v>35</v>
      </c>
      <c r="Q12" s="276"/>
      <c r="R12" s="214"/>
    </row>
    <row r="13" spans="1:23" s="5" customFormat="1" ht="6" customHeight="1">
      <c r="A13" s="60"/>
      <c r="B13" s="60"/>
      <c r="C13" s="60"/>
      <c r="D13" s="60"/>
      <c r="E13" s="97"/>
      <c r="F13" s="97"/>
      <c r="G13" s="97"/>
      <c r="H13" s="97"/>
      <c r="I13" s="97"/>
      <c r="J13" s="97"/>
      <c r="K13" s="97"/>
      <c r="L13" s="97"/>
      <c r="M13" s="97"/>
      <c r="N13" s="60"/>
      <c r="O13" s="60"/>
      <c r="P13" s="60"/>
      <c r="Q13" s="60"/>
      <c r="R13" s="49"/>
      <c r="S13" s="49"/>
    </row>
    <row r="14" spans="1:23" ht="6" customHeight="1"/>
    <row r="15" spans="1:23" ht="6" customHeight="1"/>
    <row r="16" spans="1:23">
      <c r="A16" s="275" t="s">
        <v>0</v>
      </c>
      <c r="B16" s="275"/>
      <c r="C16" s="275"/>
      <c r="D16" s="275"/>
      <c r="E16" s="169">
        <v>154630</v>
      </c>
      <c r="F16" s="59"/>
      <c r="G16" s="169">
        <v>137329</v>
      </c>
      <c r="H16" s="59"/>
      <c r="I16" s="169">
        <v>17301</v>
      </c>
      <c r="J16" s="59"/>
      <c r="K16" s="59"/>
      <c r="L16" s="47">
        <f>N16+P16</f>
        <v>100</v>
      </c>
      <c r="M16" s="59"/>
      <c r="N16" s="47">
        <f>G16*100/E16</f>
        <v>88.811356140464341</v>
      </c>
      <c r="O16" s="59"/>
      <c r="P16" s="47">
        <f>I16*100/E16</f>
        <v>11.188643859535667</v>
      </c>
      <c r="Q16" s="59" t="s">
        <v>113</v>
      </c>
      <c r="R16" s="52"/>
      <c r="S16" s="53"/>
      <c r="T16" s="14"/>
      <c r="U16" s="14"/>
      <c r="V16" s="14"/>
      <c r="W16" s="14"/>
    </row>
    <row r="17" spans="1:19">
      <c r="C17" s="215"/>
      <c r="D17" s="215"/>
      <c r="E17" s="132"/>
      <c r="F17" s="59"/>
      <c r="G17" s="132"/>
      <c r="H17" s="59"/>
      <c r="I17" s="132"/>
      <c r="J17" s="59"/>
      <c r="K17" s="59"/>
      <c r="L17" s="132"/>
      <c r="M17" s="59"/>
      <c r="N17" s="53"/>
      <c r="O17" s="59"/>
      <c r="P17" s="53"/>
      <c r="Q17" s="59" t="s">
        <v>113</v>
      </c>
      <c r="R17" s="52"/>
    </row>
    <row r="18" spans="1:19" ht="14.25">
      <c r="B18" s="272" t="s">
        <v>171</v>
      </c>
      <c r="C18" s="272"/>
      <c r="D18" s="272"/>
      <c r="E18" s="169">
        <v>94626</v>
      </c>
      <c r="F18" s="59"/>
      <c r="G18" s="169">
        <v>81176</v>
      </c>
      <c r="H18" s="59"/>
      <c r="I18" s="169">
        <v>13450</v>
      </c>
      <c r="J18" s="59"/>
      <c r="K18" s="59"/>
      <c r="L18" s="47">
        <f>L19+L22</f>
        <v>100</v>
      </c>
      <c r="M18" s="59"/>
      <c r="N18" s="47">
        <f>N19+N22</f>
        <v>100</v>
      </c>
      <c r="O18" s="59"/>
      <c r="P18" s="47">
        <f>P19+P22</f>
        <v>100</v>
      </c>
      <c r="Q18" s="59" t="s">
        <v>113</v>
      </c>
      <c r="R18" s="52"/>
    </row>
    <row r="19" spans="1:19">
      <c r="C19" s="286" t="s">
        <v>105</v>
      </c>
      <c r="D19" s="286"/>
      <c r="E19" s="132">
        <f>G19+I19</f>
        <v>72186</v>
      </c>
      <c r="F19" s="59"/>
      <c r="G19" s="132">
        <f>SUM(G20:G21)</f>
        <v>65856</v>
      </c>
      <c r="H19" s="59"/>
      <c r="I19" s="132">
        <f>SUM(I20:I21)</f>
        <v>6330</v>
      </c>
      <c r="J19" s="59"/>
      <c r="K19" s="59"/>
      <c r="L19" s="105">
        <f>E19*100/(E19+E22)</f>
        <v>76.333181765309249</v>
      </c>
      <c r="M19" s="59"/>
      <c r="N19" s="55">
        <f>G19*100/(G19+G22)</f>
        <v>81.186434409556568</v>
      </c>
      <c r="O19" s="59"/>
      <c r="P19" s="55">
        <f>I19*100/(I19+I22)</f>
        <v>47.063197026022301</v>
      </c>
      <c r="Q19" s="59" t="s">
        <v>113</v>
      </c>
      <c r="R19" s="52"/>
    </row>
    <row r="20" spans="1:19">
      <c r="D20" s="50" t="s">
        <v>43</v>
      </c>
      <c r="E20" s="132">
        <v>53051</v>
      </c>
      <c r="F20" s="59" t="s">
        <v>182</v>
      </c>
      <c r="G20" s="132">
        <v>48208</v>
      </c>
      <c r="H20" s="59" t="s">
        <v>182</v>
      </c>
      <c r="I20" s="132">
        <v>4843</v>
      </c>
      <c r="J20" s="59" t="s">
        <v>182</v>
      </c>
      <c r="K20" s="59"/>
      <c r="L20" s="105">
        <f>E20*100/(E19+E22)</f>
        <v>56.098850550403419</v>
      </c>
      <c r="M20" s="59"/>
      <c r="N20" s="55">
        <f>G20*100/(G19+G22)</f>
        <v>59.430205752185117</v>
      </c>
      <c r="O20" s="59"/>
      <c r="P20" s="55">
        <f>I20*100/(I19+I22)</f>
        <v>36.007434944237922</v>
      </c>
      <c r="Q20" s="59" t="s">
        <v>113</v>
      </c>
      <c r="R20" s="52"/>
    </row>
    <row r="21" spans="1:19">
      <c r="D21" s="50" t="s">
        <v>44</v>
      </c>
      <c r="E21" s="132">
        <v>19135</v>
      </c>
      <c r="F21" s="59" t="s">
        <v>182</v>
      </c>
      <c r="G21" s="132">
        <v>17648</v>
      </c>
      <c r="H21" s="59" t="s">
        <v>182</v>
      </c>
      <c r="I21" s="132">
        <v>1487</v>
      </c>
      <c r="J21" s="59" t="s">
        <v>182</v>
      </c>
      <c r="K21" s="59"/>
      <c r="L21" s="105">
        <f>E21*100/(E19+E22)</f>
        <v>20.234331214905833</v>
      </c>
      <c r="M21" s="59"/>
      <c r="N21" s="55">
        <f>G21*100/(G19+G22)</f>
        <v>21.756228657371452</v>
      </c>
      <c r="O21" s="59"/>
      <c r="P21" s="55">
        <f>I21*100/(I19+I22)</f>
        <v>11.055762081784387</v>
      </c>
      <c r="Q21" s="59" t="s">
        <v>113</v>
      </c>
      <c r="R21" s="52"/>
    </row>
    <row r="22" spans="1:19">
      <c r="C22" s="286" t="s">
        <v>63</v>
      </c>
      <c r="D22" s="286"/>
      <c r="E22" s="132">
        <f>SUM(E23:E25)</f>
        <v>22381</v>
      </c>
      <c r="F22" s="59"/>
      <c r="G22" s="132">
        <f>SUM(G23:G25)</f>
        <v>15261</v>
      </c>
      <c r="H22" s="59"/>
      <c r="I22" s="132">
        <f>SUM(I23:I25)</f>
        <v>7120</v>
      </c>
      <c r="J22" s="59"/>
      <c r="K22" s="59"/>
      <c r="L22" s="105">
        <f>E22*100/(E19+E22)</f>
        <v>23.666818234690748</v>
      </c>
      <c r="M22" s="59"/>
      <c r="N22" s="55">
        <f>G22*100/(G19+G22)</f>
        <v>18.813565590443435</v>
      </c>
      <c r="O22" s="59"/>
      <c r="P22" s="55">
        <f>I22*100/(I19+I22)</f>
        <v>52.936802973977699</v>
      </c>
      <c r="Q22" s="59" t="s">
        <v>113</v>
      </c>
      <c r="R22" s="52"/>
    </row>
    <row r="23" spans="1:19">
      <c r="D23" s="50" t="s">
        <v>45</v>
      </c>
      <c r="E23" s="132">
        <v>647</v>
      </c>
      <c r="F23" s="59" t="s">
        <v>182</v>
      </c>
      <c r="G23" s="132">
        <v>516</v>
      </c>
      <c r="H23" s="59" t="s">
        <v>59</v>
      </c>
      <c r="I23" s="140">
        <v>131</v>
      </c>
      <c r="J23" s="59" t="s">
        <v>59</v>
      </c>
      <c r="K23" s="59"/>
      <c r="L23" s="105">
        <f>E23*100/(E19+E22)</f>
        <v>0.6841710110292174</v>
      </c>
      <c r="M23" s="59"/>
      <c r="N23" s="55">
        <f>G23*100/(G19+G22)</f>
        <v>0.63611819963756056</v>
      </c>
      <c r="O23" s="59"/>
      <c r="P23" s="55">
        <f>I23*100/(I19+I22)</f>
        <v>0.97397769516728627</v>
      </c>
      <c r="Q23" s="59" t="s">
        <v>113</v>
      </c>
      <c r="R23" s="52"/>
    </row>
    <row r="24" spans="1:19">
      <c r="D24" s="50" t="s">
        <v>46</v>
      </c>
      <c r="E24" s="132">
        <v>1579</v>
      </c>
      <c r="F24" s="59" t="s">
        <v>182</v>
      </c>
      <c r="G24" s="132">
        <v>499</v>
      </c>
      <c r="H24" s="59" t="s">
        <v>59</v>
      </c>
      <c r="I24" s="140">
        <v>1080</v>
      </c>
      <c r="J24" s="59" t="s">
        <v>59</v>
      </c>
      <c r="K24" s="59"/>
      <c r="L24" s="105">
        <f>E24*100/(E19+E22)</f>
        <v>1.6697156513371472</v>
      </c>
      <c r="M24" s="59"/>
      <c r="N24" s="55">
        <f>G24*100/(G19+G22)</f>
        <v>0.61516081709136183</v>
      </c>
      <c r="O24" s="59"/>
      <c r="P24" s="55">
        <f>I24*100/(I19+I22)</f>
        <v>8.0297397769516721</v>
      </c>
      <c r="Q24" s="59" t="s">
        <v>113</v>
      </c>
      <c r="R24" s="52"/>
    </row>
    <row r="25" spans="1:19" ht="14.25">
      <c r="D25" s="96" t="s">
        <v>176</v>
      </c>
      <c r="E25" s="132">
        <v>20155</v>
      </c>
      <c r="F25" s="59"/>
      <c r="G25" s="132">
        <v>14246</v>
      </c>
      <c r="H25" s="59"/>
      <c r="I25" s="140">
        <v>5909</v>
      </c>
      <c r="J25" s="59" t="s">
        <v>182</v>
      </c>
      <c r="K25" s="59"/>
      <c r="L25" s="105">
        <f>E25*100/(E19+E22)</f>
        <v>21.312931572324384</v>
      </c>
      <c r="M25" s="59"/>
      <c r="N25" s="55">
        <f>G25*100/(G19+G22)</f>
        <v>17.562286573714513</v>
      </c>
      <c r="O25" s="59"/>
      <c r="P25" s="55">
        <f>I25*100/(I19+I22)</f>
        <v>43.933085501858734</v>
      </c>
      <c r="Q25" s="59" t="s">
        <v>113</v>
      </c>
      <c r="R25" s="52"/>
    </row>
    <row r="26" spans="1:19">
      <c r="D26" s="96" t="s">
        <v>29</v>
      </c>
      <c r="E26" s="132">
        <v>59</v>
      </c>
      <c r="F26" s="59" t="s">
        <v>59</v>
      </c>
      <c r="G26" s="132">
        <v>59</v>
      </c>
      <c r="H26" s="59" t="s">
        <v>59</v>
      </c>
      <c r="I26" s="140">
        <v>0</v>
      </c>
      <c r="J26" s="59"/>
      <c r="K26" s="59"/>
      <c r="L26" s="105"/>
      <c r="M26" s="59"/>
      <c r="N26" s="55"/>
      <c r="O26" s="59"/>
      <c r="P26" s="55"/>
      <c r="Q26" s="59"/>
      <c r="R26" s="52"/>
    </row>
    <row r="27" spans="1:19">
      <c r="C27" s="215"/>
      <c r="D27" s="215"/>
      <c r="E27" s="132"/>
      <c r="F27" s="59"/>
      <c r="G27" s="132"/>
      <c r="H27" s="59"/>
      <c r="I27" s="132"/>
      <c r="J27" s="59"/>
      <c r="K27" s="59"/>
      <c r="L27" s="132"/>
      <c r="M27" s="59"/>
      <c r="N27" s="53"/>
      <c r="O27" s="59"/>
      <c r="P27" s="53"/>
      <c r="Q27" s="59" t="s">
        <v>113</v>
      </c>
      <c r="R27" s="52"/>
    </row>
    <row r="28" spans="1:19" ht="14.25">
      <c r="B28" s="272" t="s">
        <v>173</v>
      </c>
      <c r="C28" s="272"/>
      <c r="D28" s="272"/>
      <c r="E28" s="169">
        <v>60005</v>
      </c>
      <c r="F28" s="59"/>
      <c r="G28" s="169">
        <v>56154</v>
      </c>
      <c r="H28" s="59"/>
      <c r="I28" s="169">
        <v>3851</v>
      </c>
      <c r="J28" s="59"/>
      <c r="K28" s="59"/>
      <c r="L28" s="47">
        <f>N28+P28</f>
        <v>100</v>
      </c>
      <c r="M28" s="59"/>
      <c r="N28" s="47">
        <f>G28*100/E28</f>
        <v>93.58220148320973</v>
      </c>
      <c r="O28" s="59"/>
      <c r="P28" s="47">
        <f>I28*100/E28</f>
        <v>6.4177985167902678</v>
      </c>
      <c r="Q28" s="59" t="s">
        <v>113</v>
      </c>
      <c r="R28" s="52"/>
    </row>
    <row r="29" spans="1:19" ht="6" customHeight="1" thickBot="1">
      <c r="A29" s="58"/>
      <c r="B29" s="58"/>
      <c r="C29" s="58"/>
      <c r="D29" s="58"/>
      <c r="E29" s="106"/>
      <c r="F29" s="106"/>
      <c r="G29" s="106"/>
      <c r="H29" s="106"/>
      <c r="I29" s="106"/>
      <c r="J29" s="106"/>
      <c r="K29" s="106"/>
      <c r="L29" s="106"/>
      <c r="M29" s="106"/>
      <c r="N29" s="58"/>
      <c r="O29" s="58"/>
      <c r="P29" s="58"/>
      <c r="Q29" s="58"/>
      <c r="R29" s="49"/>
    </row>
    <row r="30" spans="1:19" s="7" customFormat="1" ht="6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</row>
    <row r="31" spans="1:19" s="7" customFormat="1" ht="11.25">
      <c r="A31" s="74" t="s">
        <v>42</v>
      </c>
      <c r="B31" s="54"/>
      <c r="C31" s="231">
        <v>1</v>
      </c>
      <c r="D31" s="302" t="s">
        <v>174</v>
      </c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223"/>
      <c r="R31" s="223"/>
      <c r="S31" s="54"/>
    </row>
    <row r="32" spans="1:19" s="7" customFormat="1" ht="11.25">
      <c r="A32" s="74"/>
      <c r="B32" s="54"/>
      <c r="C32" s="231">
        <v>2</v>
      </c>
      <c r="D32" s="302" t="s">
        <v>104</v>
      </c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223"/>
      <c r="R32" s="223"/>
      <c r="S32" s="54"/>
    </row>
    <row r="33" spans="1:16">
      <c r="A33" s="74"/>
      <c r="B33" s="54"/>
      <c r="C33" s="231">
        <v>3</v>
      </c>
      <c r="D33" s="302" t="s">
        <v>175</v>
      </c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</row>
    <row r="34" spans="1:16">
      <c r="A34" s="54"/>
      <c r="B34" s="54"/>
      <c r="C34" s="232">
        <v>0</v>
      </c>
      <c r="D34" s="223" t="s">
        <v>36</v>
      </c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</row>
    <row r="35" spans="1:16">
      <c r="C35" s="233" t="s">
        <v>59</v>
      </c>
      <c r="D35" s="223" t="s">
        <v>111</v>
      </c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1:16">
      <c r="D36" s="54"/>
    </row>
  </sheetData>
  <mergeCells count="22">
    <mergeCell ref="A2:Q2"/>
    <mergeCell ref="A1:Q1"/>
    <mergeCell ref="L6:Q6"/>
    <mergeCell ref="L9:M12"/>
    <mergeCell ref="N9:Q9"/>
    <mergeCell ref="N12:O12"/>
    <mergeCell ref="P12:Q12"/>
    <mergeCell ref="A3:Q3"/>
    <mergeCell ref="E6:J6"/>
    <mergeCell ref="A9:D12"/>
    <mergeCell ref="E9:F12"/>
    <mergeCell ref="G9:J9"/>
    <mergeCell ref="G12:H12"/>
    <mergeCell ref="I12:J12"/>
    <mergeCell ref="D32:P32"/>
    <mergeCell ref="D33:P33"/>
    <mergeCell ref="C19:D19"/>
    <mergeCell ref="C22:D22"/>
    <mergeCell ref="A16:D16"/>
    <mergeCell ref="B18:D18"/>
    <mergeCell ref="B28:D28"/>
    <mergeCell ref="D31:P31"/>
  </mergeCells>
  <phoneticPr fontId="0" type="noConversion"/>
  <hyperlinks>
    <hyperlink ref="S1" location="Índice!A1" display="Ir a Índice" xr:uid="{00000000-0004-0000-0600-000000000000}"/>
  </hyperlinks>
  <printOptions horizontalCentered="1"/>
  <pageMargins left="0.78740157480314965" right="0.78740157480314965" top="1.3385826771653544" bottom="0.78740157480314965" header="0.39370078740157483" footer="0.39370078740157483"/>
  <pageSetup paperSize="9" scale="80" orientation="landscape" r:id="rId1"/>
  <headerFooter alignWithMargins="0"/>
  <ignoredErrors>
    <ignoredError sqref="H22:I22 E22:G2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57"/>
  <sheetViews>
    <sheetView showGridLines="0" zoomScaleNormal="100" workbookViewId="0">
      <selection sqref="A1:R1"/>
    </sheetView>
  </sheetViews>
  <sheetFormatPr defaultColWidth="11.42578125" defaultRowHeight="12.75"/>
  <cols>
    <col min="1" max="1" width="4.42578125" style="1" customWidth="1"/>
    <col min="2" max="2" width="2.85546875" style="1" customWidth="1"/>
    <col min="3" max="3" width="6" style="1" customWidth="1"/>
    <col min="4" max="4" width="27.42578125" style="50" customWidth="1"/>
    <col min="5" max="5" width="11.7109375" style="50" customWidth="1"/>
    <col min="6" max="6" width="3.7109375" style="50" customWidth="1"/>
    <col min="7" max="7" width="12.7109375" style="50" customWidth="1"/>
    <col min="8" max="8" width="3.7109375" style="50" customWidth="1"/>
    <col min="9" max="9" width="12.7109375" style="50" customWidth="1"/>
    <col min="10" max="10" width="3.7109375" style="50" customWidth="1"/>
    <col min="11" max="11" width="12.7109375" style="50" customWidth="1"/>
    <col min="12" max="12" width="3.7109375" style="50" customWidth="1"/>
    <col min="13" max="13" width="12.7109375" style="50" customWidth="1"/>
    <col min="14" max="14" width="3.7109375" style="50" customWidth="1"/>
    <col min="15" max="15" width="12.7109375" style="50" customWidth="1"/>
    <col min="16" max="16" width="3.7109375" style="50" customWidth="1"/>
    <col min="17" max="17" width="6.5703125" style="50" bestFit="1" customWidth="1"/>
    <col min="18" max="32" width="11.42578125" style="50"/>
    <col min="33" max="16384" width="11.42578125" style="1"/>
  </cols>
  <sheetData>
    <row r="1" spans="1:32" s="29" customFormat="1" ht="15">
      <c r="A1" s="264" t="s">
        <v>97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163"/>
      <c r="T1" s="147" t="s">
        <v>181</v>
      </c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</row>
    <row r="2" spans="1:32" s="29" customFormat="1" ht="15">
      <c r="A2" s="264" t="s">
        <v>162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163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</row>
    <row r="3" spans="1:32" s="29" customFormat="1" ht="15">
      <c r="A3" s="264" t="s">
        <v>194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163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4" spans="1:32" ht="6.95" customHeight="1" thickBot="1">
      <c r="A4" s="2"/>
      <c r="B4" s="2"/>
      <c r="C4" s="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32" ht="6" customHeight="1"/>
    <row r="6" spans="1:32">
      <c r="E6" s="266" t="s">
        <v>121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</row>
    <row r="7" spans="1:32" ht="6" customHeight="1">
      <c r="E7" s="60"/>
      <c r="F7" s="60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</row>
    <row r="8" spans="1:32" ht="6" customHeight="1"/>
    <row r="9" spans="1:32" ht="12.75" customHeight="1">
      <c r="A9" s="278" t="s">
        <v>117</v>
      </c>
      <c r="B9" s="278"/>
      <c r="C9" s="278"/>
      <c r="D9" s="278"/>
      <c r="E9" s="277" t="s">
        <v>0</v>
      </c>
      <c r="F9" s="277"/>
      <c r="G9" s="288" t="s">
        <v>65</v>
      </c>
      <c r="H9" s="288"/>
      <c r="I9" s="288"/>
      <c r="J9" s="288"/>
      <c r="K9" s="288"/>
      <c r="L9" s="288"/>
      <c r="M9" s="288"/>
      <c r="N9" s="288"/>
      <c r="O9" s="288"/>
      <c r="P9" s="288"/>
      <c r="Q9" s="216"/>
    </row>
    <row r="10" spans="1:32" ht="6" customHeight="1">
      <c r="A10" s="278"/>
      <c r="B10" s="278"/>
      <c r="C10" s="278"/>
      <c r="D10" s="278"/>
      <c r="E10" s="277"/>
      <c r="F10" s="277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</row>
    <row r="11" spans="1:32" ht="6" customHeight="1">
      <c r="A11" s="278"/>
      <c r="B11" s="278"/>
      <c r="C11" s="278"/>
      <c r="D11" s="278"/>
      <c r="E11" s="277"/>
      <c r="F11" s="277"/>
      <c r="G11" s="51"/>
      <c r="H11" s="51"/>
      <c r="I11" s="51"/>
      <c r="J11" s="51"/>
      <c r="K11" s="51"/>
      <c r="L11" s="51"/>
      <c r="M11" s="51"/>
      <c r="N11" s="51"/>
      <c r="O11" s="51"/>
    </row>
    <row r="12" spans="1:32">
      <c r="A12" s="278"/>
      <c r="B12" s="278"/>
      <c r="C12" s="278"/>
      <c r="D12" s="278"/>
      <c r="E12" s="277"/>
      <c r="F12" s="277"/>
      <c r="G12" s="305" t="s">
        <v>58</v>
      </c>
      <c r="H12" s="305"/>
      <c r="I12" s="305" t="s">
        <v>53</v>
      </c>
      <c r="J12" s="305"/>
      <c r="K12" s="305" t="s">
        <v>54</v>
      </c>
      <c r="L12" s="305"/>
      <c r="M12" s="305" t="s">
        <v>55</v>
      </c>
      <c r="N12" s="305"/>
      <c r="O12" s="305" t="s">
        <v>73</v>
      </c>
      <c r="P12" s="305"/>
      <c r="Q12" s="274" t="s">
        <v>186</v>
      </c>
      <c r="R12" s="305"/>
    </row>
    <row r="13" spans="1:32" s="5" customFormat="1" ht="6" customHeight="1">
      <c r="A13" s="4"/>
      <c r="B13" s="4"/>
      <c r="C13" s="4"/>
      <c r="D13" s="60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</row>
    <row r="14" spans="1:32" ht="6" customHeight="1"/>
    <row r="15" spans="1:32" s="50" customFormat="1">
      <c r="A15" s="275" t="s">
        <v>0</v>
      </c>
      <c r="B15" s="275"/>
      <c r="C15" s="275"/>
      <c r="D15" s="275"/>
      <c r="E15" s="169">
        <v>154630</v>
      </c>
      <c r="F15" s="52"/>
      <c r="G15" s="59">
        <v>9101</v>
      </c>
      <c r="H15" s="52"/>
      <c r="I15" s="59">
        <v>68959</v>
      </c>
      <c r="J15" s="52"/>
      <c r="K15" s="59">
        <v>46436</v>
      </c>
      <c r="L15" s="52"/>
      <c r="M15" s="59">
        <v>21505</v>
      </c>
      <c r="N15" s="52"/>
      <c r="O15" s="59">
        <v>8627</v>
      </c>
      <c r="P15" s="52"/>
      <c r="Q15" s="242">
        <f>Q17+Q27</f>
        <v>0</v>
      </c>
      <c r="R15" s="239"/>
    </row>
    <row r="16" spans="1:32" s="50" customFormat="1">
      <c r="C16" s="57"/>
      <c r="D16" s="160"/>
      <c r="E16" s="53"/>
      <c r="F16" s="52"/>
      <c r="G16" s="56"/>
      <c r="H16" s="52"/>
      <c r="I16" s="53"/>
      <c r="J16" s="52"/>
      <c r="K16" s="53"/>
      <c r="L16" s="52"/>
      <c r="M16" s="56"/>
      <c r="N16" s="52"/>
      <c r="O16" s="56"/>
      <c r="P16" s="52"/>
      <c r="Q16" s="243"/>
      <c r="R16" s="240"/>
    </row>
    <row r="17" spans="1:32" s="50" customFormat="1" ht="14.25">
      <c r="B17" s="272" t="s">
        <v>171</v>
      </c>
      <c r="C17" s="272"/>
      <c r="D17" s="272"/>
      <c r="E17" s="59">
        <f>G17+I17+K17+M17+O17+Q17</f>
        <v>94626</v>
      </c>
      <c r="F17" s="52"/>
      <c r="G17" s="59">
        <f>G18+G21+G25</f>
        <v>7983</v>
      </c>
      <c r="H17" s="52"/>
      <c r="I17" s="59">
        <f>I18+I21+I25</f>
        <v>47415</v>
      </c>
      <c r="J17" s="52"/>
      <c r="K17" s="59">
        <f>K18+K21+K25</f>
        <v>25081</v>
      </c>
      <c r="L17" s="52"/>
      <c r="M17" s="59">
        <f>M18+M21+M25</f>
        <v>9890</v>
      </c>
      <c r="N17" s="52"/>
      <c r="O17" s="59">
        <f>O18+O21+O25</f>
        <v>4257</v>
      </c>
      <c r="P17" s="52"/>
      <c r="Q17" s="242">
        <f>Q18+Q21+Q25</f>
        <v>0</v>
      </c>
      <c r="R17" s="239"/>
    </row>
    <row r="18" spans="1:32" s="50" customFormat="1">
      <c r="C18" s="286" t="s">
        <v>105</v>
      </c>
      <c r="D18" s="286"/>
      <c r="E18" s="53">
        <f>G18+I18+K18+M18+O18+Q18</f>
        <v>72185</v>
      </c>
      <c r="F18" s="52"/>
      <c r="G18" s="53">
        <f>G19+G20</f>
        <v>4331</v>
      </c>
      <c r="H18" s="52"/>
      <c r="I18" s="53">
        <f>I19+I20</f>
        <v>36367</v>
      </c>
      <c r="J18" s="52"/>
      <c r="K18" s="53">
        <f>K19+K20</f>
        <v>21079</v>
      </c>
      <c r="L18" s="52"/>
      <c r="M18" s="53">
        <f>M19+M20</f>
        <v>7186</v>
      </c>
      <c r="N18" s="52"/>
      <c r="O18" s="53">
        <f>O19+O20</f>
        <v>3222</v>
      </c>
      <c r="P18" s="52"/>
      <c r="Q18" s="244">
        <v>0</v>
      </c>
      <c r="R18" s="239"/>
    </row>
    <row r="19" spans="1:32" s="50" customFormat="1">
      <c r="D19" s="50" t="s">
        <v>43</v>
      </c>
      <c r="E19" s="53">
        <v>53051</v>
      </c>
      <c r="F19" s="52" t="s">
        <v>182</v>
      </c>
      <c r="G19" s="53">
        <v>3763</v>
      </c>
      <c r="H19" s="52" t="s">
        <v>182</v>
      </c>
      <c r="I19" s="53">
        <v>24305</v>
      </c>
      <c r="J19" s="52" t="s">
        <v>182</v>
      </c>
      <c r="K19" s="53">
        <v>16316</v>
      </c>
      <c r="L19" s="52" t="s">
        <v>59</v>
      </c>
      <c r="M19" s="53">
        <v>5681</v>
      </c>
      <c r="N19" s="52" t="s">
        <v>59</v>
      </c>
      <c r="O19" s="53">
        <v>2986</v>
      </c>
      <c r="P19" s="108" t="s">
        <v>59</v>
      </c>
      <c r="Q19" s="244">
        <v>0</v>
      </c>
      <c r="R19" s="239"/>
    </row>
    <row r="20" spans="1:32" s="50" customFormat="1">
      <c r="D20" s="50" t="s">
        <v>44</v>
      </c>
      <c r="E20" s="53">
        <v>19134</v>
      </c>
      <c r="F20" s="52" t="s">
        <v>182</v>
      </c>
      <c r="G20" s="53">
        <v>568</v>
      </c>
      <c r="H20" s="108" t="s">
        <v>182</v>
      </c>
      <c r="I20" s="53">
        <v>12062</v>
      </c>
      <c r="J20" s="52" t="s">
        <v>182</v>
      </c>
      <c r="K20" s="53">
        <v>4763</v>
      </c>
      <c r="L20" s="52" t="s">
        <v>59</v>
      </c>
      <c r="M20" s="53">
        <v>1505</v>
      </c>
      <c r="N20" s="52" t="s">
        <v>59</v>
      </c>
      <c r="O20" s="53">
        <v>236</v>
      </c>
      <c r="P20" s="108" t="s">
        <v>59</v>
      </c>
      <c r="Q20" s="242">
        <f t="shared" ref="Q20:Q25" si="0">Q22+Q32</f>
        <v>0</v>
      </c>
      <c r="R20" s="240"/>
    </row>
    <row r="21" spans="1:32" s="50" customFormat="1">
      <c r="C21" s="286" t="s">
        <v>63</v>
      </c>
      <c r="D21" s="286"/>
      <c r="E21" s="53">
        <f>G21+I21+K21+M21+O21+Q21</f>
        <v>22382</v>
      </c>
      <c r="F21" s="52"/>
      <c r="G21" s="53">
        <f>SUM(G22:G24)</f>
        <v>3652</v>
      </c>
      <c r="H21" s="52"/>
      <c r="I21" s="53">
        <f>SUM(I22:I24)</f>
        <v>11048</v>
      </c>
      <c r="J21" s="52"/>
      <c r="K21" s="53">
        <f>SUM(K22:K24)</f>
        <v>4002</v>
      </c>
      <c r="L21" s="52"/>
      <c r="M21" s="53">
        <f>SUM(M22:M24)</f>
        <v>2645</v>
      </c>
      <c r="N21" s="52"/>
      <c r="O21" s="53">
        <f>SUM(O22:O24)</f>
        <v>1035</v>
      </c>
      <c r="P21" s="52"/>
      <c r="Q21" s="242">
        <f t="shared" si="0"/>
        <v>0</v>
      </c>
      <c r="R21" s="240"/>
    </row>
    <row r="22" spans="1:32" s="50" customFormat="1">
      <c r="D22" s="50" t="s">
        <v>45</v>
      </c>
      <c r="E22" s="53">
        <v>647</v>
      </c>
      <c r="F22" s="108" t="s">
        <v>182</v>
      </c>
      <c r="G22" s="53">
        <v>216</v>
      </c>
      <c r="H22" s="108" t="s">
        <v>59</v>
      </c>
      <c r="I22" s="53">
        <v>335</v>
      </c>
      <c r="J22" s="108" t="s">
        <v>59</v>
      </c>
      <c r="K22" s="56">
        <v>83</v>
      </c>
      <c r="L22" s="108" t="s">
        <v>59</v>
      </c>
      <c r="M22" s="56">
        <v>13</v>
      </c>
      <c r="N22" s="108" t="s">
        <v>59</v>
      </c>
      <c r="O22" s="56">
        <v>0</v>
      </c>
      <c r="P22" s="52"/>
      <c r="Q22" s="242">
        <f t="shared" si="0"/>
        <v>0</v>
      </c>
      <c r="R22" s="240"/>
    </row>
    <row r="23" spans="1:32" s="50" customFormat="1">
      <c r="D23" s="50" t="s">
        <v>46</v>
      </c>
      <c r="E23" s="53">
        <v>1578</v>
      </c>
      <c r="F23" s="52" t="s">
        <v>182</v>
      </c>
      <c r="G23" s="56">
        <v>117</v>
      </c>
      <c r="H23" s="108" t="s">
        <v>59</v>
      </c>
      <c r="I23" s="53">
        <v>755</v>
      </c>
      <c r="J23" s="108" t="s">
        <v>59</v>
      </c>
      <c r="K23" s="53">
        <v>195</v>
      </c>
      <c r="L23" s="108" t="s">
        <v>59</v>
      </c>
      <c r="M23" s="53">
        <v>266</v>
      </c>
      <c r="N23" s="108" t="s">
        <v>59</v>
      </c>
      <c r="O23" s="53">
        <v>245</v>
      </c>
      <c r="P23" s="108" t="s">
        <v>59</v>
      </c>
      <c r="Q23" s="242">
        <f t="shared" si="0"/>
        <v>0</v>
      </c>
      <c r="R23" s="240"/>
    </row>
    <row r="24" spans="1:32" s="50" customFormat="1" ht="14.25">
      <c r="D24" s="96" t="s">
        <v>172</v>
      </c>
      <c r="E24" s="53">
        <v>20154</v>
      </c>
      <c r="F24" s="52"/>
      <c r="G24" s="53">
        <v>3319</v>
      </c>
      <c r="H24" s="52"/>
      <c r="I24" s="53">
        <v>9958</v>
      </c>
      <c r="J24" s="52"/>
      <c r="K24" s="53">
        <v>3724</v>
      </c>
      <c r="L24" s="52"/>
      <c r="M24" s="53">
        <v>2366</v>
      </c>
      <c r="N24" s="108"/>
      <c r="O24" s="53">
        <v>790</v>
      </c>
      <c r="P24" s="108" t="s">
        <v>59</v>
      </c>
      <c r="Q24" s="242">
        <f t="shared" si="0"/>
        <v>0</v>
      </c>
      <c r="R24" s="239"/>
    </row>
    <row r="25" spans="1:32" s="50" customFormat="1">
      <c r="C25" s="286" t="s">
        <v>29</v>
      </c>
      <c r="D25" s="286"/>
      <c r="E25" s="53">
        <v>59</v>
      </c>
      <c r="F25" s="108" t="s">
        <v>59</v>
      </c>
      <c r="G25" s="56">
        <v>0</v>
      </c>
      <c r="H25" s="52"/>
      <c r="I25" s="53">
        <v>0</v>
      </c>
      <c r="J25" s="108"/>
      <c r="K25" s="53">
        <v>0</v>
      </c>
      <c r="L25" s="108"/>
      <c r="M25" s="56">
        <v>59</v>
      </c>
      <c r="N25" s="108" t="s">
        <v>59</v>
      </c>
      <c r="O25" s="56">
        <v>0</v>
      </c>
      <c r="P25" s="52" t="s">
        <v>59</v>
      </c>
      <c r="Q25" s="242">
        <f t="shared" si="0"/>
        <v>0</v>
      </c>
      <c r="R25" s="240"/>
    </row>
    <row r="26" spans="1:32" s="50" customFormat="1">
      <c r="C26" s="57"/>
      <c r="D26" s="160"/>
      <c r="E26" s="53"/>
      <c r="F26" s="52"/>
      <c r="G26" s="56"/>
      <c r="H26" s="52"/>
      <c r="I26" s="53"/>
      <c r="J26" s="52"/>
      <c r="K26" s="53"/>
      <c r="L26" s="52"/>
      <c r="M26" s="56"/>
      <c r="N26" s="52"/>
      <c r="O26" s="56"/>
      <c r="P26" s="52"/>
      <c r="Q26" s="243"/>
      <c r="R26" s="240"/>
    </row>
    <row r="27" spans="1:32" s="50" customFormat="1" ht="14.25">
      <c r="B27" s="272" t="s">
        <v>173</v>
      </c>
      <c r="C27" s="272"/>
      <c r="D27" s="272"/>
      <c r="E27" s="59">
        <v>60005</v>
      </c>
      <c r="F27" s="52"/>
      <c r="G27" s="59">
        <v>1121</v>
      </c>
      <c r="H27" s="108"/>
      <c r="I27" s="59">
        <v>21544</v>
      </c>
      <c r="J27" s="52"/>
      <c r="K27" s="59">
        <v>21355</v>
      </c>
      <c r="L27" s="52"/>
      <c r="M27" s="59">
        <v>11615</v>
      </c>
      <c r="N27" s="52"/>
      <c r="O27" s="59">
        <v>4370</v>
      </c>
      <c r="P27" s="52" t="s">
        <v>182</v>
      </c>
      <c r="Q27" s="242">
        <f>Q29+Q39</f>
        <v>0</v>
      </c>
      <c r="R27" s="239"/>
    </row>
    <row r="28" spans="1:32" ht="7.5" customHeight="1">
      <c r="A28" s="4"/>
      <c r="B28" s="46"/>
      <c r="C28" s="46"/>
      <c r="D28" s="194"/>
      <c r="E28" s="195"/>
      <c r="F28" s="196"/>
      <c r="G28" s="195"/>
      <c r="H28" s="196"/>
      <c r="I28" s="195"/>
      <c r="J28" s="196"/>
      <c r="K28" s="195"/>
      <c r="L28" s="196"/>
      <c r="M28" s="195"/>
      <c r="N28" s="196"/>
      <c r="O28" s="195"/>
      <c r="P28" s="196"/>
      <c r="Q28" s="52"/>
    </row>
    <row r="29" spans="1:32" ht="28.5" customHeight="1">
      <c r="E29" s="53"/>
      <c r="G29" s="53"/>
      <c r="I29" s="53"/>
      <c r="K29" s="53"/>
      <c r="M29" s="53"/>
      <c r="O29" s="53"/>
      <c r="Q29" s="49"/>
    </row>
    <row r="30" spans="1:32">
      <c r="E30" s="266" t="s">
        <v>123</v>
      </c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</row>
    <row r="31" spans="1:32" s="7" customFormat="1" ht="12.75" customHeight="1">
      <c r="A31" s="1"/>
      <c r="B31" s="1"/>
      <c r="C31" s="1"/>
      <c r="D31" s="5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223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</row>
    <row r="32" spans="1:32" s="7" customFormat="1" ht="9.75" customHeight="1">
      <c r="A32" s="1"/>
      <c r="B32" s="1"/>
      <c r="C32" s="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223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</row>
    <row r="33" spans="1:32" s="7" customFormat="1">
      <c r="A33" s="278" t="s">
        <v>117</v>
      </c>
      <c r="B33" s="278"/>
      <c r="C33" s="278"/>
      <c r="D33" s="278"/>
      <c r="E33" s="277" t="s">
        <v>0</v>
      </c>
      <c r="F33" s="277"/>
      <c r="G33" s="288" t="s">
        <v>65</v>
      </c>
      <c r="H33" s="288"/>
      <c r="I33" s="288"/>
      <c r="J33" s="288"/>
      <c r="K33" s="288"/>
      <c r="L33" s="288"/>
      <c r="M33" s="288"/>
      <c r="N33" s="288"/>
      <c r="O33" s="288"/>
      <c r="P33" s="288"/>
      <c r="Q33" s="223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</row>
    <row r="34" spans="1:32" ht="6.95" customHeight="1">
      <c r="A34" s="278"/>
      <c r="B34" s="278"/>
      <c r="C34" s="278"/>
      <c r="D34" s="278"/>
      <c r="E34" s="277"/>
      <c r="F34" s="277"/>
      <c r="G34" s="217"/>
      <c r="H34" s="217"/>
      <c r="I34" s="217"/>
      <c r="J34" s="217"/>
      <c r="K34" s="217"/>
      <c r="L34" s="217"/>
      <c r="M34" s="217"/>
      <c r="N34" s="217"/>
      <c r="O34" s="217"/>
      <c r="P34" s="217"/>
    </row>
    <row r="35" spans="1:32" ht="6.95" customHeight="1">
      <c r="A35" s="278"/>
      <c r="B35" s="278"/>
      <c r="C35" s="278"/>
      <c r="D35" s="278"/>
      <c r="E35" s="277"/>
      <c r="F35" s="277"/>
      <c r="G35" s="51"/>
      <c r="H35" s="51"/>
      <c r="I35" s="51"/>
      <c r="J35" s="51"/>
      <c r="K35" s="51"/>
      <c r="L35" s="51"/>
      <c r="M35" s="51"/>
      <c r="N35" s="51"/>
      <c r="O35" s="51"/>
    </row>
    <row r="36" spans="1:32">
      <c r="A36" s="278"/>
      <c r="B36" s="278"/>
      <c r="C36" s="278"/>
      <c r="D36" s="278"/>
      <c r="E36" s="277"/>
      <c r="F36" s="277"/>
      <c r="G36" s="305" t="s">
        <v>58</v>
      </c>
      <c r="H36" s="305"/>
      <c r="I36" s="305" t="s">
        <v>53</v>
      </c>
      <c r="J36" s="305"/>
      <c r="K36" s="305" t="s">
        <v>54</v>
      </c>
      <c r="L36" s="305"/>
      <c r="M36" s="305" t="s">
        <v>55</v>
      </c>
      <c r="N36" s="305"/>
      <c r="O36" s="305" t="s">
        <v>73</v>
      </c>
      <c r="P36" s="305"/>
    </row>
    <row r="37" spans="1:32" ht="6.95" customHeight="1">
      <c r="A37" s="4"/>
      <c r="B37" s="4"/>
      <c r="C37" s="4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</row>
    <row r="38" spans="1:32" ht="6.95" customHeight="1"/>
    <row r="39" spans="1:32" s="50" customFormat="1">
      <c r="A39" s="275" t="s">
        <v>0</v>
      </c>
      <c r="B39" s="275"/>
      <c r="C39" s="275"/>
      <c r="D39" s="275"/>
      <c r="E39" s="47">
        <f>G39+I39+K39+M39+O39</f>
        <v>99.999283408258705</v>
      </c>
      <c r="F39" s="52"/>
      <c r="G39" s="47">
        <f>G15*100/(E15-Q15)</f>
        <v>5.8856625493112595</v>
      </c>
      <c r="H39" s="52"/>
      <c r="I39" s="47">
        <f>I15*100/SUM(G15,I15,K15,M15,O15)</f>
        <v>44.596709522208137</v>
      </c>
      <c r="J39" s="52"/>
      <c r="K39" s="47">
        <f>K15*100/(E15-Q15)</f>
        <v>30.030395136778115</v>
      </c>
      <c r="L39" s="52"/>
      <c r="M39" s="47">
        <f>M15*100/(E15-Q15)</f>
        <v>13.907391838582422</v>
      </c>
      <c r="N39" s="52"/>
      <c r="O39" s="47">
        <f>O15*100/(E15-Q15)</f>
        <v>5.5791243613787751</v>
      </c>
      <c r="P39" s="52" t="s">
        <v>113</v>
      </c>
    </row>
    <row r="40" spans="1:32" s="50" customFormat="1">
      <c r="C40" s="57"/>
      <c r="D40" s="160"/>
      <c r="E40" s="53"/>
      <c r="F40" s="52"/>
      <c r="G40" s="56"/>
      <c r="H40" s="52"/>
      <c r="I40" s="53"/>
      <c r="J40" s="52"/>
      <c r="K40" s="53"/>
      <c r="L40" s="52"/>
      <c r="M40" s="56"/>
      <c r="N40" s="52"/>
      <c r="O40" s="56"/>
      <c r="P40" s="52" t="s">
        <v>113</v>
      </c>
    </row>
    <row r="41" spans="1:32" s="50" customFormat="1" ht="14.25">
      <c r="B41" s="272" t="s">
        <v>171</v>
      </c>
      <c r="C41" s="272"/>
      <c r="D41" s="272"/>
      <c r="E41" s="47">
        <f>SUM(E42,E45)</f>
        <v>100</v>
      </c>
      <c r="F41" s="52"/>
      <c r="G41" s="47">
        <f>SUM(G42,G45)</f>
        <v>100</v>
      </c>
      <c r="H41" s="52"/>
      <c r="I41" s="47">
        <f>SUM(I42,I45)</f>
        <v>100</v>
      </c>
      <c r="J41" s="52"/>
      <c r="K41" s="47">
        <f>SUM(K42,K45)</f>
        <v>100</v>
      </c>
      <c r="L41" s="52"/>
      <c r="M41" s="47">
        <f>SUM(M42,M45)</f>
        <v>100</v>
      </c>
      <c r="N41" s="52"/>
      <c r="O41" s="47">
        <f>SUM(O42,O45)</f>
        <v>100</v>
      </c>
      <c r="P41" s="52" t="s">
        <v>113</v>
      </c>
    </row>
    <row r="42" spans="1:32" s="50" customFormat="1">
      <c r="C42" s="286" t="s">
        <v>105</v>
      </c>
      <c r="D42" s="286"/>
      <c r="E42" s="55">
        <f>E43+E44</f>
        <v>76.332124313978454</v>
      </c>
      <c r="F42" s="52"/>
      <c r="G42" s="55">
        <f>G43+G44</f>
        <v>54.252787172742075</v>
      </c>
      <c r="H42" s="52"/>
      <c r="I42" s="55">
        <f>I43+I44</f>
        <v>76.699356743646518</v>
      </c>
      <c r="J42" s="52"/>
      <c r="K42" s="55">
        <f>K43+K44</f>
        <v>84.043698417128496</v>
      </c>
      <c r="L42" s="52"/>
      <c r="M42" s="55">
        <f>M43+M44</f>
        <v>73.095310751703792</v>
      </c>
      <c r="N42" s="52"/>
      <c r="O42" s="55">
        <f>O43+O44</f>
        <v>75.687103594080341</v>
      </c>
      <c r="P42" s="52" t="s">
        <v>113</v>
      </c>
    </row>
    <row r="43" spans="1:32" s="50" customFormat="1">
      <c r="D43" s="50" t="s">
        <v>43</v>
      </c>
      <c r="E43" s="55">
        <f>E19*100/(E18+E21)</f>
        <v>56.098850550403419</v>
      </c>
      <c r="F43" s="52"/>
      <c r="G43" s="55">
        <f>G19*100/(G18+G21)</f>
        <v>47.13766754353</v>
      </c>
      <c r="H43" s="52"/>
      <c r="I43" s="55">
        <f>I19*100/(I18+I21)</f>
        <v>51.260149741642941</v>
      </c>
      <c r="J43" s="52"/>
      <c r="K43" s="55">
        <f>K19*100/(K18+K21)</f>
        <v>65.053227542761448</v>
      </c>
      <c r="L43" s="52"/>
      <c r="M43" s="55">
        <f>M19*100/(M18+M21)</f>
        <v>57.786593428949239</v>
      </c>
      <c r="N43" s="52"/>
      <c r="O43" s="55">
        <f>O19*100/(O18+O21)</f>
        <v>70.14329339910735</v>
      </c>
      <c r="P43" s="52" t="s">
        <v>113</v>
      </c>
    </row>
    <row r="44" spans="1:32" s="50" customFormat="1">
      <c r="D44" s="50" t="s">
        <v>44</v>
      </c>
      <c r="E44" s="55">
        <f>E20*100/(E18+E21)</f>
        <v>20.233273763575031</v>
      </c>
      <c r="F44" s="52"/>
      <c r="G44" s="55">
        <f>G20*100/(G18+G21)</f>
        <v>7.1151196292120753</v>
      </c>
      <c r="H44" s="52"/>
      <c r="I44" s="55">
        <f>I20*100/(I18+I21)</f>
        <v>25.439207002003585</v>
      </c>
      <c r="J44" s="52"/>
      <c r="K44" s="55">
        <f>K20*100/(K18+K21)</f>
        <v>18.990470874367052</v>
      </c>
      <c r="L44" s="52"/>
      <c r="M44" s="55">
        <f>M20*100/(M18+M21)</f>
        <v>15.308717322754552</v>
      </c>
      <c r="N44" s="52"/>
      <c r="O44" s="55">
        <f>O20*100/(O18+O21)</f>
        <v>5.5438101949729859</v>
      </c>
      <c r="P44" s="52"/>
    </row>
    <row r="45" spans="1:32" s="50" customFormat="1">
      <c r="C45" s="286" t="s">
        <v>63</v>
      </c>
      <c r="D45" s="286"/>
      <c r="E45" s="55">
        <f>E21*100/SUM($E$18,$E$21)</f>
        <v>23.667875686021549</v>
      </c>
      <c r="F45" s="52"/>
      <c r="G45" s="55">
        <f>G21*100/SUM($G$18,$G$21)</f>
        <v>45.747212827257925</v>
      </c>
      <c r="H45" s="52"/>
      <c r="I45" s="55">
        <f>I21*100/SUM($I$18,$I$21)</f>
        <v>23.300643256353474</v>
      </c>
      <c r="J45" s="52"/>
      <c r="K45" s="55">
        <f>K21*100/SUM(K18,K21)</f>
        <v>15.956301582871497</v>
      </c>
      <c r="L45" s="52"/>
      <c r="M45" s="55">
        <f>M21*100/SUM($M$18,$M$21)</f>
        <v>26.904689248296204</v>
      </c>
      <c r="N45" s="52"/>
      <c r="O45" s="55">
        <f>O21*100/SUM($O$18,$O$21)</f>
        <v>24.312896405919663</v>
      </c>
      <c r="P45" s="52"/>
    </row>
    <row r="46" spans="1:32" s="50" customFormat="1">
      <c r="D46" s="50" t="s">
        <v>45</v>
      </c>
      <c r="E46" s="55">
        <f>E22*100/SUM($E$18,$E$21)</f>
        <v>0.6841710110292174</v>
      </c>
      <c r="F46" s="52"/>
      <c r="G46" s="55">
        <f>G22*100/SUM($G$18,$G$21)</f>
        <v>2.705749718151071</v>
      </c>
      <c r="H46" s="52"/>
      <c r="I46" s="55">
        <f>I22*100/SUM($I$18,$I$21)</f>
        <v>0.70652747020984918</v>
      </c>
      <c r="J46" s="52"/>
      <c r="K46" s="55">
        <f>K22*100/SUM($K$18,$K$21)</f>
        <v>0.33092779394760974</v>
      </c>
      <c r="L46" s="52"/>
      <c r="M46" s="55">
        <f>M22*100/SUM($M$18,$M$21)</f>
        <v>0.13223476757196623</v>
      </c>
      <c r="N46" s="56"/>
      <c r="O46" s="55">
        <f>O22*100/SUM($O$18,$O$21)</f>
        <v>0</v>
      </c>
      <c r="P46" s="52"/>
    </row>
    <row r="47" spans="1:32" s="50" customFormat="1">
      <c r="D47" s="50" t="s">
        <v>46</v>
      </c>
      <c r="E47" s="55">
        <f>E23*100/SUM($E$18,$E$21)</f>
        <v>1.6686582000063448</v>
      </c>
      <c r="F47" s="52"/>
      <c r="G47" s="55">
        <f>G23*100/SUM($G$18,$G$21)</f>
        <v>1.4656144306651635</v>
      </c>
      <c r="H47" s="52"/>
      <c r="I47" s="55">
        <f>I23*100/SUM($I$18,$I$21)</f>
        <v>1.5923231045027946</v>
      </c>
      <c r="J47" s="52"/>
      <c r="K47" s="55">
        <f>K23*100/SUM($K$18,K21)</f>
        <v>0.77748096168414338</v>
      </c>
      <c r="L47" s="52"/>
      <c r="M47" s="55">
        <f>M23*100/SUM($M$18,$M$21)</f>
        <v>2.7057267826263858</v>
      </c>
      <c r="N47" s="52"/>
      <c r="O47" s="55">
        <f>O23*100/SUM($O$18,$O$21)</f>
        <v>5.7552266854592435</v>
      </c>
      <c r="P47" s="52"/>
    </row>
    <row r="48" spans="1:32" s="50" customFormat="1" ht="14.25">
      <c r="D48" s="96" t="s">
        <v>176</v>
      </c>
      <c r="E48" s="55">
        <f t="shared" ref="E48" si="1">E24*100/SUM($E$18,$E$21)</f>
        <v>21.311874120993583</v>
      </c>
      <c r="F48" s="52"/>
      <c r="G48" s="55">
        <f t="shared" ref="G48" si="2">G24*100/SUM($G$18,$G$21)</f>
        <v>41.575848678441687</v>
      </c>
      <c r="H48" s="52"/>
      <c r="I48" s="55">
        <f t="shared" ref="I48" si="3">I24*100/SUM($I$18,$I$21)</f>
        <v>21.001792681640833</v>
      </c>
      <c r="J48" s="52"/>
      <c r="K48" s="55">
        <f>K24*100/SUM($K$18,$K$21)</f>
        <v>14.847892827239743</v>
      </c>
      <c r="L48" s="52"/>
      <c r="M48" s="55">
        <f>M24*100/SUM($M$18,$M$21)</f>
        <v>24.066727698097854</v>
      </c>
      <c r="N48" s="52"/>
      <c r="O48" s="55">
        <f>O24*100/SUM($O$18,$O$21)</f>
        <v>18.557669720460417</v>
      </c>
      <c r="P48" s="52"/>
    </row>
    <row r="49" spans="1:16" s="50" customFormat="1">
      <c r="C49" s="57"/>
      <c r="D49" s="160"/>
      <c r="E49" s="53"/>
      <c r="F49" s="52"/>
      <c r="G49" s="56"/>
      <c r="H49" s="52"/>
      <c r="I49" s="53"/>
      <c r="J49" s="52"/>
      <c r="K49" s="53"/>
      <c r="L49" s="52"/>
      <c r="M49" s="56"/>
      <c r="N49" s="52"/>
      <c r="O49" s="56"/>
      <c r="P49" s="52" t="s">
        <v>113</v>
      </c>
    </row>
    <row r="50" spans="1:16" s="50" customFormat="1" ht="14.25">
      <c r="B50" s="272" t="s">
        <v>173</v>
      </c>
      <c r="C50" s="272"/>
      <c r="D50" s="272"/>
      <c r="E50" s="47">
        <f>G50+I50+K50+M50+O50</f>
        <v>100</v>
      </c>
      <c r="F50" s="52"/>
      <c r="G50" s="47">
        <f>G27*100/(E27-Q27)</f>
        <v>1.8681776518623447</v>
      </c>
      <c r="H50" s="52"/>
      <c r="I50" s="47">
        <f>I27*100/(E27-Q27)</f>
        <v>35.903674693775521</v>
      </c>
      <c r="J50" s="52"/>
      <c r="K50" s="47">
        <f>K27*100/(E27-Q27)</f>
        <v>35.588700941588201</v>
      </c>
      <c r="L50" s="52"/>
      <c r="M50" s="47">
        <f>M27*100/(E27-Q27)</f>
        <v>19.356720273310557</v>
      </c>
      <c r="N50" s="52"/>
      <c r="O50" s="47">
        <f>O27*100/(E27-Q27)</f>
        <v>7.2827264394633779</v>
      </c>
      <c r="P50" s="52" t="s">
        <v>113</v>
      </c>
    </row>
    <row r="51" spans="1:16" s="50" customFormat="1" ht="6.95" customHeight="1" thickBo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</row>
    <row r="52" spans="1:16" ht="6.95" customHeight="1"/>
    <row r="53" spans="1:16">
      <c r="A53" s="126" t="s">
        <v>42</v>
      </c>
      <c r="B53" s="7"/>
      <c r="C53" s="123">
        <v>1</v>
      </c>
      <c r="D53" s="302" t="s">
        <v>174</v>
      </c>
      <c r="E53" s="302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</row>
    <row r="54" spans="1:16">
      <c r="A54" s="126"/>
      <c r="B54" s="7"/>
      <c r="C54" s="123">
        <v>2</v>
      </c>
      <c r="D54" s="302" t="s">
        <v>104</v>
      </c>
      <c r="E54" s="302"/>
      <c r="F54" s="302"/>
      <c r="G54" s="302"/>
      <c r="H54" s="302"/>
      <c r="I54" s="302"/>
      <c r="J54" s="302"/>
      <c r="K54" s="302"/>
      <c r="L54" s="302"/>
      <c r="M54" s="302"/>
      <c r="N54" s="302"/>
      <c r="O54" s="302"/>
      <c r="P54" s="302"/>
    </row>
    <row r="55" spans="1:16">
      <c r="A55" s="126"/>
      <c r="B55" s="7"/>
      <c r="C55" s="123">
        <v>3</v>
      </c>
      <c r="D55" s="302" t="s">
        <v>175</v>
      </c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</row>
    <row r="56" spans="1:16">
      <c r="A56" s="7"/>
      <c r="B56" s="7"/>
      <c r="C56" s="124">
        <v>0</v>
      </c>
      <c r="D56" s="162" t="s">
        <v>36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1:16">
      <c r="C57" s="125" t="s">
        <v>59</v>
      </c>
      <c r="D57" s="162" t="s">
        <v>111</v>
      </c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</sheetData>
  <mergeCells count="39">
    <mergeCell ref="D54:P54"/>
    <mergeCell ref="G9:P9"/>
    <mergeCell ref="C42:D42"/>
    <mergeCell ref="C18:D18"/>
    <mergeCell ref="G12:H12"/>
    <mergeCell ref="I12:J12"/>
    <mergeCell ref="C21:D21"/>
    <mergeCell ref="C25:D25"/>
    <mergeCell ref="G33:P33"/>
    <mergeCell ref="O36:P36"/>
    <mergeCell ref="E13:R13"/>
    <mergeCell ref="G10:R10"/>
    <mergeCell ref="M36:N36"/>
    <mergeCell ref="I36:J36"/>
    <mergeCell ref="K36:L36"/>
    <mergeCell ref="C45:D45"/>
    <mergeCell ref="D55:P55"/>
    <mergeCell ref="A15:D15"/>
    <mergeCell ref="A9:D12"/>
    <mergeCell ref="E9:F12"/>
    <mergeCell ref="O12:P12"/>
    <mergeCell ref="K12:L12"/>
    <mergeCell ref="M12:N12"/>
    <mergeCell ref="D53:P53"/>
    <mergeCell ref="E30:P30"/>
    <mergeCell ref="A33:D36"/>
    <mergeCell ref="E33:F36"/>
    <mergeCell ref="B50:D50"/>
    <mergeCell ref="A39:D39"/>
    <mergeCell ref="B41:D41"/>
    <mergeCell ref="B17:D17"/>
    <mergeCell ref="B27:D27"/>
    <mergeCell ref="G36:H36"/>
    <mergeCell ref="Q12:R12"/>
    <mergeCell ref="G7:R7"/>
    <mergeCell ref="A1:R1"/>
    <mergeCell ref="A2:R2"/>
    <mergeCell ref="A3:R3"/>
    <mergeCell ref="E6:R6"/>
  </mergeCells>
  <phoneticPr fontId="0" type="noConversion"/>
  <hyperlinks>
    <hyperlink ref="T1" location="Índice!A1" display="Ir a Índice" xr:uid="{00000000-0004-0000-0700-000000000000}"/>
  </hyperlinks>
  <printOptions horizontalCentered="1"/>
  <pageMargins left="1.3474015748031496" right="0.78740157480314965" top="0.78740157480314965" bottom="0.78740157480314965" header="0.39370078740157483" footer="0.39370078740157483"/>
  <pageSetup paperSize="9" scale="66" orientation="landscape" r:id="rId1"/>
  <headerFooter alignWithMargins="0"/>
  <ignoredErrors>
    <ignoredError sqref="I21 K21 M21 O21 G2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7"/>
  <sheetViews>
    <sheetView showGridLines="0" zoomScaleNormal="100" workbookViewId="0">
      <selection sqref="A1:R1"/>
    </sheetView>
  </sheetViews>
  <sheetFormatPr defaultColWidth="11.42578125" defaultRowHeight="12.75"/>
  <cols>
    <col min="1" max="1" width="5.7109375" style="50" customWidth="1"/>
    <col min="2" max="2" width="6.7109375" style="50" customWidth="1"/>
    <col min="3" max="3" width="5.7109375" style="50" customWidth="1"/>
    <col min="4" max="4" width="30.7109375" style="50" customWidth="1"/>
    <col min="5" max="5" width="12.7109375" style="50" customWidth="1"/>
    <col min="6" max="6" width="6.28515625" style="50" customWidth="1"/>
    <col min="7" max="7" width="12.7109375" style="50" customWidth="1"/>
    <col min="8" max="8" width="3.7109375" style="50" customWidth="1"/>
    <col min="9" max="9" width="12.7109375" style="50" customWidth="1"/>
    <col min="10" max="10" width="3.7109375" style="50" customWidth="1"/>
    <col min="11" max="11" width="12.7109375" style="50" customWidth="1"/>
    <col min="12" max="12" width="3.7109375" style="50" customWidth="1"/>
    <col min="13" max="13" width="12.7109375" style="50" customWidth="1"/>
    <col min="14" max="14" width="3.7109375" style="50" customWidth="1"/>
    <col min="15" max="15" width="12.7109375" style="50" customWidth="1"/>
    <col min="16" max="16" width="3.7109375" style="50" customWidth="1"/>
    <col min="17" max="17" width="12.5703125" style="50" customWidth="1"/>
    <col min="18" max="18" width="4" style="50" customWidth="1"/>
    <col min="19" max="16384" width="11.42578125" style="50"/>
  </cols>
  <sheetData>
    <row r="1" spans="1:19" s="48" customFormat="1" ht="15">
      <c r="A1" s="303" t="s">
        <v>98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192" t="s">
        <v>181</v>
      </c>
    </row>
    <row r="2" spans="1:19" s="48" customFormat="1" ht="15">
      <c r="A2" s="303" t="s">
        <v>162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224"/>
    </row>
    <row r="3" spans="1:19" s="48" customFormat="1" ht="15">
      <c r="A3" s="303" t="s">
        <v>195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224"/>
    </row>
    <row r="4" spans="1:19" ht="6.9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5" spans="1:19" ht="6" customHeight="1"/>
    <row r="6" spans="1:19">
      <c r="A6" s="1"/>
      <c r="B6" s="1"/>
      <c r="C6" s="1"/>
      <c r="E6" s="266" t="s">
        <v>121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</row>
    <row r="7" spans="1:19" ht="6" customHeight="1">
      <c r="A7" s="1"/>
      <c r="B7" s="1"/>
      <c r="C7" s="1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</row>
    <row r="8" spans="1:19" ht="6" customHeight="1">
      <c r="A8" s="1"/>
      <c r="B8" s="1"/>
      <c r="C8" s="1"/>
    </row>
    <row r="9" spans="1:19" ht="12.75" customHeight="1">
      <c r="A9" s="278" t="s">
        <v>117</v>
      </c>
      <c r="B9" s="278"/>
      <c r="C9" s="278"/>
      <c r="D9" s="278"/>
      <c r="E9" s="277" t="s">
        <v>0</v>
      </c>
      <c r="F9" s="277"/>
      <c r="G9" s="288" t="s">
        <v>37</v>
      </c>
      <c r="H9" s="288"/>
      <c r="I9" s="288"/>
      <c r="J9" s="288"/>
      <c r="K9" s="288"/>
      <c r="L9" s="288"/>
      <c r="M9" s="288"/>
      <c r="N9" s="288"/>
      <c r="O9" s="288"/>
      <c r="P9" s="288"/>
      <c r="Q9" s="216"/>
    </row>
    <row r="10" spans="1:19" ht="6" customHeight="1">
      <c r="A10" s="278"/>
      <c r="B10" s="278"/>
      <c r="C10" s="278"/>
      <c r="D10" s="278"/>
      <c r="E10" s="277"/>
      <c r="F10" s="277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60"/>
    </row>
    <row r="11" spans="1:19" ht="6" customHeight="1">
      <c r="A11" s="278"/>
      <c r="B11" s="278"/>
      <c r="C11" s="278"/>
      <c r="D11" s="278"/>
      <c r="E11" s="277"/>
      <c r="F11" s="277"/>
      <c r="G11" s="51"/>
      <c r="H11" s="61"/>
      <c r="I11" s="51"/>
      <c r="J11" s="61"/>
      <c r="K11" s="51"/>
      <c r="L11" s="61"/>
      <c r="M11" s="51"/>
      <c r="N11" s="61"/>
      <c r="O11" s="51"/>
      <c r="P11" s="62"/>
      <c r="Q11" s="62"/>
    </row>
    <row r="12" spans="1:19" ht="36" customHeight="1">
      <c r="A12" s="278"/>
      <c r="B12" s="278"/>
      <c r="C12" s="278"/>
      <c r="D12" s="278"/>
      <c r="E12" s="277"/>
      <c r="F12" s="277"/>
      <c r="G12" s="277" t="s">
        <v>38</v>
      </c>
      <c r="H12" s="277"/>
      <c r="I12" s="277" t="s">
        <v>66</v>
      </c>
      <c r="J12" s="277"/>
      <c r="K12" s="277" t="s">
        <v>67</v>
      </c>
      <c r="L12" s="277"/>
      <c r="M12" s="277" t="s">
        <v>56</v>
      </c>
      <c r="N12" s="277"/>
      <c r="O12" s="277" t="s">
        <v>57</v>
      </c>
      <c r="P12" s="277"/>
      <c r="Q12" s="212" t="s">
        <v>29</v>
      </c>
    </row>
    <row r="13" spans="1:19" s="49" customFormat="1" ht="6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9" ht="6" customHeight="1"/>
    <row r="15" spans="1:19">
      <c r="A15" s="275" t="s">
        <v>0</v>
      </c>
      <c r="B15" s="275"/>
      <c r="C15" s="275"/>
      <c r="D15" s="275"/>
      <c r="E15" s="59">
        <v>154630</v>
      </c>
      <c r="F15" s="59" t="s">
        <v>182</v>
      </c>
      <c r="G15" s="59">
        <v>6724</v>
      </c>
      <c r="H15" s="59" t="s">
        <v>182</v>
      </c>
      <c r="I15" s="59">
        <v>12712</v>
      </c>
      <c r="J15" s="59" t="s">
        <v>182</v>
      </c>
      <c r="K15" s="59">
        <v>27394</v>
      </c>
      <c r="L15" s="59" t="s">
        <v>182</v>
      </c>
      <c r="M15" s="59">
        <v>67852</v>
      </c>
      <c r="N15" s="59" t="s">
        <v>182</v>
      </c>
      <c r="O15" s="59">
        <v>39568</v>
      </c>
      <c r="P15" s="59" t="s">
        <v>182</v>
      </c>
      <c r="Q15" s="59">
        <v>382</v>
      </c>
      <c r="R15" s="96" t="s">
        <v>59</v>
      </c>
    </row>
    <row r="16" spans="1:19">
      <c r="C16" s="57"/>
      <c r="D16" s="160"/>
    </row>
    <row r="17" spans="1:18" ht="14.25">
      <c r="B17" s="272" t="s">
        <v>171</v>
      </c>
      <c r="C17" s="272"/>
      <c r="D17" s="272"/>
      <c r="E17" s="59">
        <f>SUM(G17,I17,K17,M17,O17,Q17)</f>
        <v>94626</v>
      </c>
      <c r="F17" s="59"/>
      <c r="G17" s="59">
        <f>G18+G21+G25</f>
        <v>3971</v>
      </c>
      <c r="H17" s="59"/>
      <c r="I17" s="59">
        <f>I18+I21+I25</f>
        <v>8097</v>
      </c>
      <c r="J17" s="59"/>
      <c r="K17" s="59">
        <f>K18+K21+K25</f>
        <v>15108</v>
      </c>
      <c r="L17" s="59"/>
      <c r="M17" s="59">
        <f>M18+M21+M25</f>
        <v>46428</v>
      </c>
      <c r="N17" s="59"/>
      <c r="O17" s="59">
        <f>O18+O21+O25</f>
        <v>20792</v>
      </c>
      <c r="P17" s="59"/>
      <c r="Q17" s="59">
        <f>Q18+Q21+Q25</f>
        <v>230</v>
      </c>
      <c r="R17" s="96" t="s">
        <v>59</v>
      </c>
    </row>
    <row r="18" spans="1:18">
      <c r="C18" s="286" t="s">
        <v>105</v>
      </c>
      <c r="D18" s="286"/>
      <c r="E18" s="53">
        <f t="shared" ref="E18" si="0">SUM(G18,I18,K18,M18,O18,Q18)</f>
        <v>72185</v>
      </c>
      <c r="F18" s="59"/>
      <c r="G18" s="53">
        <f>G19+G20</f>
        <v>2939</v>
      </c>
      <c r="H18" s="59"/>
      <c r="I18" s="53">
        <f>I19+I20</f>
        <v>6633</v>
      </c>
      <c r="J18" s="59"/>
      <c r="K18" s="53">
        <f>K19+K20</f>
        <v>11733</v>
      </c>
      <c r="L18" s="59"/>
      <c r="M18" s="53">
        <f>M19+M20</f>
        <v>36300</v>
      </c>
      <c r="N18" s="59"/>
      <c r="O18" s="53">
        <f>O19+O20</f>
        <v>14495</v>
      </c>
      <c r="P18" s="59"/>
      <c r="Q18" s="53">
        <f>Q19+Q20</f>
        <v>85</v>
      </c>
      <c r="R18" s="96" t="s">
        <v>59</v>
      </c>
    </row>
    <row r="19" spans="1:18">
      <c r="D19" s="50" t="s">
        <v>43</v>
      </c>
      <c r="E19" s="53">
        <v>53051</v>
      </c>
      <c r="F19" s="59" t="s">
        <v>182</v>
      </c>
      <c r="G19" s="53">
        <v>2283</v>
      </c>
      <c r="H19" s="59" t="s">
        <v>182</v>
      </c>
      <c r="I19" s="53">
        <v>5425</v>
      </c>
      <c r="J19" s="59" t="s">
        <v>182</v>
      </c>
      <c r="K19" s="53">
        <v>10083</v>
      </c>
      <c r="L19" s="59" t="s">
        <v>182</v>
      </c>
      <c r="M19" s="53">
        <v>23296</v>
      </c>
      <c r="N19" s="59" t="s">
        <v>182</v>
      </c>
      <c r="O19" s="53">
        <v>11878</v>
      </c>
      <c r="P19" s="59" t="s">
        <v>182</v>
      </c>
      <c r="Q19" s="53">
        <v>85</v>
      </c>
      <c r="R19" s="96" t="s">
        <v>59</v>
      </c>
    </row>
    <row r="20" spans="1:18">
      <c r="D20" s="50" t="s">
        <v>44</v>
      </c>
      <c r="E20" s="53">
        <v>19135</v>
      </c>
      <c r="F20" s="59" t="s">
        <v>182</v>
      </c>
      <c r="G20" s="53">
        <v>656</v>
      </c>
      <c r="H20" s="59" t="s">
        <v>59</v>
      </c>
      <c r="I20" s="53">
        <v>1208</v>
      </c>
      <c r="J20" s="59" t="s">
        <v>59</v>
      </c>
      <c r="K20" s="53">
        <v>1650</v>
      </c>
      <c r="L20" s="59" t="s">
        <v>182</v>
      </c>
      <c r="M20" s="53">
        <v>13004</v>
      </c>
      <c r="N20" s="59" t="s">
        <v>182</v>
      </c>
      <c r="O20" s="53">
        <v>2617</v>
      </c>
      <c r="P20" s="59" t="s">
        <v>182</v>
      </c>
      <c r="Q20" s="53">
        <v>0</v>
      </c>
    </row>
    <row r="21" spans="1:18">
      <c r="C21" s="286" t="s">
        <v>63</v>
      </c>
      <c r="D21" s="286"/>
      <c r="E21" s="53">
        <f>SUM(G21,I21,K21,M21,O21,Q21)</f>
        <v>22382</v>
      </c>
      <c r="F21" s="59"/>
      <c r="G21" s="53">
        <f>SUM(G22:G24)</f>
        <v>1032</v>
      </c>
      <c r="H21" s="59"/>
      <c r="I21" s="53">
        <f>SUM(I22:I24)</f>
        <v>1464</v>
      </c>
      <c r="J21" s="59"/>
      <c r="K21" s="53">
        <f>SUM(K22:K24)</f>
        <v>3375</v>
      </c>
      <c r="L21" s="59"/>
      <c r="M21" s="53">
        <f>SUM(M22:M24)</f>
        <v>10128</v>
      </c>
      <c r="N21" s="59"/>
      <c r="O21" s="53">
        <f>SUM(O22:O24)</f>
        <v>6238</v>
      </c>
      <c r="P21" s="59"/>
      <c r="Q21" s="53">
        <f>SUM(Q22:Q24)</f>
        <v>145</v>
      </c>
    </row>
    <row r="22" spans="1:18">
      <c r="D22" s="50" t="s">
        <v>45</v>
      </c>
      <c r="E22" s="53">
        <v>648</v>
      </c>
      <c r="F22" s="59" t="s">
        <v>182</v>
      </c>
      <c r="G22" s="56">
        <v>0</v>
      </c>
      <c r="H22" s="59" t="s">
        <v>59</v>
      </c>
      <c r="I22" s="56">
        <v>14</v>
      </c>
      <c r="J22" s="59" t="s">
        <v>59</v>
      </c>
      <c r="K22" s="56">
        <v>74</v>
      </c>
      <c r="L22" s="59" t="s">
        <v>59</v>
      </c>
      <c r="M22" s="53">
        <v>273</v>
      </c>
      <c r="N22" s="59" t="s">
        <v>59</v>
      </c>
      <c r="O22" s="53">
        <v>271</v>
      </c>
      <c r="P22" s="59" t="s">
        <v>59</v>
      </c>
      <c r="Q22" s="53">
        <v>16</v>
      </c>
      <c r="R22" s="50" t="s">
        <v>59</v>
      </c>
    </row>
    <row r="23" spans="1:18">
      <c r="D23" s="50" t="s">
        <v>46</v>
      </c>
      <c r="E23" s="53">
        <v>1579</v>
      </c>
      <c r="F23" s="59" t="s">
        <v>182</v>
      </c>
      <c r="G23" s="56">
        <v>101</v>
      </c>
      <c r="H23" s="59" t="s">
        <v>59</v>
      </c>
      <c r="I23" s="53">
        <v>287</v>
      </c>
      <c r="J23" s="59" t="s">
        <v>59</v>
      </c>
      <c r="K23" s="53">
        <v>128</v>
      </c>
      <c r="L23" s="59" t="s">
        <v>59</v>
      </c>
      <c r="M23" s="53">
        <v>475</v>
      </c>
      <c r="N23" s="59" t="s">
        <v>59</v>
      </c>
      <c r="O23" s="53">
        <v>588</v>
      </c>
      <c r="P23" s="59" t="s">
        <v>59</v>
      </c>
      <c r="Q23" s="53">
        <v>0</v>
      </c>
    </row>
    <row r="24" spans="1:18" ht="14.25">
      <c r="D24" s="96" t="s">
        <v>172</v>
      </c>
      <c r="E24" s="53">
        <v>20155</v>
      </c>
      <c r="F24" s="59"/>
      <c r="G24" s="56">
        <v>931</v>
      </c>
      <c r="H24" s="59"/>
      <c r="I24" s="56">
        <v>1163</v>
      </c>
      <c r="J24" s="59"/>
      <c r="K24" s="53">
        <v>3173</v>
      </c>
      <c r="L24" s="59"/>
      <c r="M24" s="53">
        <v>9380</v>
      </c>
      <c r="N24" s="59"/>
      <c r="O24" s="53">
        <v>5379</v>
      </c>
      <c r="P24" s="59"/>
      <c r="Q24" s="53">
        <v>129</v>
      </c>
      <c r="R24" s="96" t="s">
        <v>59</v>
      </c>
    </row>
    <row r="25" spans="1:18">
      <c r="C25" s="273" t="s">
        <v>29</v>
      </c>
      <c r="D25" s="286"/>
      <c r="E25" s="53">
        <v>59</v>
      </c>
      <c r="F25" s="59" t="s">
        <v>59</v>
      </c>
      <c r="G25" s="56">
        <v>0</v>
      </c>
      <c r="H25" s="59"/>
      <c r="I25" s="56">
        <v>0</v>
      </c>
      <c r="J25" s="59"/>
      <c r="K25" s="53">
        <v>0</v>
      </c>
      <c r="L25" s="59"/>
      <c r="M25" s="53">
        <v>0</v>
      </c>
      <c r="N25" s="59"/>
      <c r="O25" s="56">
        <v>59</v>
      </c>
      <c r="P25" s="59" t="s">
        <v>59</v>
      </c>
      <c r="Q25" s="53">
        <v>0</v>
      </c>
    </row>
    <row r="26" spans="1:18">
      <c r="C26" s="144"/>
      <c r="D26" s="160"/>
      <c r="E26" s="53"/>
      <c r="F26" s="59"/>
      <c r="G26" s="56"/>
      <c r="H26" s="59"/>
      <c r="I26" s="53"/>
      <c r="J26" s="59"/>
      <c r="K26" s="53"/>
      <c r="L26" s="59"/>
      <c r="M26" s="53"/>
      <c r="N26" s="59"/>
      <c r="O26" s="53"/>
      <c r="P26" s="59"/>
      <c r="Q26" s="53"/>
    </row>
    <row r="27" spans="1:18" ht="14.25">
      <c r="B27" s="272" t="s">
        <v>173</v>
      </c>
      <c r="C27" s="272"/>
      <c r="D27" s="272"/>
      <c r="E27" s="59">
        <v>60005</v>
      </c>
      <c r="F27" s="59" t="s">
        <v>182</v>
      </c>
      <c r="G27" s="59">
        <v>2752</v>
      </c>
      <c r="H27" s="59" t="s">
        <v>182</v>
      </c>
      <c r="I27" s="59">
        <v>4615</v>
      </c>
      <c r="J27" s="59" t="s">
        <v>182</v>
      </c>
      <c r="K27" s="59">
        <v>12286</v>
      </c>
      <c r="L27" s="59" t="s">
        <v>182</v>
      </c>
      <c r="M27" s="59">
        <v>21424</v>
      </c>
      <c r="N27" s="59" t="s">
        <v>182</v>
      </c>
      <c r="O27" s="59">
        <v>18776</v>
      </c>
      <c r="P27" s="59" t="s">
        <v>182</v>
      </c>
      <c r="Q27" s="59">
        <v>152</v>
      </c>
      <c r="R27" s="96" t="s">
        <v>59</v>
      </c>
    </row>
    <row r="28" spans="1:18" ht="6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29" spans="1:18" ht="32.25" customHeight="1">
      <c r="A29" s="49"/>
      <c r="B29" s="49"/>
      <c r="C29" s="49"/>
      <c r="D29" s="49"/>
      <c r="E29" s="68"/>
      <c r="F29" s="49"/>
      <c r="G29" s="68"/>
      <c r="H29" s="49"/>
      <c r="I29" s="68"/>
      <c r="J29" s="49"/>
      <c r="K29" s="68"/>
      <c r="L29" s="49"/>
      <c r="M29" s="68"/>
      <c r="N29" s="49"/>
      <c r="O29" s="68"/>
      <c r="P29" s="49"/>
      <c r="Q29" s="68"/>
    </row>
    <row r="30" spans="1:18">
      <c r="A30" s="120"/>
      <c r="B30" s="120"/>
      <c r="C30" s="120"/>
      <c r="D30" s="96"/>
      <c r="E30" s="266" t="s">
        <v>123</v>
      </c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</row>
    <row r="31" spans="1:18" s="54" customFormat="1" ht="6.95" customHeight="1">
      <c r="A31" s="120"/>
      <c r="B31" s="120"/>
      <c r="C31" s="120"/>
      <c r="D31" s="96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23"/>
    </row>
    <row r="32" spans="1:18" s="54" customFormat="1" ht="6.95" customHeight="1">
      <c r="A32" s="120"/>
      <c r="B32" s="120"/>
      <c r="C32" s="120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223"/>
    </row>
    <row r="33" spans="1:17" s="54" customFormat="1" ht="12.75" customHeight="1">
      <c r="A33" s="308" t="s">
        <v>117</v>
      </c>
      <c r="B33" s="308"/>
      <c r="C33" s="308"/>
      <c r="D33" s="308"/>
      <c r="E33" s="270" t="s">
        <v>0</v>
      </c>
      <c r="F33" s="270"/>
      <c r="G33" s="307" t="s">
        <v>37</v>
      </c>
      <c r="H33" s="307"/>
      <c r="I33" s="307"/>
      <c r="J33" s="307"/>
      <c r="K33" s="307"/>
      <c r="L33" s="307"/>
      <c r="M33" s="307"/>
      <c r="N33" s="307"/>
      <c r="O33" s="307"/>
      <c r="P33" s="307"/>
      <c r="Q33" s="223"/>
    </row>
    <row r="34" spans="1:17" ht="6.95" customHeight="1">
      <c r="A34" s="308"/>
      <c r="B34" s="308"/>
      <c r="C34" s="308"/>
      <c r="D34" s="308"/>
      <c r="E34" s="270"/>
      <c r="F34" s="270"/>
      <c r="G34" s="99"/>
      <c r="H34" s="100"/>
      <c r="I34" s="99"/>
      <c r="J34" s="100"/>
      <c r="K34" s="99"/>
      <c r="L34" s="100"/>
      <c r="M34" s="99"/>
      <c r="N34" s="100"/>
      <c r="O34" s="99"/>
      <c r="P34" s="99"/>
    </row>
    <row r="35" spans="1:17" ht="6.95" customHeight="1">
      <c r="A35" s="308"/>
      <c r="B35" s="308"/>
      <c r="C35" s="308"/>
      <c r="D35" s="308"/>
      <c r="E35" s="270"/>
      <c r="F35" s="270"/>
      <c r="G35" s="101"/>
      <c r="H35" s="102"/>
      <c r="I35" s="101"/>
      <c r="J35" s="102"/>
      <c r="K35" s="101"/>
      <c r="L35" s="102"/>
      <c r="M35" s="101"/>
      <c r="N35" s="102"/>
      <c r="O35" s="101"/>
      <c r="P35" s="103"/>
    </row>
    <row r="36" spans="1:17" ht="35.25" customHeight="1">
      <c r="A36" s="308"/>
      <c r="B36" s="308"/>
      <c r="C36" s="308"/>
      <c r="D36" s="308"/>
      <c r="E36" s="270"/>
      <c r="F36" s="270"/>
      <c r="G36" s="270" t="s">
        <v>38</v>
      </c>
      <c r="H36" s="270"/>
      <c r="I36" s="270" t="s">
        <v>66</v>
      </c>
      <c r="J36" s="270"/>
      <c r="K36" s="270" t="s">
        <v>67</v>
      </c>
      <c r="L36" s="270"/>
      <c r="M36" s="270" t="s">
        <v>56</v>
      </c>
      <c r="N36" s="270"/>
      <c r="O36" s="270" t="s">
        <v>57</v>
      </c>
      <c r="P36" s="270"/>
    </row>
    <row r="37" spans="1:17" ht="6.9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7" ht="6.9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7">
      <c r="A39" s="275" t="s">
        <v>0</v>
      </c>
      <c r="B39" s="275"/>
      <c r="C39" s="275"/>
      <c r="D39" s="275"/>
      <c r="E39" s="47">
        <f>G39++I39+K39+M39+O39</f>
        <v>100.00129661324621</v>
      </c>
      <c r="F39" s="52"/>
      <c r="G39" s="47">
        <f>G15/(E15-Q15)*100</f>
        <v>4.3592137337275041</v>
      </c>
      <c r="H39" s="52"/>
      <c r="I39" s="47">
        <f>I15/(E15-Q15)*100</f>
        <v>8.2412737928530682</v>
      </c>
      <c r="J39" s="52"/>
      <c r="K39" s="47">
        <f>K15/(E15-Q15)*100</f>
        <v>17.759711633214046</v>
      </c>
      <c r="L39" s="52"/>
      <c r="M39" s="47">
        <f>M15/(E15-Q15)*100</f>
        <v>43.988900990612521</v>
      </c>
      <c r="N39" s="52"/>
      <c r="O39" s="47">
        <f>O15/(E15-Q15)*100</f>
        <v>25.652196462839065</v>
      </c>
      <c r="P39" s="59"/>
    </row>
    <row r="40" spans="1:17">
      <c r="A40" s="96"/>
      <c r="B40" s="96"/>
      <c r="C40" s="104"/>
      <c r="D40" s="161"/>
      <c r="E40" s="53"/>
      <c r="F40" s="52"/>
      <c r="G40" s="56"/>
      <c r="H40" s="52"/>
      <c r="I40" s="53"/>
      <c r="J40" s="52"/>
      <c r="K40" s="53"/>
      <c r="L40" s="52"/>
      <c r="M40" s="56"/>
      <c r="N40" s="52"/>
      <c r="O40" s="56"/>
      <c r="P40" s="59"/>
    </row>
    <row r="41" spans="1:17" ht="14.25">
      <c r="A41" s="96"/>
      <c r="B41" s="272" t="s">
        <v>171</v>
      </c>
      <c r="C41" s="272"/>
      <c r="D41" s="272"/>
      <c r="E41" s="47">
        <f>SUM(E42,E45)</f>
        <v>100</v>
      </c>
      <c r="F41" s="52"/>
      <c r="G41" s="47">
        <f>SUM(G42,G45)</f>
        <v>100</v>
      </c>
      <c r="H41" s="52"/>
      <c r="I41" s="47">
        <f>SUM(I42,I45)</f>
        <v>100</v>
      </c>
      <c r="J41" s="52"/>
      <c r="K41" s="47">
        <f>SUM(K42,K45)</f>
        <v>100</v>
      </c>
      <c r="L41" s="52"/>
      <c r="M41" s="47">
        <f>SUM(M42,M45)</f>
        <v>100</v>
      </c>
      <c r="N41" s="52"/>
      <c r="O41" s="47">
        <f>SUM(O42,O45)</f>
        <v>100</v>
      </c>
      <c r="P41" s="59"/>
    </row>
    <row r="42" spans="1:17">
      <c r="A42" s="96"/>
      <c r="B42" s="96"/>
      <c r="C42" s="273" t="s">
        <v>105</v>
      </c>
      <c r="D42" s="273"/>
      <c r="E42" s="55">
        <f>E18*100/(E17-E25)</f>
        <v>76.332124313978454</v>
      </c>
      <c r="F42" s="52"/>
      <c r="G42" s="55">
        <f>G18*100/(G17-G25)</f>
        <v>74.011583983883156</v>
      </c>
      <c r="H42" s="52"/>
      <c r="I42" s="55">
        <f>I18*100/(I17-I25)</f>
        <v>81.919229344201554</v>
      </c>
      <c r="J42" s="52"/>
      <c r="K42" s="55">
        <f>K18*100/(K17-K25)</f>
        <v>77.660841938046062</v>
      </c>
      <c r="L42" s="52"/>
      <c r="M42" s="55">
        <f>M18*100/(M17-M25)</f>
        <v>78.185577668648236</v>
      </c>
      <c r="N42" s="52"/>
      <c r="O42" s="55">
        <f>O18*100/(O17-O25)</f>
        <v>69.912699561086185</v>
      </c>
      <c r="P42" s="59"/>
    </row>
    <row r="43" spans="1:17">
      <c r="A43" s="96"/>
      <c r="B43" s="96"/>
      <c r="C43" s="96"/>
      <c r="D43" s="96" t="s">
        <v>43</v>
      </c>
      <c r="E43" s="55">
        <f>E19*100/(E17-E25)</f>
        <v>56.098850550403419</v>
      </c>
      <c r="F43" s="52"/>
      <c r="G43" s="55">
        <f>G19*100/(G17-G25)</f>
        <v>57.491815663560814</v>
      </c>
      <c r="H43" s="52"/>
      <c r="I43" s="55">
        <f>I19*100/(I17-I25)</f>
        <v>67.000123502531807</v>
      </c>
      <c r="J43" s="52"/>
      <c r="K43" s="55">
        <f>K19*100/(K17-K25)</f>
        <v>66.73947577442415</v>
      </c>
      <c r="L43" s="52"/>
      <c r="M43" s="55">
        <f>M19*100/(M17-M25)</f>
        <v>50.176617558369948</v>
      </c>
      <c r="N43" s="52"/>
      <c r="O43" s="55">
        <f>O19*100/(O17-O25)</f>
        <v>57.290310133603434</v>
      </c>
      <c r="P43" s="59"/>
    </row>
    <row r="44" spans="1:17">
      <c r="A44" s="96"/>
      <c r="B44" s="96"/>
      <c r="C44" s="96"/>
      <c r="D44" s="96" t="s">
        <v>44</v>
      </c>
      <c r="E44" s="55">
        <f>E20*100/(E17-E25)</f>
        <v>20.234331214905833</v>
      </c>
      <c r="F44" s="52"/>
      <c r="G44" s="55">
        <f>G20*100/(G17-G25)</f>
        <v>16.519768320322338</v>
      </c>
      <c r="H44" s="52"/>
      <c r="I44" s="55">
        <f>I20*100/(I17-I25)</f>
        <v>14.919105841669754</v>
      </c>
      <c r="J44" s="52"/>
      <c r="K44" s="55">
        <f>K20*100/(K17-K25)</f>
        <v>10.921366163621922</v>
      </c>
      <c r="L44" s="52"/>
      <c r="M44" s="55">
        <f>M20*100/(M17-M25)</f>
        <v>28.008960110278281</v>
      </c>
      <c r="N44" s="52"/>
      <c r="O44" s="55">
        <f>O20*100/(O17-O25)</f>
        <v>12.622389427482757</v>
      </c>
      <c r="P44" s="59"/>
    </row>
    <row r="45" spans="1:17">
      <c r="A45" s="96"/>
      <c r="B45" s="96"/>
      <c r="C45" s="273" t="s">
        <v>63</v>
      </c>
      <c r="D45" s="273"/>
      <c r="E45" s="55">
        <f>E21*100/(E17-E25)</f>
        <v>23.667875686021549</v>
      </c>
      <c r="F45" s="52"/>
      <c r="G45" s="55">
        <f>G21*100/(G17-G25)</f>
        <v>25.988416016116847</v>
      </c>
      <c r="H45" s="52"/>
      <c r="I45" s="55">
        <f>I21*100/(I17-I25)</f>
        <v>18.080770655798442</v>
      </c>
      <c r="J45" s="52"/>
      <c r="K45" s="55">
        <f>K21*100/(K17-K25)</f>
        <v>22.339158061953931</v>
      </c>
      <c r="L45" s="52"/>
      <c r="M45" s="55">
        <f>M21*100/(M17-M25)</f>
        <v>21.814422331351771</v>
      </c>
      <c r="N45" s="52"/>
      <c r="O45" s="55">
        <f>O21*100/(O17-O25)</f>
        <v>30.087300438913807</v>
      </c>
      <c r="P45" s="59"/>
    </row>
    <row r="46" spans="1:17">
      <c r="A46" s="96"/>
      <c r="B46" s="96"/>
      <c r="C46" s="96"/>
      <c r="D46" s="96" t="s">
        <v>45</v>
      </c>
      <c r="E46" s="55">
        <f>E22*100/(E17-E25)</f>
        <v>0.68522846236001989</v>
      </c>
      <c r="F46" s="52"/>
      <c r="G46" s="56">
        <f>G22*100/(G17-G25)</f>
        <v>0</v>
      </c>
      <c r="H46" s="52"/>
      <c r="I46" s="56">
        <f>I22*100/(I17-I25)</f>
        <v>0.17290354452266271</v>
      </c>
      <c r="J46" s="52"/>
      <c r="K46" s="56">
        <f>K22*100/(K17-K25)</f>
        <v>0.48980672491395288</v>
      </c>
      <c r="L46" s="52"/>
      <c r="M46" s="55">
        <f>M22*100/(M17-M25)</f>
        <v>0.58800723701214785</v>
      </c>
      <c r="N46" s="56"/>
      <c r="O46" s="55">
        <f>O22*100/(O17-O25)</f>
        <v>1.307094969372498</v>
      </c>
      <c r="P46" s="59"/>
    </row>
    <row r="47" spans="1:17">
      <c r="A47" s="96"/>
      <c r="B47" s="96"/>
      <c r="C47" s="96"/>
      <c r="D47" s="96" t="s">
        <v>46</v>
      </c>
      <c r="E47" s="55">
        <f>E23*100/(E17-E25)</f>
        <v>1.6697156513371472</v>
      </c>
      <c r="F47" s="52"/>
      <c r="G47" s="56">
        <f>G23*100/(G17-G25)</f>
        <v>2.5434399395618232</v>
      </c>
      <c r="H47" s="52"/>
      <c r="I47" s="55">
        <f>I23*100/(I17-I25)</f>
        <v>3.5445226627145856</v>
      </c>
      <c r="J47" s="52"/>
      <c r="K47" s="55">
        <f>K23*100/SUM($K$18,K21)</f>
        <v>0.84723325390521576</v>
      </c>
      <c r="L47" s="52"/>
      <c r="M47" s="55">
        <f>M23*100/(M17-M25)</f>
        <v>1.0230895149478763</v>
      </c>
      <c r="N47" s="52"/>
      <c r="O47" s="55">
        <f>O23*100/(O17-O25)</f>
        <v>2.8360584575314718</v>
      </c>
      <c r="P47" s="59"/>
    </row>
    <row r="48" spans="1:17" ht="14.25">
      <c r="A48" s="96"/>
      <c r="B48" s="96"/>
      <c r="C48" s="96"/>
      <c r="D48" s="96" t="s">
        <v>172</v>
      </c>
      <c r="E48" s="55">
        <f>E24*100/(E17-E25)</f>
        <v>21.312931572324384</v>
      </c>
      <c r="F48" s="52"/>
      <c r="G48" s="55">
        <f>G24*100/(G17-G25)</f>
        <v>23.444976076555022</v>
      </c>
      <c r="H48" s="52"/>
      <c r="I48" s="55">
        <f>I24*100/(I17-I25)</f>
        <v>14.363344448561195</v>
      </c>
      <c r="J48" s="52"/>
      <c r="K48" s="55">
        <f>K24*100/(K17-K25)</f>
        <v>21.002118083134764</v>
      </c>
      <c r="L48" s="52"/>
      <c r="M48" s="55">
        <f>M24*100/(M17-M25)</f>
        <v>20.203325579391745</v>
      </c>
      <c r="N48" s="52"/>
      <c r="O48" s="55">
        <f>O24*100/(O17-O25)</f>
        <v>25.944147012009839</v>
      </c>
      <c r="P48" s="59"/>
    </row>
    <row r="49" spans="1:16">
      <c r="A49" s="96"/>
      <c r="B49" s="96"/>
      <c r="C49" s="145"/>
      <c r="D49" s="161"/>
      <c r="E49" s="53"/>
      <c r="F49" s="52"/>
      <c r="G49" s="56"/>
      <c r="H49" s="52"/>
      <c r="I49" s="53"/>
      <c r="J49" s="52"/>
      <c r="K49" s="53"/>
      <c r="L49" s="52"/>
      <c r="M49" s="56"/>
      <c r="N49" s="52"/>
      <c r="O49" s="56"/>
      <c r="P49" s="59"/>
    </row>
    <row r="50" spans="1:16" ht="14.25">
      <c r="A50" s="96"/>
      <c r="B50" s="272" t="s">
        <v>173</v>
      </c>
      <c r="C50" s="272"/>
      <c r="D50" s="272"/>
      <c r="E50" s="47">
        <f>SUM(G50,I50,K50,M50,O50)</f>
        <v>100</v>
      </c>
      <c r="F50" s="52"/>
      <c r="G50" s="47">
        <f>G27*100/(E27-Q27)</f>
        <v>4.5979315990844238</v>
      </c>
      <c r="H50" s="52"/>
      <c r="I50" s="47">
        <f>I27*100/(E27-Q27)</f>
        <v>7.7105575326215892</v>
      </c>
      <c r="J50" s="52"/>
      <c r="K50" s="47">
        <f>K27*100/(E27-Q27)</f>
        <v>20.526957713063673</v>
      </c>
      <c r="L50" s="52"/>
      <c r="M50" s="47">
        <f>M27*100/(E27-Q27)</f>
        <v>35.794362855663039</v>
      </c>
      <c r="N50" s="52"/>
      <c r="O50" s="47">
        <f>O27*100/(E27-Q27)</f>
        <v>31.370190299567273</v>
      </c>
      <c r="P50" s="59"/>
    </row>
    <row r="51" spans="1:16" ht="6.75" customHeight="1" thickBot="1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</row>
    <row r="52" spans="1:16" ht="6.95" customHeight="1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</row>
    <row r="53" spans="1:16">
      <c r="A53" s="126" t="s">
        <v>42</v>
      </c>
      <c r="B53" s="7"/>
      <c r="C53" s="123">
        <v>1</v>
      </c>
      <c r="D53" s="302" t="s">
        <v>174</v>
      </c>
      <c r="E53" s="302"/>
      <c r="F53" s="302"/>
      <c r="G53" s="302"/>
      <c r="H53" s="302"/>
      <c r="I53" s="302"/>
      <c r="J53" s="302"/>
      <c r="K53" s="302"/>
      <c r="L53" s="302"/>
      <c r="M53" s="302"/>
      <c r="N53" s="302"/>
      <c r="O53" s="302"/>
      <c r="P53" s="302"/>
    </row>
    <row r="54" spans="1:16">
      <c r="A54" s="126"/>
      <c r="B54" s="7"/>
      <c r="C54" s="123">
        <v>2</v>
      </c>
      <c r="D54" s="302" t="s">
        <v>104</v>
      </c>
      <c r="E54" s="302"/>
      <c r="F54" s="302"/>
      <c r="G54" s="302"/>
      <c r="H54" s="302"/>
      <c r="I54" s="302"/>
      <c r="J54" s="302"/>
      <c r="K54" s="302"/>
      <c r="L54" s="302"/>
      <c r="M54" s="302"/>
      <c r="N54" s="302"/>
      <c r="O54" s="302"/>
      <c r="P54" s="302"/>
    </row>
    <row r="55" spans="1:16">
      <c r="A55" s="126"/>
      <c r="B55" s="7"/>
      <c r="C55" s="123">
        <v>3</v>
      </c>
      <c r="D55" s="302" t="s">
        <v>175</v>
      </c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02"/>
      <c r="P55" s="302"/>
    </row>
    <row r="56" spans="1:16">
      <c r="A56" s="7"/>
      <c r="B56" s="7"/>
      <c r="C56" s="124">
        <v>0</v>
      </c>
      <c r="D56" s="162" t="s">
        <v>36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1:16">
      <c r="A57" s="1"/>
      <c r="B57" s="1"/>
      <c r="C57" s="125" t="s">
        <v>59</v>
      </c>
      <c r="D57" s="162" t="s">
        <v>111</v>
      </c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</sheetData>
  <mergeCells count="37">
    <mergeCell ref="A3:R3"/>
    <mergeCell ref="A2:R2"/>
    <mergeCell ref="A1:R1"/>
    <mergeCell ref="C21:D21"/>
    <mergeCell ref="M36:N36"/>
    <mergeCell ref="O36:P36"/>
    <mergeCell ref="B27:D27"/>
    <mergeCell ref="G12:H12"/>
    <mergeCell ref="K12:L12"/>
    <mergeCell ref="C25:D25"/>
    <mergeCell ref="C18:D18"/>
    <mergeCell ref="A15:D15"/>
    <mergeCell ref="B17:D17"/>
    <mergeCell ref="G9:P9"/>
    <mergeCell ref="A9:D12"/>
    <mergeCell ref="O12:P12"/>
    <mergeCell ref="E6:P6"/>
    <mergeCell ref="E9:F12"/>
    <mergeCell ref="I12:J12"/>
    <mergeCell ref="M12:N12"/>
    <mergeCell ref="G10:Q10"/>
    <mergeCell ref="E7:R7"/>
    <mergeCell ref="D53:P53"/>
    <mergeCell ref="D54:P54"/>
    <mergeCell ref="D55:P55"/>
    <mergeCell ref="B50:D50"/>
    <mergeCell ref="E30:P30"/>
    <mergeCell ref="G33:P33"/>
    <mergeCell ref="B41:D41"/>
    <mergeCell ref="A33:D36"/>
    <mergeCell ref="C42:D42"/>
    <mergeCell ref="E33:F36"/>
    <mergeCell ref="G36:H36"/>
    <mergeCell ref="K36:L36"/>
    <mergeCell ref="C45:D45"/>
    <mergeCell ref="I36:J36"/>
    <mergeCell ref="A39:D39"/>
  </mergeCells>
  <phoneticPr fontId="0" type="noConversion"/>
  <hyperlinks>
    <hyperlink ref="S1" location="Índice!A1" display="Ir a Índice" xr:uid="{00000000-0004-0000-0800-000000000000}"/>
  </hyperlinks>
  <printOptions horizontalCentered="1"/>
  <pageMargins left="1.1605511811023623" right="0.59055118110236227" top="0.78740157480314965" bottom="0.78740157480314965" header="0.39370078740157483" footer="0.39370078740157483"/>
  <pageSetup paperSize="9" scale="71" orientation="landscape" r:id="rId1"/>
  <headerFooter alignWithMargins="0"/>
  <ignoredErrors>
    <ignoredError sqref="G21:Q2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7"/>
  <sheetViews>
    <sheetView showGridLines="0" zoomScaleNormal="100" workbookViewId="0">
      <selection sqref="A1:Q1"/>
    </sheetView>
  </sheetViews>
  <sheetFormatPr defaultColWidth="11.42578125" defaultRowHeight="12.75"/>
  <cols>
    <col min="1" max="1" width="5.5703125" style="96" customWidth="1"/>
    <col min="2" max="2" width="7.42578125" style="96" customWidth="1"/>
    <col min="3" max="3" width="3.140625" style="96" customWidth="1"/>
    <col min="4" max="4" width="31.7109375" style="96" customWidth="1"/>
    <col min="5" max="5" width="10" style="96" bestFit="1" customWidth="1"/>
    <col min="6" max="6" width="3.7109375" style="96" customWidth="1"/>
    <col min="7" max="7" width="12.7109375" style="96" customWidth="1"/>
    <col min="8" max="8" width="3.7109375" style="96" customWidth="1"/>
    <col min="9" max="9" width="12.7109375" style="96" customWidth="1"/>
    <col min="10" max="11" width="3.7109375" style="96" customWidth="1"/>
    <col min="12" max="12" width="7.28515625" style="96" bestFit="1" customWidth="1"/>
    <col min="13" max="13" width="1.7109375" style="96" bestFit="1" customWidth="1"/>
    <col min="14" max="14" width="9.28515625" style="96" bestFit="1" customWidth="1"/>
    <col min="15" max="15" width="1.7109375" style="96" bestFit="1" customWidth="1"/>
    <col min="16" max="16" width="11.5703125" style="96" bestFit="1" customWidth="1"/>
    <col min="17" max="17" width="1.7109375" style="96" bestFit="1" customWidth="1"/>
    <col min="18" max="18" width="5.7109375" style="96" customWidth="1"/>
    <col min="19" max="16384" width="11.42578125" style="50"/>
  </cols>
  <sheetData>
    <row r="1" spans="1:19" s="69" customFormat="1" ht="15">
      <c r="A1" s="303" t="s">
        <v>99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S1" s="147" t="s">
        <v>181</v>
      </c>
    </row>
    <row r="2" spans="1:19" s="69" customFormat="1" ht="15" customHeight="1">
      <c r="A2" s="309" t="s">
        <v>177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</row>
    <row r="3" spans="1:19" s="69" customFormat="1" ht="15">
      <c r="A3" s="303" t="s">
        <v>196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</row>
    <row r="4" spans="1:19" s="71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9" ht="6" customHeight="1"/>
    <row r="6" spans="1:19" ht="12.75" customHeight="1">
      <c r="A6" s="120"/>
      <c r="B6" s="120"/>
      <c r="C6" s="120"/>
      <c r="E6" s="266" t="s">
        <v>121</v>
      </c>
      <c r="F6" s="266"/>
      <c r="G6" s="266"/>
      <c r="H6" s="266"/>
      <c r="I6" s="266"/>
      <c r="J6" s="266"/>
      <c r="L6" s="266" t="s">
        <v>123</v>
      </c>
      <c r="M6" s="266"/>
      <c r="N6" s="266"/>
      <c r="O6" s="266"/>
      <c r="P6" s="266"/>
      <c r="Q6" s="266"/>
    </row>
    <row r="7" spans="1:19" ht="6" customHeight="1">
      <c r="A7" s="120"/>
      <c r="B7" s="120"/>
      <c r="C7" s="120"/>
      <c r="E7" s="97"/>
      <c r="F7" s="97"/>
      <c r="G7" s="97"/>
      <c r="H7" s="97"/>
      <c r="I7" s="97"/>
      <c r="J7" s="97"/>
      <c r="L7" s="97"/>
      <c r="M7" s="97"/>
      <c r="N7" s="97"/>
      <c r="O7" s="97"/>
      <c r="P7" s="97"/>
      <c r="Q7" s="97"/>
    </row>
    <row r="8" spans="1:19" ht="6" customHeight="1">
      <c r="A8" s="120"/>
      <c r="B8" s="120"/>
      <c r="C8" s="120"/>
    </row>
    <row r="9" spans="1:19" ht="12.75" customHeight="1">
      <c r="A9" s="308" t="s">
        <v>116</v>
      </c>
      <c r="B9" s="308"/>
      <c r="C9" s="308"/>
      <c r="D9" s="308"/>
      <c r="E9" s="270" t="s">
        <v>64</v>
      </c>
      <c r="F9" s="270"/>
      <c r="G9" s="307" t="s">
        <v>33</v>
      </c>
      <c r="H9" s="307"/>
      <c r="I9" s="307"/>
      <c r="J9" s="307"/>
      <c r="K9" s="226"/>
      <c r="L9" s="270" t="s">
        <v>64</v>
      </c>
      <c r="M9" s="270"/>
      <c r="N9" s="307" t="s">
        <v>33</v>
      </c>
      <c r="O9" s="307"/>
      <c r="P9" s="307"/>
      <c r="Q9" s="307"/>
    </row>
    <row r="10" spans="1:19" ht="6" customHeight="1">
      <c r="A10" s="308"/>
      <c r="B10" s="308"/>
      <c r="C10" s="308"/>
      <c r="D10" s="308"/>
      <c r="E10" s="270"/>
      <c r="F10" s="270"/>
      <c r="G10" s="99"/>
      <c r="H10" s="99"/>
      <c r="I10" s="99"/>
      <c r="J10" s="99"/>
      <c r="K10" s="101"/>
      <c r="L10" s="270"/>
      <c r="M10" s="270"/>
      <c r="N10" s="99"/>
      <c r="O10" s="99"/>
      <c r="P10" s="99"/>
      <c r="Q10" s="99"/>
    </row>
    <row r="11" spans="1:19" ht="6" customHeight="1">
      <c r="A11" s="308"/>
      <c r="B11" s="308"/>
      <c r="C11" s="308"/>
      <c r="D11" s="308"/>
      <c r="E11" s="270"/>
      <c r="F11" s="270"/>
      <c r="G11" s="101"/>
      <c r="H11" s="101"/>
      <c r="I11" s="101"/>
      <c r="L11" s="270"/>
      <c r="M11" s="270"/>
      <c r="N11" s="101"/>
      <c r="O11" s="101"/>
      <c r="P11" s="101"/>
    </row>
    <row r="12" spans="1:19" ht="12.75" customHeight="1">
      <c r="A12" s="308"/>
      <c r="B12" s="308"/>
      <c r="C12" s="308"/>
      <c r="D12" s="308"/>
      <c r="E12" s="270"/>
      <c r="F12" s="270"/>
      <c r="G12" s="270" t="s">
        <v>34</v>
      </c>
      <c r="H12" s="270"/>
      <c r="I12" s="270" t="s">
        <v>35</v>
      </c>
      <c r="J12" s="270"/>
      <c r="K12" s="212"/>
      <c r="L12" s="270"/>
      <c r="M12" s="270"/>
      <c r="N12" s="270" t="s">
        <v>34</v>
      </c>
      <c r="O12" s="270"/>
      <c r="P12" s="270" t="s">
        <v>35</v>
      </c>
      <c r="Q12" s="270"/>
    </row>
    <row r="13" spans="1:19" s="49" customFormat="1" ht="6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8"/>
    </row>
    <row r="14" spans="1:19" ht="6" customHeight="1"/>
    <row r="15" spans="1:19" ht="12.75" customHeight="1">
      <c r="A15" s="272" t="s">
        <v>0</v>
      </c>
      <c r="B15" s="272"/>
      <c r="C15" s="272"/>
      <c r="D15" s="272"/>
      <c r="G15" s="132"/>
    </row>
    <row r="16" spans="1:19">
      <c r="B16" s="272" t="s">
        <v>87</v>
      </c>
      <c r="C16" s="272"/>
      <c r="D16" s="272"/>
      <c r="E16" s="59">
        <v>53051</v>
      </c>
      <c r="F16" s="59" t="s">
        <v>182</v>
      </c>
      <c r="G16" s="59">
        <v>48208</v>
      </c>
      <c r="H16" s="59" t="s">
        <v>182</v>
      </c>
      <c r="I16" s="59">
        <v>4843</v>
      </c>
      <c r="J16" s="108" t="s">
        <v>182</v>
      </c>
      <c r="K16" s="108"/>
      <c r="L16" s="47">
        <f>SUM(L17:L22)</f>
        <v>100</v>
      </c>
      <c r="M16" s="108"/>
      <c r="N16" s="47">
        <f>SUM(N17:N22)</f>
        <v>100</v>
      </c>
      <c r="O16" s="108"/>
      <c r="P16" s="47">
        <f>SUM(P17:P22)</f>
        <v>100</v>
      </c>
      <c r="Q16" s="108"/>
    </row>
    <row r="17" spans="1:19">
      <c r="C17" s="273" t="s">
        <v>47</v>
      </c>
      <c r="D17" s="273"/>
      <c r="E17" s="109">
        <v>12686</v>
      </c>
      <c r="F17" s="108" t="s">
        <v>182</v>
      </c>
      <c r="G17" s="109">
        <v>12383</v>
      </c>
      <c r="H17" s="108" t="s">
        <v>182</v>
      </c>
      <c r="I17" s="109">
        <v>303</v>
      </c>
      <c r="J17" s="108" t="s">
        <v>59</v>
      </c>
      <c r="K17" s="108"/>
      <c r="L17" s="105">
        <f>E17*100/(E16-E23)</f>
        <v>25.107368337720427</v>
      </c>
      <c r="M17" s="108"/>
      <c r="N17" s="105">
        <f>G17*100/(G16-G23)</f>
        <v>26.638127608312178</v>
      </c>
      <c r="O17" s="108"/>
      <c r="P17" s="105">
        <f>I17*100/(I16-I23)</f>
        <v>7.4981440237564962</v>
      </c>
      <c r="Q17" s="108"/>
    </row>
    <row r="18" spans="1:19">
      <c r="C18" s="273" t="s">
        <v>100</v>
      </c>
      <c r="D18" s="273"/>
      <c r="E18" s="109">
        <v>4453</v>
      </c>
      <c r="F18" s="108" t="s">
        <v>182</v>
      </c>
      <c r="G18" s="109">
        <v>3751</v>
      </c>
      <c r="H18" s="108" t="s">
        <v>182</v>
      </c>
      <c r="I18" s="109">
        <v>702</v>
      </c>
      <c r="J18" s="108" t="s">
        <v>59</v>
      </c>
      <c r="K18" s="108"/>
      <c r="L18" s="105">
        <f>E18*100/(E16-E23)</f>
        <v>8.8131098224711533</v>
      </c>
      <c r="M18" s="108"/>
      <c r="N18" s="105">
        <f>G18*100/(G16-G23)</f>
        <v>8.0690960719356362</v>
      </c>
      <c r="O18" s="108"/>
      <c r="P18" s="105">
        <f>I18*100/(I16-I23)</f>
        <v>17.371937639198219</v>
      </c>
      <c r="Q18" s="108"/>
    </row>
    <row r="19" spans="1:19">
      <c r="C19" s="273" t="s">
        <v>82</v>
      </c>
      <c r="D19" s="273"/>
      <c r="E19" s="109">
        <v>13385</v>
      </c>
      <c r="F19" s="108" t="s">
        <v>182</v>
      </c>
      <c r="G19" s="109">
        <v>13257</v>
      </c>
      <c r="H19" s="108" t="s">
        <v>182</v>
      </c>
      <c r="I19" s="109">
        <v>128</v>
      </c>
      <c r="J19" s="108" t="s">
        <v>59</v>
      </c>
      <c r="K19" s="108"/>
      <c r="L19" s="105">
        <f>E19*100/(E16-E23)</f>
        <v>26.490787103924635</v>
      </c>
      <c r="M19" s="108"/>
      <c r="N19" s="105">
        <f>G19*100/(G16-G23)</f>
        <v>28.518263563223336</v>
      </c>
      <c r="O19" s="108"/>
      <c r="P19" s="105">
        <f>I19*100/(I16-I23)</f>
        <v>3.1675327889136353</v>
      </c>
      <c r="Q19" s="108"/>
    </row>
    <row r="20" spans="1:19">
      <c r="C20" s="273" t="s">
        <v>48</v>
      </c>
      <c r="D20" s="273"/>
      <c r="E20" s="109">
        <v>6679</v>
      </c>
      <c r="F20" s="108" t="s">
        <v>182</v>
      </c>
      <c r="G20" s="109">
        <v>5834</v>
      </c>
      <c r="H20" s="108" t="s">
        <v>182</v>
      </c>
      <c r="I20" s="109">
        <v>845</v>
      </c>
      <c r="J20" s="108" t="s">
        <v>59</v>
      </c>
      <c r="K20" s="108"/>
      <c r="L20" s="105">
        <f>E20*100/(E16-E23)</f>
        <v>13.218675163773824</v>
      </c>
      <c r="M20" s="108"/>
      <c r="N20" s="105">
        <f>G20*100/(G16-G23)</f>
        <v>12.550015058297122</v>
      </c>
      <c r="O20" s="108"/>
      <c r="P20" s="105">
        <f>I20*100/(I16-I23)</f>
        <v>20.91066567681267</v>
      </c>
      <c r="Q20" s="108"/>
    </row>
    <row r="21" spans="1:19">
      <c r="C21" s="273" t="s">
        <v>49</v>
      </c>
      <c r="D21" s="273"/>
      <c r="E21" s="109">
        <v>13072</v>
      </c>
      <c r="F21" s="108" t="s">
        <v>182</v>
      </c>
      <c r="G21" s="109">
        <v>11015</v>
      </c>
      <c r="H21" s="108" t="s">
        <v>182</v>
      </c>
      <c r="I21" s="109">
        <v>2057</v>
      </c>
      <c r="J21" s="108" t="s">
        <v>182</v>
      </c>
      <c r="K21" s="108"/>
      <c r="L21" s="105">
        <f>E21*100/(E16-E23)</f>
        <v>25.871316325924752</v>
      </c>
      <c r="M21" s="108"/>
      <c r="N21" s="105">
        <f>G21*100/(G16-G23)</f>
        <v>23.695306113668632</v>
      </c>
      <c r="O21" s="108"/>
      <c r="P21" s="105">
        <f>I21*100/(I16-I23)</f>
        <v>50.903241771838651</v>
      </c>
      <c r="Q21" s="108"/>
    </row>
    <row r="22" spans="1:19" ht="14.25">
      <c r="C22" s="273" t="s">
        <v>178</v>
      </c>
      <c r="D22" s="273"/>
      <c r="E22" s="109">
        <v>252</v>
      </c>
      <c r="F22" s="108" t="s">
        <v>59</v>
      </c>
      <c r="G22" s="109">
        <v>246</v>
      </c>
      <c r="H22" s="108" t="s">
        <v>59</v>
      </c>
      <c r="I22" s="140">
        <v>6</v>
      </c>
      <c r="J22" s="108" t="s">
        <v>59</v>
      </c>
      <c r="K22" s="108"/>
      <c r="L22" s="105">
        <f>E22*100/(E16-E23)</f>
        <v>0.49874324618520793</v>
      </c>
      <c r="M22" s="108"/>
      <c r="N22" s="105">
        <f>G22*100/(G16-G23)</f>
        <v>0.52919158456309423</v>
      </c>
      <c r="O22" s="108"/>
      <c r="P22" s="105">
        <f>I22*100/(I16-I23)</f>
        <v>0.14847809948032664</v>
      </c>
      <c r="Q22" s="108"/>
    </row>
    <row r="23" spans="1:19">
      <c r="C23" s="273" t="s">
        <v>29</v>
      </c>
      <c r="D23" s="273"/>
      <c r="E23" s="109">
        <v>2524</v>
      </c>
      <c r="F23" s="108" t="s">
        <v>182</v>
      </c>
      <c r="G23" s="109">
        <v>1722</v>
      </c>
      <c r="H23" s="108" t="s">
        <v>59</v>
      </c>
      <c r="I23" s="140">
        <v>802</v>
      </c>
      <c r="J23" s="108" t="s">
        <v>59</v>
      </c>
      <c r="K23" s="108"/>
      <c r="L23" s="118" t="s">
        <v>122</v>
      </c>
      <c r="M23" s="119"/>
      <c r="N23" s="118" t="s">
        <v>122</v>
      </c>
      <c r="O23" s="132"/>
      <c r="P23" s="118" t="s">
        <v>122</v>
      </c>
      <c r="Q23" s="108"/>
    </row>
    <row r="24" spans="1:19">
      <c r="E24" s="109"/>
      <c r="F24" s="108"/>
      <c r="G24" s="109"/>
      <c r="H24" s="108"/>
      <c r="I24" s="109"/>
      <c r="J24" s="108"/>
      <c r="K24" s="108"/>
      <c r="L24" s="109"/>
      <c r="M24" s="108"/>
      <c r="N24" s="109"/>
      <c r="O24" s="108"/>
      <c r="P24" s="109"/>
      <c r="Q24" s="108"/>
    </row>
    <row r="25" spans="1:19">
      <c r="B25" s="272" t="s">
        <v>88</v>
      </c>
      <c r="C25" s="272"/>
      <c r="D25" s="272"/>
      <c r="E25" s="59">
        <v>53051</v>
      </c>
      <c r="F25" s="59" t="s">
        <v>182</v>
      </c>
      <c r="G25" s="59">
        <v>48208</v>
      </c>
      <c r="H25" s="59" t="s">
        <v>182</v>
      </c>
      <c r="I25" s="59">
        <v>4843</v>
      </c>
      <c r="J25" s="108" t="s">
        <v>182</v>
      </c>
      <c r="K25" s="108"/>
      <c r="L25" s="47">
        <f>SUM(L26:L31)</f>
        <v>100.00191460846257</v>
      </c>
      <c r="M25" s="108"/>
      <c r="N25" s="47">
        <f>SUM(N26:N31)</f>
        <v>100.00210792580101</v>
      </c>
      <c r="O25" s="108"/>
      <c r="P25" s="47">
        <f>SUM(P26:P31)</f>
        <v>100</v>
      </c>
      <c r="Q25" s="108"/>
    </row>
    <row r="26" spans="1:19">
      <c r="A26" s="110"/>
      <c r="B26" s="110"/>
      <c r="C26" s="273" t="s">
        <v>52</v>
      </c>
      <c r="D26" s="273"/>
      <c r="E26" s="109">
        <v>13417</v>
      </c>
      <c r="F26" s="108" t="s">
        <v>182</v>
      </c>
      <c r="G26" s="109">
        <v>13114</v>
      </c>
      <c r="H26" s="108" t="s">
        <v>182</v>
      </c>
      <c r="I26" s="109">
        <v>303</v>
      </c>
      <c r="J26" s="108" t="s">
        <v>59</v>
      </c>
      <c r="K26" s="108"/>
      <c r="L26" s="105">
        <f t="shared" ref="L26:L31" si="0">E26/($E$25-$E$32)*100</f>
        <v>25.688301742293699</v>
      </c>
      <c r="M26" s="108"/>
      <c r="N26" s="105">
        <f>G26*100/(G25-G32)</f>
        <v>27.643338954468803</v>
      </c>
      <c r="O26" s="108"/>
      <c r="P26" s="105">
        <f>I26*100/(I25-I32)</f>
        <v>6.3256784968684761</v>
      </c>
      <c r="Q26" s="108"/>
      <c r="S26" s="148"/>
    </row>
    <row r="27" spans="1:19">
      <c r="A27" s="110"/>
      <c r="B27" s="110"/>
      <c r="C27" s="273" t="s">
        <v>106</v>
      </c>
      <c r="D27" s="273"/>
      <c r="E27" s="109">
        <v>5090</v>
      </c>
      <c r="F27" s="108" t="s">
        <v>182</v>
      </c>
      <c r="G27" s="109">
        <v>4369</v>
      </c>
      <c r="H27" s="108" t="s">
        <v>182</v>
      </c>
      <c r="I27" s="109">
        <v>721</v>
      </c>
      <c r="J27" s="108" t="s">
        <v>59</v>
      </c>
      <c r="K27" s="108"/>
      <c r="L27" s="105">
        <f t="shared" si="0"/>
        <v>9.7453570744782692</v>
      </c>
      <c r="M27" s="108"/>
      <c r="N27" s="105">
        <f>G27*100/(G25-G32)</f>
        <v>9.2095278246205741</v>
      </c>
      <c r="O27" s="108"/>
      <c r="P27" s="105">
        <f>I27*100/(I25-I32)</f>
        <v>15.052192066805846</v>
      </c>
      <c r="Q27" s="108"/>
      <c r="S27" s="148"/>
    </row>
    <row r="28" spans="1:19">
      <c r="A28" s="110"/>
      <c r="B28" s="110"/>
      <c r="C28" s="273" t="s">
        <v>107</v>
      </c>
      <c r="D28" s="273"/>
      <c r="E28" s="109">
        <v>12390</v>
      </c>
      <c r="F28" s="108" t="s">
        <v>182</v>
      </c>
      <c r="G28" s="109">
        <v>12390</v>
      </c>
      <c r="H28" s="108" t="s">
        <v>182</v>
      </c>
      <c r="I28" s="109">
        <v>0</v>
      </c>
      <c r="J28" s="108"/>
      <c r="K28" s="108"/>
      <c r="L28" s="105">
        <f t="shared" si="0"/>
        <v>23.721998851234922</v>
      </c>
      <c r="M28" s="108"/>
      <c r="N28" s="105">
        <f>G28*100/(G25-G32)</f>
        <v>26.117200674536257</v>
      </c>
      <c r="O28" s="108"/>
      <c r="P28" s="105">
        <f>I28*100/(I25-I32)</f>
        <v>0</v>
      </c>
      <c r="Q28" s="108"/>
      <c r="S28" s="148"/>
    </row>
    <row r="29" spans="1:19">
      <c r="A29" s="110"/>
      <c r="B29" s="110"/>
      <c r="C29" s="273" t="s">
        <v>90</v>
      </c>
      <c r="D29" s="273"/>
      <c r="E29" s="109">
        <v>3534</v>
      </c>
      <c r="F29" s="108" t="s">
        <v>182</v>
      </c>
      <c r="G29" s="109">
        <v>2897</v>
      </c>
      <c r="H29" s="108" t="s">
        <v>182</v>
      </c>
      <c r="I29" s="109">
        <v>637</v>
      </c>
      <c r="J29" s="108" t="s">
        <v>59</v>
      </c>
      <c r="K29" s="108"/>
      <c r="L29" s="105">
        <f t="shared" si="0"/>
        <v>6.7662263067202755</v>
      </c>
      <c r="M29" s="108"/>
      <c r="N29" s="105">
        <f>G29*100/(G25-G32)</f>
        <v>6.1066610455311974</v>
      </c>
      <c r="O29" s="108"/>
      <c r="P29" s="105">
        <f>I29*100/(I25-I32)</f>
        <v>13.298538622129437</v>
      </c>
      <c r="Q29" s="108"/>
      <c r="S29" s="148"/>
    </row>
    <row r="30" spans="1:19">
      <c r="A30" s="110"/>
      <c r="B30" s="110"/>
      <c r="C30" s="273" t="s">
        <v>50</v>
      </c>
      <c r="D30" s="273"/>
      <c r="E30" s="109">
        <v>5988</v>
      </c>
      <c r="F30" s="108" t="s">
        <v>182</v>
      </c>
      <c r="G30" s="109">
        <v>4801</v>
      </c>
      <c r="H30" s="108" t="s">
        <v>182</v>
      </c>
      <c r="I30" s="109">
        <v>1187</v>
      </c>
      <c r="J30" s="108" t="s">
        <v>59</v>
      </c>
      <c r="K30" s="108"/>
      <c r="L30" s="105">
        <f t="shared" si="0"/>
        <v>11.464675473865595</v>
      </c>
      <c r="M30" s="108"/>
      <c r="N30" s="105">
        <f>G30*100/(G25-G32)</f>
        <v>10.120151770657673</v>
      </c>
      <c r="O30" s="108"/>
      <c r="P30" s="105">
        <f>I30*100/(I25-I32)</f>
        <v>24.780793319415448</v>
      </c>
      <c r="Q30" s="108"/>
      <c r="S30" s="148"/>
    </row>
    <row r="31" spans="1:19">
      <c r="A31" s="110"/>
      <c r="B31" s="110"/>
      <c r="C31" s="273" t="s">
        <v>51</v>
      </c>
      <c r="D31" s="273"/>
      <c r="E31" s="109">
        <v>11812</v>
      </c>
      <c r="F31" s="108" t="s">
        <v>182</v>
      </c>
      <c r="G31" s="109">
        <v>9870</v>
      </c>
      <c r="H31" s="108" t="s">
        <v>182</v>
      </c>
      <c r="I31" s="109">
        <v>1942</v>
      </c>
      <c r="J31" s="108" t="s">
        <v>182</v>
      </c>
      <c r="K31" s="108"/>
      <c r="L31" s="105">
        <f t="shared" si="0"/>
        <v>22.615355159869807</v>
      </c>
      <c r="M31" s="108"/>
      <c r="N31" s="105">
        <f>G31*100/(G25-G32)</f>
        <v>20.80522765598651</v>
      </c>
      <c r="O31" s="108"/>
      <c r="P31" s="105">
        <f>I31*100/(I25-I32)</f>
        <v>40.542797494780793</v>
      </c>
      <c r="Q31" s="108"/>
      <c r="S31" s="148"/>
    </row>
    <row r="32" spans="1:19">
      <c r="A32" s="110"/>
      <c r="B32" s="110"/>
      <c r="C32" s="133" t="s">
        <v>29</v>
      </c>
      <c r="D32" s="209"/>
      <c r="E32" s="109">
        <v>821</v>
      </c>
      <c r="F32" s="108" t="s">
        <v>59</v>
      </c>
      <c r="G32" s="109">
        <v>768</v>
      </c>
      <c r="H32" s="108" t="s">
        <v>59</v>
      </c>
      <c r="I32" s="140">
        <v>53</v>
      </c>
      <c r="J32" s="108" t="s">
        <v>59</v>
      </c>
      <c r="K32" s="108"/>
      <c r="L32" s="118" t="s">
        <v>122</v>
      </c>
      <c r="M32" s="119"/>
      <c r="N32" s="118" t="s">
        <v>122</v>
      </c>
      <c r="O32" s="132"/>
      <c r="P32" s="118" t="s">
        <v>122</v>
      </c>
      <c r="Q32" s="108"/>
      <c r="S32" s="148"/>
    </row>
    <row r="33" spans="1:18">
      <c r="A33" s="110"/>
      <c r="B33" s="110"/>
      <c r="C33" s="141"/>
      <c r="E33" s="109"/>
      <c r="F33" s="108"/>
      <c r="G33" s="109"/>
      <c r="H33" s="108"/>
      <c r="I33" s="140"/>
      <c r="J33" s="108"/>
      <c r="K33" s="108"/>
      <c r="L33" s="109"/>
      <c r="M33" s="108"/>
      <c r="N33" s="109"/>
      <c r="O33" s="108"/>
      <c r="P33" s="140"/>
      <c r="Q33" s="108"/>
    </row>
    <row r="34" spans="1:18">
      <c r="B34" s="272" t="s">
        <v>89</v>
      </c>
      <c r="C34" s="272"/>
      <c r="D34" s="272"/>
      <c r="E34" s="59">
        <v>53051</v>
      </c>
      <c r="F34" s="59" t="s">
        <v>182</v>
      </c>
      <c r="G34" s="59">
        <v>48208</v>
      </c>
      <c r="H34" s="59" t="s">
        <v>182</v>
      </c>
      <c r="I34" s="59">
        <v>4843</v>
      </c>
      <c r="J34" s="108" t="s">
        <v>182</v>
      </c>
      <c r="K34" s="108"/>
      <c r="L34" s="47">
        <f>SUM(L35:L38)</f>
        <v>99.998106813577934</v>
      </c>
      <c r="M34" s="108"/>
      <c r="N34" s="47">
        <f>SUM(N35:N38)</f>
        <v>100.00000000000001</v>
      </c>
      <c r="O34" s="108"/>
      <c r="P34" s="47">
        <f>SUM(P35:P38)</f>
        <v>99.979326028530082</v>
      </c>
      <c r="Q34" s="108"/>
    </row>
    <row r="35" spans="1:18">
      <c r="A35" s="110"/>
      <c r="B35" s="110"/>
      <c r="C35" s="311" t="s">
        <v>183</v>
      </c>
      <c r="D35" s="311"/>
      <c r="E35" s="109">
        <v>30344</v>
      </c>
      <c r="F35" s="108" t="s">
        <v>182</v>
      </c>
      <c r="G35" s="109">
        <v>27560</v>
      </c>
      <c r="H35" s="108" t="s">
        <v>182</v>
      </c>
      <c r="I35" s="109">
        <v>2784</v>
      </c>
      <c r="J35" s="108" t="s">
        <v>182</v>
      </c>
      <c r="K35" s="108"/>
      <c r="L35" s="105">
        <f>E35*100/(E34-E39)</f>
        <v>57.446848791200466</v>
      </c>
      <c r="M35" s="108"/>
      <c r="N35" s="105">
        <f>G35*100/(G34-G39)</f>
        <v>57.435811937312437</v>
      </c>
      <c r="O35" s="108"/>
      <c r="P35" s="105">
        <f>I35*100/(I34-I39)</f>
        <v>57.556336572255532</v>
      </c>
      <c r="Q35" s="108"/>
    </row>
    <row r="36" spans="1:18">
      <c r="A36" s="110"/>
      <c r="B36" s="110"/>
      <c r="C36" s="311" t="s">
        <v>184</v>
      </c>
      <c r="D36" s="311"/>
      <c r="E36" s="109">
        <v>13125</v>
      </c>
      <c r="F36" s="108" t="s">
        <v>182</v>
      </c>
      <c r="G36" s="109">
        <v>12318</v>
      </c>
      <c r="H36" s="108" t="s">
        <v>182</v>
      </c>
      <c r="I36" s="109">
        <v>807</v>
      </c>
      <c r="J36" s="108" t="s">
        <v>59</v>
      </c>
      <c r="K36" s="108"/>
      <c r="L36" s="105">
        <f>E36*100/(E34-E39)</f>
        <v>24.848071789629124</v>
      </c>
      <c r="M36" s="108"/>
      <c r="N36" s="105">
        <f>G36*100/(G34-G39)</f>
        <v>25.671057019006337</v>
      </c>
      <c r="O36" s="108"/>
      <c r="P36" s="105">
        <f>I36*100/(I34-I39)</f>
        <v>16.683894976224934</v>
      </c>
      <c r="Q36" s="108"/>
    </row>
    <row r="37" spans="1:18">
      <c r="A37" s="110"/>
      <c r="B37" s="110"/>
      <c r="C37" s="273" t="s">
        <v>101</v>
      </c>
      <c r="D37" s="273"/>
      <c r="E37" s="109">
        <v>6059</v>
      </c>
      <c r="F37" s="108" t="s">
        <v>182</v>
      </c>
      <c r="G37" s="109">
        <v>5136</v>
      </c>
      <c r="H37" s="108" t="s">
        <v>182</v>
      </c>
      <c r="I37" s="109">
        <v>923</v>
      </c>
      <c r="J37" s="108" t="s">
        <v>59</v>
      </c>
      <c r="K37" s="108"/>
      <c r="L37" s="105">
        <f>E37*100/(E34-E39)</f>
        <v>11.470816531303837</v>
      </c>
      <c r="M37" s="108"/>
      <c r="N37" s="105">
        <f>G37*100/(G34-G39)</f>
        <v>10.703567855951984</v>
      </c>
      <c r="O37" s="108"/>
      <c r="P37" s="105">
        <f>I37*100/(I34-I39)</f>
        <v>19.08207566673558</v>
      </c>
      <c r="Q37" s="108"/>
    </row>
    <row r="38" spans="1:18" ht="14.25">
      <c r="A38" s="110"/>
      <c r="B38" s="110"/>
      <c r="C38" s="273" t="s">
        <v>179</v>
      </c>
      <c r="D38" s="273"/>
      <c r="E38" s="109">
        <v>3292</v>
      </c>
      <c r="F38" s="108" t="s">
        <v>182</v>
      </c>
      <c r="G38" s="109">
        <v>2970</v>
      </c>
      <c r="H38" s="108" t="s">
        <v>182</v>
      </c>
      <c r="I38" s="109">
        <v>322</v>
      </c>
      <c r="J38" s="108" t="s">
        <v>59</v>
      </c>
      <c r="K38" s="108"/>
      <c r="L38" s="105">
        <f>E38*100/(E34-E39)</f>
        <v>6.232369701444501</v>
      </c>
      <c r="M38" s="108"/>
      <c r="N38" s="105">
        <f>G38*100/(G34-G39)</f>
        <v>6.1895631877292434</v>
      </c>
      <c r="O38" s="108"/>
      <c r="P38" s="105">
        <f>I38*100/(I34-I39)</f>
        <v>6.6570188133140373</v>
      </c>
      <c r="Q38" s="108"/>
    </row>
    <row r="39" spans="1:18">
      <c r="A39" s="110"/>
      <c r="B39" s="110"/>
      <c r="C39" s="273" t="s">
        <v>29</v>
      </c>
      <c r="D39" s="273"/>
      <c r="E39" s="109">
        <v>230</v>
      </c>
      <c r="F39" s="108" t="s">
        <v>59</v>
      </c>
      <c r="G39" s="109">
        <v>224</v>
      </c>
      <c r="H39" s="108" t="s">
        <v>59</v>
      </c>
      <c r="I39" s="140">
        <v>6</v>
      </c>
      <c r="J39" s="108" t="s">
        <v>59</v>
      </c>
      <c r="K39" s="108"/>
      <c r="L39" s="118" t="s">
        <v>122</v>
      </c>
      <c r="M39" s="132"/>
      <c r="N39" s="118" t="s">
        <v>122</v>
      </c>
      <c r="O39" s="132"/>
      <c r="P39" s="140">
        <v>0</v>
      </c>
      <c r="Q39" s="132"/>
    </row>
    <row r="40" spans="1:18">
      <c r="A40" s="110"/>
      <c r="B40" s="110"/>
      <c r="C40" s="141"/>
      <c r="E40" s="109"/>
      <c r="F40" s="108"/>
      <c r="G40" s="109"/>
      <c r="H40" s="108"/>
      <c r="I40" s="109"/>
      <c r="J40" s="108"/>
      <c r="K40" s="108"/>
      <c r="L40" s="105"/>
      <c r="M40" s="108"/>
      <c r="N40" s="109"/>
      <c r="O40" s="108"/>
      <c r="P40" s="109"/>
      <c r="Q40" s="108"/>
    </row>
    <row r="41" spans="1:18" ht="14.25">
      <c r="B41" s="272" t="s">
        <v>180</v>
      </c>
      <c r="C41" s="272"/>
      <c r="D41" s="272"/>
      <c r="E41" s="59">
        <v>53051</v>
      </c>
      <c r="F41" s="59" t="s">
        <v>182</v>
      </c>
      <c r="G41" s="59">
        <v>48208</v>
      </c>
      <c r="H41" s="59" t="s">
        <v>182</v>
      </c>
      <c r="I41" s="59">
        <v>4843</v>
      </c>
      <c r="J41" s="108" t="s">
        <v>182</v>
      </c>
      <c r="K41" s="108"/>
      <c r="L41" s="47">
        <f>SUM(L42:L47)</f>
        <v>99.995855695310709</v>
      </c>
      <c r="M41" s="108"/>
      <c r="N41" s="47">
        <f>SUM(N42:N47)</f>
        <v>99.997752859486297</v>
      </c>
      <c r="O41" s="108"/>
      <c r="P41" s="47">
        <f>SUM(P42:P47)</f>
        <v>99.973390101117616</v>
      </c>
      <c r="Q41" s="108"/>
    </row>
    <row r="42" spans="1:18">
      <c r="A42" s="110"/>
      <c r="B42" s="110"/>
      <c r="C42" s="273" t="s">
        <v>41</v>
      </c>
      <c r="D42" s="273"/>
      <c r="E42" s="109">
        <v>2059</v>
      </c>
      <c r="F42" s="108" t="s">
        <v>182</v>
      </c>
      <c r="G42" s="109">
        <v>1923</v>
      </c>
      <c r="H42" s="108" t="s">
        <v>59</v>
      </c>
      <c r="I42" s="109">
        <v>136</v>
      </c>
      <c r="J42" s="108" t="s">
        <v>59</v>
      </c>
      <c r="K42" s="108"/>
      <c r="L42" s="105">
        <f>E42*100/(E41-E48)</f>
        <v>4.2665616776145381</v>
      </c>
      <c r="M42" s="108"/>
      <c r="N42" s="105">
        <f>G42*100/(G41-G48)</f>
        <v>4.3212512078380261</v>
      </c>
      <c r="O42" s="108"/>
      <c r="P42" s="105">
        <f>I42*100/(I41-I48)</f>
        <v>3.6189462480042578</v>
      </c>
      <c r="Q42" s="108"/>
      <c r="R42" s="149"/>
    </row>
    <row r="43" spans="1:18">
      <c r="A43" s="110"/>
      <c r="B43" s="110"/>
      <c r="C43" s="273" t="s">
        <v>72</v>
      </c>
      <c r="D43" s="273"/>
      <c r="E43" s="109">
        <v>4053</v>
      </c>
      <c r="F43" s="108" t="s">
        <v>182</v>
      </c>
      <c r="G43" s="109">
        <v>3623</v>
      </c>
      <c r="H43" s="108" t="s">
        <v>182</v>
      </c>
      <c r="I43" s="109">
        <v>430</v>
      </c>
      <c r="J43" s="108" t="s">
        <v>59</v>
      </c>
      <c r="K43" s="108"/>
      <c r="L43" s="105">
        <f>E43*100/(E41-E48)</f>
        <v>8.3984334528274527</v>
      </c>
      <c r="M43" s="108"/>
      <c r="N43" s="105">
        <f>G43*100/(G41-G48)</f>
        <v>8.1413900811217719</v>
      </c>
      <c r="O43" s="108"/>
      <c r="P43" s="105">
        <f>I43*100/(I41-I48)</f>
        <v>11.442256519425227</v>
      </c>
      <c r="Q43" s="108"/>
      <c r="R43" s="149"/>
    </row>
    <row r="44" spans="1:18">
      <c r="A44" s="110"/>
      <c r="B44" s="110"/>
      <c r="C44" s="273" t="s">
        <v>68</v>
      </c>
      <c r="D44" s="273"/>
      <c r="E44" s="109">
        <v>21476</v>
      </c>
      <c r="F44" s="108" t="s">
        <v>182</v>
      </c>
      <c r="G44" s="109">
        <v>19464</v>
      </c>
      <c r="H44" s="108" t="s">
        <v>182</v>
      </c>
      <c r="I44" s="109">
        <v>2012</v>
      </c>
      <c r="J44" s="108" t="s">
        <v>182</v>
      </c>
      <c r="K44" s="108"/>
      <c r="L44" s="105">
        <f>E44*100/(E41-E48)</f>
        <v>44.501543753496755</v>
      </c>
      <c r="M44" s="108"/>
      <c r="N44" s="105">
        <f>G44*100/(G41-G48)</f>
        <v>43.7383429585852</v>
      </c>
      <c r="O44" s="108"/>
      <c r="P44" s="105">
        <f>I44*100/(I41-I48)</f>
        <v>53.539116551357104</v>
      </c>
      <c r="Q44" s="108"/>
      <c r="R44" s="149"/>
    </row>
    <row r="45" spans="1:18">
      <c r="A45" s="110"/>
      <c r="B45" s="110"/>
      <c r="C45" s="273" t="s">
        <v>69</v>
      </c>
      <c r="D45" s="273"/>
      <c r="E45" s="109">
        <v>12559</v>
      </c>
      <c r="F45" s="108" t="s">
        <v>182</v>
      </c>
      <c r="G45" s="109">
        <v>11521</v>
      </c>
      <c r="H45" s="108" t="s">
        <v>182</v>
      </c>
      <c r="I45" s="109">
        <v>1038</v>
      </c>
      <c r="J45" s="108" t="s">
        <v>59</v>
      </c>
      <c r="K45" s="108"/>
      <c r="L45" s="105">
        <f>E45*100/(E41-E48)</f>
        <v>26.024161296338505</v>
      </c>
      <c r="M45" s="108"/>
      <c r="N45" s="105">
        <f>G45*100/(G41-G48)</f>
        <v>25.889305858295319</v>
      </c>
      <c r="O45" s="108"/>
      <c r="P45" s="105">
        <f>I45*100/(I41-I48)</f>
        <v>27.621075039914849</v>
      </c>
      <c r="Q45" s="108"/>
      <c r="R45" s="149"/>
    </row>
    <row r="46" spans="1:18">
      <c r="A46" s="110"/>
      <c r="B46" s="110"/>
      <c r="C46" s="273" t="s">
        <v>70</v>
      </c>
      <c r="D46" s="273"/>
      <c r="E46" s="109">
        <v>6281</v>
      </c>
      <c r="F46" s="108" t="s">
        <v>182</v>
      </c>
      <c r="G46" s="109">
        <v>6225</v>
      </c>
      <c r="H46" s="108" t="s">
        <v>182</v>
      </c>
      <c r="I46" s="109">
        <v>56</v>
      </c>
      <c r="J46" s="108" t="s">
        <v>59</v>
      </c>
      <c r="K46" s="108"/>
      <c r="L46" s="105">
        <f>E46*100/(E41-E48)</f>
        <v>13.015188876686214</v>
      </c>
      <c r="M46" s="108"/>
      <c r="N46" s="105">
        <f>G46*100/(G41-G48)</f>
        <v>13.9884496977596</v>
      </c>
      <c r="O46" s="108"/>
      <c r="P46" s="105">
        <f>I46*100/(I41-I48)</f>
        <v>1.4901543374135178</v>
      </c>
      <c r="Q46" s="108"/>
      <c r="R46" s="149"/>
    </row>
    <row r="47" spans="1:18">
      <c r="A47" s="110"/>
      <c r="B47" s="110"/>
      <c r="C47" s="273" t="s">
        <v>71</v>
      </c>
      <c r="D47" s="273"/>
      <c r="E47" s="109">
        <v>1829</v>
      </c>
      <c r="F47" s="108" t="s">
        <v>182</v>
      </c>
      <c r="G47" s="109">
        <v>1744</v>
      </c>
      <c r="H47" s="108" t="s">
        <v>182</v>
      </c>
      <c r="I47" s="109">
        <v>85</v>
      </c>
      <c r="J47" s="108" t="s">
        <v>59</v>
      </c>
      <c r="K47" s="108"/>
      <c r="L47" s="105">
        <f>E47*100/(E41-E48)</f>
        <v>3.7899666383472512</v>
      </c>
      <c r="M47" s="108"/>
      <c r="N47" s="105">
        <f>G47*100/(G41-G48)</f>
        <v>3.9190130558863845</v>
      </c>
      <c r="O47" s="108"/>
      <c r="P47" s="105">
        <f>I47*100/(I41-I48)</f>
        <v>2.2618414050026612</v>
      </c>
      <c r="Q47" s="108"/>
      <c r="R47" s="149"/>
    </row>
    <row r="48" spans="1:18">
      <c r="A48" s="110"/>
      <c r="B48" s="110"/>
      <c r="C48" s="273" t="s">
        <v>29</v>
      </c>
      <c r="D48" s="273"/>
      <c r="E48" s="109">
        <v>4792</v>
      </c>
      <c r="F48" s="108" t="s">
        <v>182</v>
      </c>
      <c r="G48" s="109">
        <v>3707</v>
      </c>
      <c r="H48" s="108" t="s">
        <v>182</v>
      </c>
      <c r="I48" s="109">
        <v>1085</v>
      </c>
      <c r="J48" s="108" t="s">
        <v>59</v>
      </c>
      <c r="K48" s="108"/>
      <c r="L48" s="118" t="s">
        <v>122</v>
      </c>
      <c r="M48" s="132"/>
      <c r="N48" s="118" t="s">
        <v>122</v>
      </c>
      <c r="O48" s="132"/>
      <c r="P48" s="118" t="s">
        <v>122</v>
      </c>
      <c r="Q48" s="132"/>
    </row>
    <row r="49" spans="1:17" ht="6" customHeight="1" thickBot="1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</row>
    <row r="50" spans="1:17" s="54" customFormat="1" ht="6" customHeight="1"/>
    <row r="51" spans="1:17" s="54" customFormat="1" ht="11.25">
      <c r="A51" s="74" t="s">
        <v>42</v>
      </c>
      <c r="B51" s="64">
        <v>1</v>
      </c>
      <c r="C51" s="310" t="s">
        <v>174</v>
      </c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134"/>
    </row>
    <row r="52" spans="1:17" s="54" customFormat="1" ht="11.25">
      <c r="A52" s="63"/>
      <c r="B52" s="64">
        <v>2</v>
      </c>
      <c r="C52" s="302" t="s">
        <v>102</v>
      </c>
      <c r="D52" s="302"/>
      <c r="E52" s="302"/>
      <c r="F52" s="302"/>
      <c r="G52" s="302"/>
      <c r="H52" s="302"/>
      <c r="I52" s="302"/>
      <c r="J52" s="223"/>
      <c r="K52" s="223"/>
      <c r="L52" s="134"/>
      <c r="M52" s="134"/>
      <c r="N52" s="134"/>
      <c r="O52" s="134"/>
      <c r="P52" s="134"/>
    </row>
    <row r="53" spans="1:17" s="54" customFormat="1" ht="11.25">
      <c r="A53" s="63"/>
      <c r="B53" s="64">
        <v>3</v>
      </c>
      <c r="C53" s="146" t="s">
        <v>103</v>
      </c>
      <c r="D53" s="223"/>
      <c r="E53" s="223"/>
      <c r="F53" s="223"/>
      <c r="G53" s="223"/>
      <c r="H53" s="223"/>
      <c r="I53" s="223"/>
      <c r="J53" s="223"/>
      <c r="K53" s="223"/>
      <c r="L53" s="134"/>
      <c r="M53" s="134"/>
      <c r="N53" s="134"/>
      <c r="O53" s="134"/>
      <c r="P53" s="134"/>
    </row>
    <row r="54" spans="1:17" s="54" customFormat="1" ht="11.25">
      <c r="A54" s="63"/>
      <c r="B54" s="64">
        <v>4</v>
      </c>
      <c r="C54" s="146" t="s">
        <v>200</v>
      </c>
      <c r="D54" s="223"/>
      <c r="E54" s="223"/>
      <c r="F54" s="223"/>
      <c r="G54" s="223"/>
      <c r="H54" s="223"/>
      <c r="I54" s="223"/>
      <c r="J54" s="223"/>
      <c r="K54" s="223"/>
      <c r="L54" s="134"/>
      <c r="M54" s="134"/>
      <c r="N54" s="134"/>
      <c r="O54" s="134"/>
      <c r="P54" s="134"/>
    </row>
    <row r="55" spans="1:17" s="54" customFormat="1" ht="11.25">
      <c r="B55" s="65">
        <v>0</v>
      </c>
      <c r="C55" s="146" t="s">
        <v>36</v>
      </c>
      <c r="D55" s="223"/>
      <c r="E55" s="223"/>
      <c r="F55" s="223"/>
      <c r="G55" s="223"/>
      <c r="H55" s="223"/>
      <c r="I55" s="223"/>
      <c r="J55" s="223"/>
      <c r="K55" s="223"/>
      <c r="L55" s="134"/>
      <c r="M55" s="134"/>
      <c r="N55" s="134"/>
      <c r="O55" s="134"/>
      <c r="P55" s="134"/>
    </row>
    <row r="56" spans="1:17">
      <c r="B56" s="66" t="s">
        <v>59</v>
      </c>
      <c r="C56" s="146" t="s">
        <v>111</v>
      </c>
      <c r="D56" s="223"/>
      <c r="E56" s="223"/>
      <c r="F56" s="223"/>
      <c r="G56" s="223"/>
      <c r="H56" s="223"/>
      <c r="I56" s="223"/>
    </row>
    <row r="57" spans="1:17">
      <c r="B57" s="66" t="s">
        <v>122</v>
      </c>
      <c r="C57" s="146" t="s">
        <v>124</v>
      </c>
    </row>
  </sheetData>
  <mergeCells count="46">
    <mergeCell ref="C36:D36"/>
    <mergeCell ref="C37:D37"/>
    <mergeCell ref="C38:D38"/>
    <mergeCell ref="B41:D41"/>
    <mergeCell ref="C42:D42"/>
    <mergeCell ref="C39:D39"/>
    <mergeCell ref="N9:Q9"/>
    <mergeCell ref="N12:O12"/>
    <mergeCell ref="P12:Q12"/>
    <mergeCell ref="A9:D12"/>
    <mergeCell ref="C28:D28"/>
    <mergeCell ref="C27:D27"/>
    <mergeCell ref="B25:D25"/>
    <mergeCell ref="E9:F12"/>
    <mergeCell ref="G12:H12"/>
    <mergeCell ref="A15:D15"/>
    <mergeCell ref="B16:D16"/>
    <mergeCell ref="I12:J12"/>
    <mergeCell ref="G9:J9"/>
    <mergeCell ref="C35:D35"/>
    <mergeCell ref="C17:D17"/>
    <mergeCell ref="C18:D18"/>
    <mergeCell ref="C19:D19"/>
    <mergeCell ref="C31:D31"/>
    <mergeCell ref="C52:I52"/>
    <mergeCell ref="C43:D43"/>
    <mergeCell ref="C48:D48"/>
    <mergeCell ref="C44:D44"/>
    <mergeCell ref="C47:D47"/>
    <mergeCell ref="C51:O51"/>
    <mergeCell ref="A3:Q3"/>
    <mergeCell ref="A2:Q2"/>
    <mergeCell ref="A1:Q1"/>
    <mergeCell ref="C45:D45"/>
    <mergeCell ref="C46:D46"/>
    <mergeCell ref="E6:J6"/>
    <mergeCell ref="L6:Q6"/>
    <mergeCell ref="L9:M12"/>
    <mergeCell ref="C20:D20"/>
    <mergeCell ref="C29:D29"/>
    <mergeCell ref="C21:D21"/>
    <mergeCell ref="C22:D22"/>
    <mergeCell ref="B34:D34"/>
    <mergeCell ref="C23:D23"/>
    <mergeCell ref="C26:D26"/>
    <mergeCell ref="C30:D30"/>
  </mergeCells>
  <phoneticPr fontId="0" type="noConversion"/>
  <hyperlinks>
    <hyperlink ref="S1" location="Índice!A1" display="Ir a Índice" xr:uid="{00000000-0004-0000-0900-000000000000}"/>
  </hyperlinks>
  <printOptions horizontalCentered="1"/>
  <pageMargins left="0.78740157480314965" right="0.78740157480314965" top="1.3385826771653544" bottom="0.78740157480314965" header="0.39370078740157483" footer="0.39370078740157483"/>
  <pageSetup paperSize="9" scale="60" orientation="portrait" r:id="rId1"/>
  <headerFooter alignWithMargins="0"/>
  <colBreaks count="1" manualBreakCount="1">
    <brk id="1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8"/>
  <sheetViews>
    <sheetView showGridLines="0" zoomScaleNormal="100" zoomScaleSheetLayoutView="70" workbookViewId="0">
      <selection sqref="A1:R1"/>
    </sheetView>
  </sheetViews>
  <sheetFormatPr defaultColWidth="11.42578125" defaultRowHeight="12.75"/>
  <cols>
    <col min="1" max="2" width="5.7109375" style="50" customWidth="1"/>
    <col min="3" max="3" width="6.85546875" style="50" customWidth="1"/>
    <col min="4" max="4" width="30.85546875" style="50" customWidth="1"/>
    <col min="5" max="5" width="11.5703125" style="50" bestFit="1" customWidth="1"/>
    <col min="6" max="6" width="3.7109375" style="50" customWidth="1"/>
    <col min="7" max="7" width="10" style="50" bestFit="1" customWidth="1"/>
    <col min="8" max="8" width="3.7109375" style="50" customWidth="1"/>
    <col min="9" max="9" width="10.28515625" style="50" bestFit="1" customWidth="1"/>
    <col min="10" max="10" width="3.7109375" style="50" customWidth="1"/>
    <col min="11" max="11" width="10.7109375" style="50" bestFit="1" customWidth="1"/>
    <col min="12" max="12" width="3.7109375" style="50" customWidth="1"/>
    <col min="13" max="13" width="10.28515625" style="50" bestFit="1" customWidth="1"/>
    <col min="14" max="14" width="3.7109375" style="50" customWidth="1"/>
    <col min="15" max="15" width="9.5703125" style="50" bestFit="1" customWidth="1"/>
    <col min="16" max="16" width="3.7109375" style="50" customWidth="1"/>
    <col min="17" max="17" width="6.42578125" style="224" bestFit="1" customWidth="1"/>
    <col min="18" max="18" width="11.42578125" style="62"/>
    <col min="19" max="16384" width="11.42578125" style="50"/>
  </cols>
  <sheetData>
    <row r="1" spans="1:19" s="48" customFormat="1" ht="15">
      <c r="A1" s="303" t="s">
        <v>115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147" t="s">
        <v>181</v>
      </c>
    </row>
    <row r="2" spans="1:19" s="48" customFormat="1" ht="17.25">
      <c r="A2" s="303" t="s">
        <v>177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</row>
    <row r="3" spans="1:19" s="48" customFormat="1" ht="15">
      <c r="A3" s="303" t="s">
        <v>197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</row>
    <row r="4" spans="1:19" ht="6.95" customHeight="1" thickBot="1">
      <c r="A4" s="58"/>
      <c r="B4" s="58"/>
      <c r="C4" s="58"/>
      <c r="D4" s="58"/>
      <c r="E4" s="58"/>
      <c r="F4" s="58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</row>
    <row r="5" spans="1:19" ht="6" customHeight="1"/>
    <row r="6" spans="1:19" ht="15" customHeight="1">
      <c r="A6" s="1"/>
      <c r="B6" s="1"/>
      <c r="C6" s="1"/>
      <c r="D6" s="1"/>
      <c r="E6" s="266" t="s">
        <v>121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6"/>
    </row>
    <row r="7" spans="1:19" ht="6" customHeight="1">
      <c r="A7" s="1"/>
      <c r="B7" s="1"/>
      <c r="C7" s="1"/>
      <c r="D7" s="1"/>
      <c r="E7" s="60"/>
      <c r="F7" s="60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</row>
    <row r="8" spans="1:19" ht="6" customHeight="1">
      <c r="A8" s="1"/>
      <c r="B8" s="1"/>
      <c r="C8" s="1"/>
      <c r="D8" s="1"/>
    </row>
    <row r="9" spans="1:19" ht="12.75" customHeight="1">
      <c r="A9" s="278" t="s">
        <v>116</v>
      </c>
      <c r="B9" s="278"/>
      <c r="C9" s="278"/>
      <c r="D9" s="278"/>
      <c r="E9" s="277" t="s">
        <v>0</v>
      </c>
      <c r="F9" s="213"/>
      <c r="G9" s="288" t="s">
        <v>65</v>
      </c>
      <c r="H9" s="288"/>
      <c r="I9" s="288"/>
      <c r="J9" s="288"/>
      <c r="K9" s="288"/>
      <c r="L9" s="288"/>
      <c r="M9" s="288"/>
      <c r="N9" s="288"/>
      <c r="O9" s="288"/>
      <c r="P9" s="288"/>
      <c r="Q9" s="288"/>
      <c r="R9" s="288"/>
    </row>
    <row r="10" spans="1:19" ht="6" customHeight="1">
      <c r="A10" s="278"/>
      <c r="B10" s="278"/>
      <c r="C10" s="278"/>
      <c r="D10" s="278"/>
      <c r="E10" s="277"/>
      <c r="F10" s="21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</row>
    <row r="11" spans="1:19" ht="6" customHeight="1">
      <c r="A11" s="278"/>
      <c r="B11" s="278"/>
      <c r="C11" s="278"/>
      <c r="D11" s="278"/>
      <c r="E11" s="277"/>
      <c r="F11" s="213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19">
      <c r="A12" s="278"/>
      <c r="B12" s="278"/>
      <c r="C12" s="278"/>
      <c r="D12" s="278"/>
      <c r="E12" s="277"/>
      <c r="F12" s="213"/>
      <c r="G12" s="224" t="s">
        <v>58</v>
      </c>
      <c r="H12" s="224"/>
      <c r="I12" s="224" t="s">
        <v>53</v>
      </c>
      <c r="J12" s="224"/>
      <c r="K12" s="224" t="s">
        <v>54</v>
      </c>
      <c r="L12" s="224"/>
      <c r="M12" s="224" t="s">
        <v>55</v>
      </c>
      <c r="N12" s="224"/>
      <c r="O12" s="224" t="s">
        <v>73</v>
      </c>
      <c r="P12" s="224"/>
      <c r="Q12" s="274" t="s">
        <v>29</v>
      </c>
      <c r="R12" s="305"/>
    </row>
    <row r="13" spans="1:19" s="49" customFormat="1" ht="6" customHeight="1">
      <c r="A13" s="60"/>
      <c r="B13" s="60"/>
      <c r="C13" s="60"/>
      <c r="D13" s="60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</row>
    <row r="14" spans="1:19" ht="6" customHeight="1"/>
    <row r="15" spans="1:19" ht="12.75" customHeight="1">
      <c r="A15" s="272" t="s">
        <v>0</v>
      </c>
      <c r="B15" s="272"/>
      <c r="C15" s="272"/>
      <c r="D15" s="272"/>
    </row>
    <row r="16" spans="1:19">
      <c r="A16" s="96"/>
      <c r="B16" s="272" t="s">
        <v>87</v>
      </c>
      <c r="C16" s="272"/>
      <c r="D16" s="272"/>
      <c r="E16" s="59">
        <v>53051</v>
      </c>
      <c r="F16" s="59" t="s">
        <v>182</v>
      </c>
      <c r="G16" s="59">
        <v>3762</v>
      </c>
      <c r="H16" s="59" t="s">
        <v>182</v>
      </c>
      <c r="I16" s="59">
        <v>24305</v>
      </c>
      <c r="J16" s="59" t="s">
        <v>182</v>
      </c>
      <c r="K16" s="59">
        <v>16315</v>
      </c>
      <c r="L16" s="59" t="s">
        <v>182</v>
      </c>
      <c r="M16" s="59">
        <v>5681</v>
      </c>
      <c r="N16" s="59" t="s">
        <v>182</v>
      </c>
      <c r="O16" s="59">
        <v>2986</v>
      </c>
      <c r="P16" s="59" t="s">
        <v>182</v>
      </c>
      <c r="Q16" s="197">
        <v>0</v>
      </c>
      <c r="R16" s="198"/>
      <c r="S16" s="53"/>
    </row>
    <row r="17" spans="1:19">
      <c r="A17" s="96"/>
      <c r="B17" s="96"/>
      <c r="C17" s="273" t="s">
        <v>47</v>
      </c>
      <c r="D17" s="273"/>
      <c r="E17" s="68">
        <v>12684</v>
      </c>
      <c r="F17" s="68" t="s">
        <v>182</v>
      </c>
      <c r="G17" s="68">
        <v>1533</v>
      </c>
      <c r="H17" s="68" t="s">
        <v>182</v>
      </c>
      <c r="I17" s="68">
        <v>5583</v>
      </c>
      <c r="J17" s="68" t="s">
        <v>182</v>
      </c>
      <c r="K17" s="68">
        <v>3817</v>
      </c>
      <c r="L17" s="68" t="s">
        <v>182</v>
      </c>
      <c r="M17" s="68">
        <v>1186</v>
      </c>
      <c r="N17" s="68" t="s">
        <v>182</v>
      </c>
      <c r="O17" s="68">
        <v>565</v>
      </c>
      <c r="P17" s="68" t="s">
        <v>59</v>
      </c>
      <c r="Q17" s="199">
        <v>0</v>
      </c>
      <c r="R17" s="200"/>
      <c r="S17" s="53"/>
    </row>
    <row r="18" spans="1:19">
      <c r="A18" s="96"/>
      <c r="B18" s="96"/>
      <c r="C18" s="273" t="s">
        <v>100</v>
      </c>
      <c r="D18" s="273"/>
      <c r="E18" s="68">
        <v>4454</v>
      </c>
      <c r="F18" s="68" t="s">
        <v>182</v>
      </c>
      <c r="G18" s="68">
        <v>396</v>
      </c>
      <c r="H18" s="68" t="s">
        <v>59</v>
      </c>
      <c r="I18" s="68">
        <v>2179</v>
      </c>
      <c r="J18" s="68" t="s">
        <v>182</v>
      </c>
      <c r="K18" s="68">
        <v>1344</v>
      </c>
      <c r="L18" s="68" t="s">
        <v>182</v>
      </c>
      <c r="M18" s="68">
        <v>484</v>
      </c>
      <c r="N18" s="68" t="s">
        <v>59</v>
      </c>
      <c r="O18" s="68">
        <v>51</v>
      </c>
      <c r="P18" s="68" t="s">
        <v>59</v>
      </c>
      <c r="Q18" s="203">
        <v>0</v>
      </c>
      <c r="R18" s="200"/>
      <c r="S18" s="53"/>
    </row>
    <row r="19" spans="1:19">
      <c r="A19" s="96"/>
      <c r="B19" s="96"/>
      <c r="C19" s="273" t="s">
        <v>82</v>
      </c>
      <c r="D19" s="273"/>
      <c r="E19" s="68">
        <v>13385</v>
      </c>
      <c r="F19" s="68" t="s">
        <v>182</v>
      </c>
      <c r="G19" s="68">
        <v>629</v>
      </c>
      <c r="H19" s="68" t="s">
        <v>59</v>
      </c>
      <c r="I19" s="68">
        <v>5401</v>
      </c>
      <c r="J19" s="68" t="s">
        <v>182</v>
      </c>
      <c r="K19" s="68">
        <v>4843</v>
      </c>
      <c r="L19" s="68" t="s">
        <v>182</v>
      </c>
      <c r="M19" s="68">
        <v>1822</v>
      </c>
      <c r="N19" s="68" t="s">
        <v>182</v>
      </c>
      <c r="O19" s="68">
        <v>690</v>
      </c>
      <c r="P19" s="68" t="s">
        <v>59</v>
      </c>
      <c r="Q19" s="203">
        <v>0</v>
      </c>
      <c r="R19" s="198"/>
      <c r="S19" s="53"/>
    </row>
    <row r="20" spans="1:19">
      <c r="A20" s="96"/>
      <c r="B20" s="96"/>
      <c r="C20" s="273" t="s">
        <v>48</v>
      </c>
      <c r="D20" s="273"/>
      <c r="E20" s="68">
        <v>6678</v>
      </c>
      <c r="F20" s="68" t="s">
        <v>182</v>
      </c>
      <c r="G20" s="68">
        <v>451</v>
      </c>
      <c r="H20" s="68" t="s">
        <v>59</v>
      </c>
      <c r="I20" s="68">
        <v>3585</v>
      </c>
      <c r="J20" s="68" t="s">
        <v>182</v>
      </c>
      <c r="K20" s="68">
        <v>2038</v>
      </c>
      <c r="L20" s="68" t="s">
        <v>182</v>
      </c>
      <c r="M20" s="68">
        <v>157</v>
      </c>
      <c r="N20" s="68" t="s">
        <v>59</v>
      </c>
      <c r="O20" s="68">
        <v>447</v>
      </c>
      <c r="P20" s="68" t="s">
        <v>59</v>
      </c>
      <c r="Q20" s="203">
        <v>0</v>
      </c>
      <c r="R20" s="200"/>
      <c r="S20" s="53"/>
    </row>
    <row r="21" spans="1:19">
      <c r="A21" s="96"/>
      <c r="B21" s="96"/>
      <c r="C21" s="273" t="s">
        <v>49</v>
      </c>
      <c r="D21" s="273"/>
      <c r="E21" s="68">
        <v>13072</v>
      </c>
      <c r="F21" s="68" t="s">
        <v>182</v>
      </c>
      <c r="G21" s="68">
        <v>614</v>
      </c>
      <c r="H21" s="68" t="s">
        <v>59</v>
      </c>
      <c r="I21" s="68">
        <v>6101</v>
      </c>
      <c r="J21" s="68" t="s">
        <v>182</v>
      </c>
      <c r="K21" s="68">
        <v>3817</v>
      </c>
      <c r="L21" s="68" t="s">
        <v>182</v>
      </c>
      <c r="M21" s="68">
        <v>1747</v>
      </c>
      <c r="N21" s="68" t="s">
        <v>182</v>
      </c>
      <c r="O21" s="68">
        <v>793</v>
      </c>
      <c r="P21" s="68" t="s">
        <v>59</v>
      </c>
      <c r="Q21" s="203">
        <v>0</v>
      </c>
      <c r="R21" s="198"/>
      <c r="S21" s="53"/>
    </row>
    <row r="22" spans="1:19" ht="14.25">
      <c r="A22" s="96"/>
      <c r="B22" s="96"/>
      <c r="C22" s="273" t="s">
        <v>178</v>
      </c>
      <c r="D22" s="273"/>
      <c r="E22" s="68">
        <v>252</v>
      </c>
      <c r="F22" s="68" t="s">
        <v>59</v>
      </c>
      <c r="G22" s="56">
        <v>40</v>
      </c>
      <c r="H22" s="56" t="s">
        <v>59</v>
      </c>
      <c r="I22" s="56">
        <v>165</v>
      </c>
      <c r="J22" s="56" t="s">
        <v>59</v>
      </c>
      <c r="K22" s="56">
        <v>13</v>
      </c>
      <c r="L22" s="140" t="s">
        <v>59</v>
      </c>
      <c r="M22" s="56">
        <v>34</v>
      </c>
      <c r="N22" s="56" t="s">
        <v>59</v>
      </c>
      <c r="O22" s="56">
        <v>0</v>
      </c>
      <c r="P22" s="56"/>
      <c r="Q22" s="203">
        <v>0</v>
      </c>
      <c r="R22" s="200"/>
      <c r="S22" s="53"/>
    </row>
    <row r="23" spans="1:19">
      <c r="A23" s="96"/>
      <c r="B23" s="96"/>
      <c r="C23" s="273" t="s">
        <v>29</v>
      </c>
      <c r="D23" s="273"/>
      <c r="E23" s="68">
        <v>2524</v>
      </c>
      <c r="F23" s="68" t="s">
        <v>182</v>
      </c>
      <c r="G23" s="56">
        <v>99</v>
      </c>
      <c r="H23" s="56" t="s">
        <v>59</v>
      </c>
      <c r="I23" s="56">
        <v>1291</v>
      </c>
      <c r="J23" s="56" t="s">
        <v>59</v>
      </c>
      <c r="K23" s="56">
        <v>443</v>
      </c>
      <c r="L23" s="56" t="s">
        <v>59</v>
      </c>
      <c r="M23" s="56">
        <v>251</v>
      </c>
      <c r="N23" s="56" t="s">
        <v>59</v>
      </c>
      <c r="O23" s="56">
        <v>440</v>
      </c>
      <c r="P23" s="56" t="s">
        <v>59</v>
      </c>
      <c r="Q23" s="203">
        <v>0</v>
      </c>
      <c r="R23" s="200"/>
      <c r="S23" s="53"/>
    </row>
    <row r="24" spans="1:19">
      <c r="A24" s="96"/>
      <c r="B24" s="96"/>
      <c r="C24" s="96"/>
      <c r="D24" s="96"/>
      <c r="E24" s="68"/>
      <c r="F24" s="68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201"/>
      <c r="R24" s="200"/>
      <c r="S24" s="53"/>
    </row>
    <row r="25" spans="1:19">
      <c r="A25" s="96"/>
      <c r="B25" s="272" t="s">
        <v>201</v>
      </c>
      <c r="C25" s="272"/>
      <c r="D25" s="272"/>
      <c r="E25" s="59">
        <v>53051</v>
      </c>
      <c r="F25" s="234" t="s">
        <v>182</v>
      </c>
      <c r="G25" s="234">
        <v>3764</v>
      </c>
      <c r="H25" s="234" t="s">
        <v>182</v>
      </c>
      <c r="I25" s="234">
        <v>24305</v>
      </c>
      <c r="J25" s="234" t="s">
        <v>182</v>
      </c>
      <c r="K25" s="234">
        <v>16316</v>
      </c>
      <c r="L25" s="234" t="s">
        <v>182</v>
      </c>
      <c r="M25" s="234">
        <v>5681</v>
      </c>
      <c r="N25" s="234" t="s">
        <v>182</v>
      </c>
      <c r="O25" s="234">
        <v>2986</v>
      </c>
      <c r="P25" s="234" t="s">
        <v>182</v>
      </c>
      <c r="Q25" s="202">
        <v>0</v>
      </c>
      <c r="R25" s="198"/>
      <c r="S25" s="53"/>
    </row>
    <row r="26" spans="1:19">
      <c r="A26" s="110"/>
      <c r="B26" s="110"/>
      <c r="C26" s="273" t="s">
        <v>52</v>
      </c>
      <c r="D26" s="273"/>
      <c r="E26" s="68">
        <v>13416</v>
      </c>
      <c r="F26" s="68" t="s">
        <v>182</v>
      </c>
      <c r="G26" s="68">
        <v>1468</v>
      </c>
      <c r="H26" s="68" t="s">
        <v>182</v>
      </c>
      <c r="I26" s="68">
        <v>5971</v>
      </c>
      <c r="J26" s="68" t="s">
        <v>182</v>
      </c>
      <c r="K26" s="68">
        <v>4228</v>
      </c>
      <c r="L26" s="68" t="s">
        <v>182</v>
      </c>
      <c r="M26" s="68">
        <v>1184</v>
      </c>
      <c r="N26" s="68" t="s">
        <v>182</v>
      </c>
      <c r="O26" s="68">
        <v>565</v>
      </c>
      <c r="P26" s="68" t="s">
        <v>59</v>
      </c>
      <c r="Q26" s="199">
        <v>0</v>
      </c>
      <c r="R26" s="200"/>
      <c r="S26" s="53"/>
    </row>
    <row r="27" spans="1:19">
      <c r="A27" s="110"/>
      <c r="B27" s="110"/>
      <c r="C27" s="273" t="s">
        <v>106</v>
      </c>
      <c r="D27" s="273"/>
      <c r="E27" s="68">
        <v>5091</v>
      </c>
      <c r="F27" s="68" t="s">
        <v>182</v>
      </c>
      <c r="G27" s="68">
        <v>513</v>
      </c>
      <c r="H27" s="109" t="s">
        <v>59</v>
      </c>
      <c r="I27" s="68">
        <v>2315</v>
      </c>
      <c r="J27" s="68" t="s">
        <v>182</v>
      </c>
      <c r="K27" s="68">
        <v>1674</v>
      </c>
      <c r="L27" s="68" t="s">
        <v>182</v>
      </c>
      <c r="M27" s="68">
        <v>383</v>
      </c>
      <c r="N27" s="68" t="s">
        <v>59</v>
      </c>
      <c r="O27" s="68">
        <v>206</v>
      </c>
      <c r="P27" s="68" t="s">
        <v>59</v>
      </c>
      <c r="Q27" s="203">
        <v>0</v>
      </c>
      <c r="R27" s="200"/>
      <c r="S27" s="53"/>
    </row>
    <row r="28" spans="1:19">
      <c r="A28" s="110"/>
      <c r="B28" s="110"/>
      <c r="C28" s="273" t="s">
        <v>107</v>
      </c>
      <c r="D28" s="273"/>
      <c r="E28" s="68">
        <v>12390</v>
      </c>
      <c r="F28" s="68" t="s">
        <v>182</v>
      </c>
      <c r="G28" s="68">
        <v>595</v>
      </c>
      <c r="H28" s="109" t="s">
        <v>59</v>
      </c>
      <c r="I28" s="68">
        <v>5373</v>
      </c>
      <c r="J28" s="68" t="s">
        <v>182</v>
      </c>
      <c r="K28" s="68">
        <v>4528</v>
      </c>
      <c r="L28" s="68" t="s">
        <v>182</v>
      </c>
      <c r="M28" s="68">
        <v>1646</v>
      </c>
      <c r="N28" s="68" t="s">
        <v>182</v>
      </c>
      <c r="O28" s="68">
        <v>248</v>
      </c>
      <c r="P28" s="68" t="s">
        <v>59</v>
      </c>
      <c r="Q28" s="203">
        <v>0</v>
      </c>
      <c r="R28" s="198"/>
      <c r="S28" s="53"/>
    </row>
    <row r="29" spans="1:19">
      <c r="A29" s="110"/>
      <c r="B29" s="110"/>
      <c r="C29" s="273" t="s">
        <v>90</v>
      </c>
      <c r="D29" s="273"/>
      <c r="E29" s="68">
        <v>3534</v>
      </c>
      <c r="F29" s="68" t="s">
        <v>182</v>
      </c>
      <c r="G29" s="68">
        <v>128</v>
      </c>
      <c r="H29" s="109" t="s">
        <v>59</v>
      </c>
      <c r="I29" s="68">
        <v>2166</v>
      </c>
      <c r="J29" s="68" t="s">
        <v>182</v>
      </c>
      <c r="K29" s="68">
        <v>652</v>
      </c>
      <c r="L29" s="68" t="s">
        <v>59</v>
      </c>
      <c r="M29" s="68">
        <v>388</v>
      </c>
      <c r="N29" s="68" t="s">
        <v>59</v>
      </c>
      <c r="O29" s="68">
        <v>200</v>
      </c>
      <c r="P29" s="68" t="s">
        <v>59</v>
      </c>
      <c r="Q29" s="203">
        <v>0</v>
      </c>
      <c r="R29" s="200"/>
      <c r="S29" s="53"/>
    </row>
    <row r="30" spans="1:19">
      <c r="A30" s="110"/>
      <c r="B30" s="110"/>
      <c r="C30" s="273" t="s">
        <v>50</v>
      </c>
      <c r="D30" s="273"/>
      <c r="E30" s="68">
        <v>5989</v>
      </c>
      <c r="F30" s="68" t="s">
        <v>182</v>
      </c>
      <c r="G30" s="68">
        <v>256</v>
      </c>
      <c r="H30" s="109" t="s">
        <v>59</v>
      </c>
      <c r="I30" s="68">
        <v>2890</v>
      </c>
      <c r="J30" s="68" t="s">
        <v>182</v>
      </c>
      <c r="K30" s="68">
        <v>1619</v>
      </c>
      <c r="L30" s="68" t="s">
        <v>59</v>
      </c>
      <c r="M30" s="68">
        <v>405</v>
      </c>
      <c r="N30" s="109" t="s">
        <v>59</v>
      </c>
      <c r="O30" s="68">
        <v>819</v>
      </c>
      <c r="P30" s="68" t="s">
        <v>59</v>
      </c>
      <c r="Q30" s="203">
        <v>0</v>
      </c>
      <c r="R30" s="198"/>
      <c r="S30" s="53"/>
    </row>
    <row r="31" spans="1:19">
      <c r="A31" s="110"/>
      <c r="B31" s="110"/>
      <c r="C31" s="273" t="s">
        <v>51</v>
      </c>
      <c r="D31" s="273"/>
      <c r="E31" s="68">
        <v>11811</v>
      </c>
      <c r="F31" s="68" t="s">
        <v>182</v>
      </c>
      <c r="G31" s="56">
        <v>754</v>
      </c>
      <c r="H31" s="140" t="s">
        <v>59</v>
      </c>
      <c r="I31" s="56">
        <v>5096</v>
      </c>
      <c r="J31" s="56" t="s">
        <v>182</v>
      </c>
      <c r="K31" s="56">
        <v>3562</v>
      </c>
      <c r="L31" s="56" t="s">
        <v>182</v>
      </c>
      <c r="M31" s="56">
        <v>1451</v>
      </c>
      <c r="N31" s="140" t="s">
        <v>182</v>
      </c>
      <c r="O31" s="56">
        <v>948</v>
      </c>
      <c r="P31" s="56" t="s">
        <v>59</v>
      </c>
      <c r="Q31" s="203">
        <v>0</v>
      </c>
      <c r="R31" s="200"/>
      <c r="S31" s="53"/>
    </row>
    <row r="32" spans="1:19">
      <c r="A32" s="110"/>
      <c r="B32" s="110"/>
      <c r="C32" s="150" t="s">
        <v>29</v>
      </c>
      <c r="D32" s="150"/>
      <c r="E32" s="68">
        <v>821</v>
      </c>
      <c r="F32" s="109" t="s">
        <v>59</v>
      </c>
      <c r="G32" s="68">
        <v>50</v>
      </c>
      <c r="H32" s="109" t="s">
        <v>59</v>
      </c>
      <c r="I32" s="68">
        <v>494</v>
      </c>
      <c r="J32" s="109" t="s">
        <v>59</v>
      </c>
      <c r="K32" s="68">
        <v>53</v>
      </c>
      <c r="L32" s="109" t="s">
        <v>59</v>
      </c>
      <c r="M32" s="68">
        <v>224</v>
      </c>
      <c r="N32" s="68" t="s">
        <v>59</v>
      </c>
      <c r="O32" s="68">
        <v>0</v>
      </c>
      <c r="P32" s="68"/>
      <c r="Q32" s="203">
        <v>0</v>
      </c>
      <c r="R32" s="200"/>
      <c r="S32" s="53"/>
    </row>
    <row r="33" spans="1:19">
      <c r="A33" s="110"/>
      <c r="B33" s="110"/>
      <c r="C33" s="141"/>
      <c r="D33" s="96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199"/>
      <c r="R33" s="200"/>
      <c r="S33" s="53"/>
    </row>
    <row r="34" spans="1:19">
      <c r="A34" s="96"/>
      <c r="B34" s="272" t="s">
        <v>202</v>
      </c>
      <c r="C34" s="272"/>
      <c r="D34" s="272"/>
      <c r="E34" s="59">
        <v>53051</v>
      </c>
      <c r="F34" s="234" t="s">
        <v>182</v>
      </c>
      <c r="G34" s="234">
        <v>3763</v>
      </c>
      <c r="H34" s="234" t="s">
        <v>182</v>
      </c>
      <c r="I34" s="234">
        <v>24305</v>
      </c>
      <c r="J34" s="234" t="s">
        <v>182</v>
      </c>
      <c r="K34" s="234">
        <v>16316</v>
      </c>
      <c r="L34" s="234" t="s">
        <v>182</v>
      </c>
      <c r="M34" s="234">
        <v>5681</v>
      </c>
      <c r="N34" s="234" t="s">
        <v>59</v>
      </c>
      <c r="O34" s="234">
        <v>2987</v>
      </c>
      <c r="P34" s="234" t="s">
        <v>182</v>
      </c>
      <c r="Q34" s="202">
        <v>0</v>
      </c>
      <c r="R34" s="198"/>
      <c r="S34" s="53"/>
    </row>
    <row r="35" spans="1:19">
      <c r="A35" s="110"/>
      <c r="B35" s="110"/>
      <c r="C35" s="273" t="s">
        <v>83</v>
      </c>
      <c r="D35" s="273"/>
      <c r="E35" s="68">
        <v>30346</v>
      </c>
      <c r="F35" s="68" t="s">
        <v>59</v>
      </c>
      <c r="G35" s="68">
        <v>2382</v>
      </c>
      <c r="H35" s="68" t="s">
        <v>182</v>
      </c>
      <c r="I35" s="68">
        <v>15457</v>
      </c>
      <c r="J35" s="68" t="s">
        <v>182</v>
      </c>
      <c r="K35" s="68">
        <v>8369</v>
      </c>
      <c r="L35" s="68" t="s">
        <v>182</v>
      </c>
      <c r="M35" s="68">
        <v>2921</v>
      </c>
      <c r="N35" s="68" t="s">
        <v>59</v>
      </c>
      <c r="O35" s="68">
        <v>1217</v>
      </c>
      <c r="P35" s="109" t="s">
        <v>182</v>
      </c>
      <c r="Q35" s="199">
        <v>0</v>
      </c>
      <c r="R35" s="198"/>
      <c r="S35" s="53"/>
    </row>
    <row r="36" spans="1:19">
      <c r="A36" s="110"/>
      <c r="B36" s="110"/>
      <c r="C36" s="273" t="s">
        <v>84</v>
      </c>
      <c r="D36" s="273"/>
      <c r="E36" s="68">
        <v>13126</v>
      </c>
      <c r="F36" s="68" t="s">
        <v>59</v>
      </c>
      <c r="G36" s="68">
        <v>944</v>
      </c>
      <c r="H36" s="68" t="s">
        <v>182</v>
      </c>
      <c r="I36" s="68">
        <v>5923</v>
      </c>
      <c r="J36" s="68" t="s">
        <v>182</v>
      </c>
      <c r="K36" s="68">
        <v>4582</v>
      </c>
      <c r="L36" s="68" t="s">
        <v>59</v>
      </c>
      <c r="M36" s="68">
        <v>1413</v>
      </c>
      <c r="N36" s="68" t="s">
        <v>59</v>
      </c>
      <c r="O36" s="68">
        <v>264</v>
      </c>
      <c r="P36" s="68" t="s">
        <v>182</v>
      </c>
      <c r="Q36" s="199">
        <v>0</v>
      </c>
      <c r="R36" s="200"/>
      <c r="S36" s="53"/>
    </row>
    <row r="37" spans="1:19">
      <c r="A37" s="110"/>
      <c r="B37" s="110"/>
      <c r="C37" s="273" t="s">
        <v>101</v>
      </c>
      <c r="D37" s="273"/>
      <c r="E37" s="68">
        <v>6058</v>
      </c>
      <c r="F37" s="68" t="s">
        <v>59</v>
      </c>
      <c r="G37" s="68">
        <v>61</v>
      </c>
      <c r="H37" s="68" t="s">
        <v>182</v>
      </c>
      <c r="I37" s="68">
        <v>1525</v>
      </c>
      <c r="J37" s="68" t="s">
        <v>59</v>
      </c>
      <c r="K37" s="68">
        <v>2369</v>
      </c>
      <c r="L37" s="68" t="s">
        <v>59</v>
      </c>
      <c r="M37" s="68">
        <v>882</v>
      </c>
      <c r="N37" s="68" t="s">
        <v>59</v>
      </c>
      <c r="O37" s="68">
        <v>1221</v>
      </c>
      <c r="P37" s="68" t="s">
        <v>182</v>
      </c>
      <c r="Q37" s="203">
        <v>0</v>
      </c>
      <c r="R37" s="198"/>
      <c r="S37" s="53"/>
    </row>
    <row r="38" spans="1:19" ht="14.25">
      <c r="A38" s="110"/>
      <c r="B38" s="110"/>
      <c r="C38" s="273" t="s">
        <v>179</v>
      </c>
      <c r="D38" s="273"/>
      <c r="E38" s="68">
        <v>3292</v>
      </c>
      <c r="F38" s="68" t="s">
        <v>59</v>
      </c>
      <c r="G38" s="56">
        <v>376</v>
      </c>
      <c r="H38" s="56" t="s">
        <v>59</v>
      </c>
      <c r="I38" s="56">
        <v>1394</v>
      </c>
      <c r="J38" s="56" t="s">
        <v>59</v>
      </c>
      <c r="K38" s="56">
        <v>996</v>
      </c>
      <c r="L38" s="140" t="s">
        <v>59</v>
      </c>
      <c r="M38" s="56">
        <v>241</v>
      </c>
      <c r="N38" s="56" t="s">
        <v>59</v>
      </c>
      <c r="O38" s="56">
        <v>285</v>
      </c>
      <c r="P38" s="56" t="s">
        <v>59</v>
      </c>
      <c r="Q38" s="203">
        <v>0</v>
      </c>
      <c r="R38" s="200"/>
      <c r="S38" s="53"/>
    </row>
    <row r="39" spans="1:19">
      <c r="A39" s="110"/>
      <c r="B39" s="110"/>
      <c r="C39" s="273" t="s">
        <v>29</v>
      </c>
      <c r="D39" s="273"/>
      <c r="E39" s="68">
        <v>230</v>
      </c>
      <c r="F39" s="68" t="s">
        <v>59</v>
      </c>
      <c r="G39" s="56">
        <v>0</v>
      </c>
      <c r="H39" s="56"/>
      <c r="I39" s="56">
        <v>6</v>
      </c>
      <c r="J39" s="56" t="s">
        <v>59</v>
      </c>
      <c r="K39" s="56">
        <v>0</v>
      </c>
      <c r="L39" s="56"/>
      <c r="M39" s="56">
        <v>224</v>
      </c>
      <c r="N39" s="56" t="s">
        <v>59</v>
      </c>
      <c r="O39" s="56">
        <v>0</v>
      </c>
      <c r="P39" s="56"/>
      <c r="Q39" s="203">
        <v>0</v>
      </c>
      <c r="R39" s="200"/>
      <c r="S39" s="53"/>
    </row>
    <row r="40" spans="1:19">
      <c r="A40" s="110"/>
      <c r="B40" s="110"/>
      <c r="C40" s="141"/>
      <c r="D40" s="96"/>
      <c r="E40" s="68"/>
      <c r="F40" s="68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201"/>
      <c r="R40" s="200"/>
      <c r="S40" s="53"/>
    </row>
    <row r="41" spans="1:19" ht="14.25">
      <c r="A41" s="96"/>
      <c r="B41" s="272" t="s">
        <v>180</v>
      </c>
      <c r="C41" s="272"/>
      <c r="D41" s="272"/>
      <c r="E41" s="59">
        <v>53051</v>
      </c>
      <c r="F41" s="234" t="s">
        <v>182</v>
      </c>
      <c r="G41" s="234">
        <v>3763</v>
      </c>
      <c r="H41" s="234" t="s">
        <v>182</v>
      </c>
      <c r="I41" s="234">
        <v>24306</v>
      </c>
      <c r="J41" s="234" t="s">
        <v>182</v>
      </c>
      <c r="K41" s="234">
        <v>16317</v>
      </c>
      <c r="L41" s="234" t="s">
        <v>182</v>
      </c>
      <c r="M41" s="234">
        <v>5680</v>
      </c>
      <c r="N41" s="234" t="s">
        <v>182</v>
      </c>
      <c r="O41" s="234">
        <v>2984</v>
      </c>
      <c r="P41" s="234" t="s">
        <v>182</v>
      </c>
      <c r="Q41" s="202">
        <v>0</v>
      </c>
      <c r="R41" s="198"/>
      <c r="S41" s="53"/>
    </row>
    <row r="42" spans="1:19">
      <c r="A42" s="110"/>
      <c r="B42" s="110"/>
      <c r="C42" s="273" t="s">
        <v>41</v>
      </c>
      <c r="D42" s="273"/>
      <c r="E42" s="68">
        <v>2059</v>
      </c>
      <c r="F42" s="68" t="s">
        <v>182</v>
      </c>
      <c r="G42" s="68">
        <v>350</v>
      </c>
      <c r="H42" s="68" t="s">
        <v>59</v>
      </c>
      <c r="I42" s="68">
        <v>700</v>
      </c>
      <c r="J42" s="68" t="s">
        <v>59</v>
      </c>
      <c r="K42" s="68">
        <v>753</v>
      </c>
      <c r="L42" s="68" t="s">
        <v>59</v>
      </c>
      <c r="M42" s="68">
        <v>256</v>
      </c>
      <c r="N42" s="68" t="s">
        <v>59</v>
      </c>
      <c r="O42" s="68">
        <v>0</v>
      </c>
      <c r="P42" s="68"/>
      <c r="Q42" s="199">
        <v>0</v>
      </c>
      <c r="R42" s="200"/>
      <c r="S42" s="53"/>
    </row>
    <row r="43" spans="1:19">
      <c r="A43" s="110"/>
      <c r="B43" s="110"/>
      <c r="C43" s="273" t="s">
        <v>72</v>
      </c>
      <c r="D43" s="273"/>
      <c r="E43" s="68">
        <v>4053</v>
      </c>
      <c r="F43" s="68" t="s">
        <v>182</v>
      </c>
      <c r="G43" s="68">
        <v>446</v>
      </c>
      <c r="H43" s="68" t="s">
        <v>59</v>
      </c>
      <c r="I43" s="68">
        <v>2025</v>
      </c>
      <c r="J43" s="68" t="s">
        <v>182</v>
      </c>
      <c r="K43" s="68">
        <v>1076</v>
      </c>
      <c r="L43" s="68" t="s">
        <v>59</v>
      </c>
      <c r="M43" s="68">
        <v>199</v>
      </c>
      <c r="N43" s="109" t="s">
        <v>59</v>
      </c>
      <c r="O43" s="68">
        <v>307</v>
      </c>
      <c r="P43" s="68" t="s">
        <v>59</v>
      </c>
      <c r="Q43" s="199">
        <v>0</v>
      </c>
      <c r="R43" s="200"/>
      <c r="S43" s="53"/>
    </row>
    <row r="44" spans="1:19">
      <c r="A44" s="110"/>
      <c r="B44" s="110"/>
      <c r="C44" s="273" t="s">
        <v>68</v>
      </c>
      <c r="D44" s="273"/>
      <c r="E44" s="68">
        <v>21476</v>
      </c>
      <c r="F44" s="68" t="s">
        <v>182</v>
      </c>
      <c r="G44" s="68">
        <v>1391</v>
      </c>
      <c r="H44" s="68" t="s">
        <v>182</v>
      </c>
      <c r="I44" s="68">
        <v>10907</v>
      </c>
      <c r="J44" s="68" t="s">
        <v>182</v>
      </c>
      <c r="K44" s="68">
        <v>6660</v>
      </c>
      <c r="L44" s="68" t="s">
        <v>182</v>
      </c>
      <c r="M44" s="68">
        <v>2054</v>
      </c>
      <c r="N44" s="68" t="s">
        <v>182</v>
      </c>
      <c r="O44" s="68">
        <v>464</v>
      </c>
      <c r="P44" s="68" t="s">
        <v>59</v>
      </c>
      <c r="Q44" s="199">
        <v>0</v>
      </c>
      <c r="R44" s="198"/>
      <c r="S44" s="53"/>
    </row>
    <row r="45" spans="1:19">
      <c r="A45" s="110"/>
      <c r="B45" s="110"/>
      <c r="C45" s="273" t="s">
        <v>69</v>
      </c>
      <c r="D45" s="273"/>
      <c r="E45" s="68">
        <v>12559</v>
      </c>
      <c r="F45" s="68" t="s">
        <v>182</v>
      </c>
      <c r="G45" s="68">
        <v>874</v>
      </c>
      <c r="H45" s="68" t="s">
        <v>59</v>
      </c>
      <c r="I45" s="68">
        <v>5330</v>
      </c>
      <c r="J45" s="68" t="s">
        <v>182</v>
      </c>
      <c r="K45" s="68">
        <v>4260</v>
      </c>
      <c r="L45" s="68" t="s">
        <v>182</v>
      </c>
      <c r="M45" s="68">
        <v>1635</v>
      </c>
      <c r="N45" s="68" t="s">
        <v>182</v>
      </c>
      <c r="O45" s="68">
        <v>460</v>
      </c>
      <c r="P45" s="68" t="s">
        <v>59</v>
      </c>
      <c r="Q45" s="199">
        <v>0</v>
      </c>
      <c r="R45" s="198"/>
      <c r="S45" s="53"/>
    </row>
    <row r="46" spans="1:19">
      <c r="A46" s="110"/>
      <c r="B46" s="110"/>
      <c r="C46" s="273" t="s">
        <v>70</v>
      </c>
      <c r="D46" s="273"/>
      <c r="E46" s="68">
        <v>6282</v>
      </c>
      <c r="F46" s="68" t="s">
        <v>182</v>
      </c>
      <c r="G46" s="68">
        <v>215</v>
      </c>
      <c r="H46" s="68" t="s">
        <v>59</v>
      </c>
      <c r="I46" s="68">
        <v>2936</v>
      </c>
      <c r="J46" s="68" t="s">
        <v>182</v>
      </c>
      <c r="K46" s="68">
        <v>1554</v>
      </c>
      <c r="L46" s="68" t="s">
        <v>182</v>
      </c>
      <c r="M46" s="68">
        <v>901</v>
      </c>
      <c r="N46" s="68" t="s">
        <v>59</v>
      </c>
      <c r="O46" s="68">
        <v>676</v>
      </c>
      <c r="P46" s="68" t="s">
        <v>59</v>
      </c>
      <c r="Q46" s="199">
        <v>0</v>
      </c>
      <c r="R46" s="198"/>
      <c r="S46" s="53"/>
    </row>
    <row r="47" spans="1:19">
      <c r="A47" s="110"/>
      <c r="B47" s="110"/>
      <c r="C47" s="273" t="s">
        <v>71</v>
      </c>
      <c r="D47" s="273"/>
      <c r="E47" s="68">
        <v>1829</v>
      </c>
      <c r="F47" s="68" t="s">
        <v>182</v>
      </c>
      <c r="G47" s="68">
        <v>108</v>
      </c>
      <c r="H47" s="68" t="s">
        <v>59</v>
      </c>
      <c r="I47" s="68">
        <v>831</v>
      </c>
      <c r="J47" s="68" t="s">
        <v>59</v>
      </c>
      <c r="K47" s="68">
        <v>777</v>
      </c>
      <c r="L47" s="68" t="s">
        <v>59</v>
      </c>
      <c r="M47" s="68">
        <v>99</v>
      </c>
      <c r="N47" s="68" t="s">
        <v>59</v>
      </c>
      <c r="O47" s="68">
        <v>14</v>
      </c>
      <c r="P47" s="68" t="s">
        <v>59</v>
      </c>
      <c r="Q47" s="199">
        <v>0</v>
      </c>
      <c r="R47" s="200"/>
      <c r="S47" s="53"/>
    </row>
    <row r="48" spans="1:19">
      <c r="A48" s="235"/>
      <c r="B48" s="235"/>
      <c r="C48" s="291" t="s">
        <v>29</v>
      </c>
      <c r="D48" s="291"/>
      <c r="E48" s="68">
        <v>4792</v>
      </c>
      <c r="F48" s="68" t="s">
        <v>182</v>
      </c>
      <c r="G48" s="68">
        <v>379</v>
      </c>
      <c r="H48" s="68" t="s">
        <v>59</v>
      </c>
      <c r="I48" s="68">
        <v>1577</v>
      </c>
      <c r="J48" s="68" t="s">
        <v>182</v>
      </c>
      <c r="K48" s="68">
        <v>1237</v>
      </c>
      <c r="L48" s="68" t="s">
        <v>59</v>
      </c>
      <c r="M48" s="68">
        <v>536</v>
      </c>
      <c r="N48" s="68" t="s">
        <v>59</v>
      </c>
      <c r="O48" s="68">
        <v>1063</v>
      </c>
      <c r="P48" s="68" t="s">
        <v>59</v>
      </c>
      <c r="Q48" s="199">
        <v>0</v>
      </c>
      <c r="R48" s="236"/>
      <c r="S48" s="53"/>
    </row>
    <row r="49" spans="1:19" ht="6.95" customHeight="1">
      <c r="A49" s="97"/>
      <c r="B49" s="97"/>
      <c r="C49" s="97"/>
      <c r="D49" s="9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237"/>
      <c r="R49" s="238"/>
      <c r="S49" s="53"/>
    </row>
    <row r="50" spans="1:19" ht="6.95" customHeight="1">
      <c r="Q50" s="76"/>
    </row>
    <row r="51" spans="1:19">
      <c r="A51" s="1"/>
      <c r="B51" s="1"/>
      <c r="C51" s="1"/>
      <c r="D51" s="1"/>
      <c r="E51" s="266" t="s">
        <v>123</v>
      </c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11"/>
    </row>
    <row r="52" spans="1:19" s="54" customFormat="1" ht="6.95" customHeight="1">
      <c r="A52" s="1"/>
      <c r="B52" s="1"/>
      <c r="C52" s="1"/>
      <c r="D52" s="1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49"/>
      <c r="Q52" s="158"/>
      <c r="R52" s="74"/>
    </row>
    <row r="53" spans="1:19" s="54" customFormat="1" ht="6.95" customHeight="1">
      <c r="A53" s="1"/>
      <c r="B53" s="1"/>
      <c r="C53" s="1"/>
      <c r="D53" s="1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158"/>
      <c r="R53" s="74"/>
    </row>
    <row r="54" spans="1:19" s="54" customFormat="1">
      <c r="A54" s="278" t="s">
        <v>116</v>
      </c>
      <c r="B54" s="278"/>
      <c r="C54" s="278"/>
      <c r="D54" s="278"/>
      <c r="E54" s="277" t="s">
        <v>0</v>
      </c>
      <c r="F54" s="213"/>
      <c r="G54" s="288" t="s">
        <v>65</v>
      </c>
      <c r="H54" s="288"/>
      <c r="I54" s="288"/>
      <c r="J54" s="288"/>
      <c r="K54" s="288"/>
      <c r="L54" s="288"/>
      <c r="M54" s="288"/>
      <c r="N54" s="288"/>
      <c r="O54" s="288"/>
      <c r="P54" s="216"/>
      <c r="Q54" s="158"/>
      <c r="R54" s="74"/>
    </row>
    <row r="55" spans="1:19" s="54" customFormat="1" ht="6.95" customHeight="1">
      <c r="A55" s="278"/>
      <c r="B55" s="278"/>
      <c r="C55" s="278"/>
      <c r="D55" s="278"/>
      <c r="E55" s="277"/>
      <c r="F55" s="213"/>
      <c r="G55" s="217"/>
      <c r="H55" s="217"/>
      <c r="I55" s="217"/>
      <c r="J55" s="217"/>
      <c r="K55" s="217"/>
      <c r="L55" s="217"/>
      <c r="M55" s="217"/>
      <c r="N55" s="217"/>
      <c r="O55" s="217"/>
      <c r="P55" s="51"/>
      <c r="Q55" s="158"/>
      <c r="R55" s="74"/>
    </row>
    <row r="56" spans="1:19" s="54" customFormat="1" ht="6.95" customHeight="1">
      <c r="A56" s="278"/>
      <c r="B56" s="278"/>
      <c r="C56" s="278"/>
      <c r="D56" s="278"/>
      <c r="E56" s="277"/>
      <c r="F56" s="213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158"/>
      <c r="R56" s="74"/>
    </row>
    <row r="57" spans="1:19" s="54" customFormat="1">
      <c r="A57" s="278"/>
      <c r="B57" s="278"/>
      <c r="C57" s="278"/>
      <c r="D57" s="278"/>
      <c r="E57" s="277"/>
      <c r="F57" s="213"/>
      <c r="G57" s="224" t="s">
        <v>58</v>
      </c>
      <c r="H57" s="224"/>
      <c r="I57" s="224" t="s">
        <v>53</v>
      </c>
      <c r="J57" s="224"/>
      <c r="K57" s="224" t="s">
        <v>54</v>
      </c>
      <c r="L57" s="224"/>
      <c r="M57" s="224" t="s">
        <v>55</v>
      </c>
      <c r="N57" s="224"/>
      <c r="O57" s="224" t="s">
        <v>73</v>
      </c>
      <c r="P57" s="224"/>
      <c r="Q57" s="158"/>
      <c r="R57" s="74"/>
    </row>
    <row r="58" spans="1:19" ht="6.9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49"/>
    </row>
    <row r="59" spans="1:19" ht="6.95" customHeight="1"/>
    <row r="60" spans="1:19">
      <c r="A60" s="272" t="s">
        <v>0</v>
      </c>
      <c r="B60" s="272"/>
      <c r="C60" s="272"/>
      <c r="D60" s="272"/>
    </row>
    <row r="61" spans="1:19">
      <c r="B61" s="272" t="s">
        <v>87</v>
      </c>
      <c r="C61" s="272"/>
      <c r="D61" s="272"/>
      <c r="E61" s="47">
        <f>SUM(E62:E67)</f>
        <v>99.99604172026838</v>
      </c>
      <c r="F61" s="47"/>
      <c r="G61" s="47">
        <f>SUM(G62:G67)</f>
        <v>100.00000000000001</v>
      </c>
      <c r="H61" s="47"/>
      <c r="I61" s="47">
        <f>SUM(I62:I67)</f>
        <v>100</v>
      </c>
      <c r="J61" s="47"/>
      <c r="K61" s="47">
        <f>SUM(K62:K67)</f>
        <v>100</v>
      </c>
      <c r="L61" s="47"/>
      <c r="M61" s="47">
        <f>SUM(M62:M67)</f>
        <v>100</v>
      </c>
      <c r="N61" s="47"/>
      <c r="O61" s="47">
        <f>SUM(O62:O67)</f>
        <v>100</v>
      </c>
      <c r="P61" s="47"/>
    </row>
    <row r="62" spans="1:19">
      <c r="C62" s="286" t="s">
        <v>47</v>
      </c>
      <c r="D62" s="286"/>
      <c r="E62" s="105">
        <f>E17*100/(E16-E23)</f>
        <v>25.1034100579888</v>
      </c>
      <c r="F62" s="105"/>
      <c r="G62" s="105">
        <f>G17*100/(G16-G23)</f>
        <v>41.850941850941851</v>
      </c>
      <c r="H62" s="105"/>
      <c r="I62" s="105">
        <f>I17*100/(I16-I23)</f>
        <v>24.259146606413488</v>
      </c>
      <c r="J62" s="105"/>
      <c r="K62" s="105">
        <f>K17*100/(K16-K23)</f>
        <v>24.048639112903224</v>
      </c>
      <c r="L62" s="105"/>
      <c r="M62" s="105">
        <f>M17*100/(M16-M23)</f>
        <v>21.841620626151013</v>
      </c>
      <c r="N62" s="105"/>
      <c r="O62" s="105">
        <f>O17*100/(O16-O23)</f>
        <v>22.191673212882954</v>
      </c>
      <c r="P62" s="105"/>
    </row>
    <row r="63" spans="1:19">
      <c r="C63" s="286" t="s">
        <v>100</v>
      </c>
      <c r="D63" s="286"/>
      <c r="E63" s="105">
        <f>E18*100/(E16-E23)</f>
        <v>8.8150889623369686</v>
      </c>
      <c r="F63" s="105"/>
      <c r="G63" s="105">
        <f>G18*100/(G16-G23)</f>
        <v>10.810810810810811</v>
      </c>
      <c r="H63" s="105"/>
      <c r="I63" s="105">
        <f>I18*100/(I16-I23)</f>
        <v>9.4681498218475717</v>
      </c>
      <c r="J63" s="105"/>
      <c r="K63" s="105">
        <f>K18*100/(K16-K23)</f>
        <v>8.4677419354838701</v>
      </c>
      <c r="L63" s="105"/>
      <c r="M63" s="105">
        <f>M18*100/(M16-M23)</f>
        <v>8.9134438305709018</v>
      </c>
      <c r="N63" s="105"/>
      <c r="O63" s="105">
        <f>O18*100/(O16-O23)</f>
        <v>2.0031421838177534</v>
      </c>
      <c r="P63" s="105"/>
    </row>
    <row r="64" spans="1:19">
      <c r="C64" s="286" t="s">
        <v>82</v>
      </c>
      <c r="D64" s="286"/>
      <c r="E64" s="105">
        <f>E19*100/(E16-E23)</f>
        <v>26.490787103924635</v>
      </c>
      <c r="F64" s="105"/>
      <c r="G64" s="105">
        <f>G19*100/(G16-G23)</f>
        <v>17.171717171717173</v>
      </c>
      <c r="H64" s="105"/>
      <c r="I64" s="105">
        <f>I19*100/(I16-I23)</f>
        <v>23.468323629095334</v>
      </c>
      <c r="J64" s="105"/>
      <c r="K64" s="105">
        <f>K19*100/(K16-K23)</f>
        <v>30.512852822580644</v>
      </c>
      <c r="L64" s="105"/>
      <c r="M64" s="105">
        <f>M19*100/(M16-M23)</f>
        <v>33.554327808471456</v>
      </c>
      <c r="N64" s="105"/>
      <c r="O64" s="105">
        <f>O19*100/(O16-O23)</f>
        <v>27.101335428122546</v>
      </c>
      <c r="P64" s="105"/>
    </row>
    <row r="65" spans="1:16">
      <c r="C65" s="286" t="s">
        <v>48</v>
      </c>
      <c r="D65" s="286"/>
      <c r="E65" s="105">
        <f>E20*100/(E16-E23)</f>
        <v>13.21669602390801</v>
      </c>
      <c r="F65" s="105"/>
      <c r="G65" s="105">
        <f>G20*100/(G16-G23)</f>
        <v>12.312312312312311</v>
      </c>
      <c r="H65" s="105"/>
      <c r="I65" s="105">
        <f>I20*100/(I16-I23)</f>
        <v>15.577474580690014</v>
      </c>
      <c r="J65" s="105"/>
      <c r="K65" s="105">
        <f>K20*100/(K16-K23)</f>
        <v>12.840221774193548</v>
      </c>
      <c r="L65" s="105"/>
      <c r="M65" s="105">
        <f>M20*100/(M16-M23)</f>
        <v>2.8913443830570902</v>
      </c>
      <c r="N65" s="105"/>
      <c r="O65" s="105">
        <f>O20*100/(O16-O23)</f>
        <v>17.556952081696778</v>
      </c>
      <c r="P65" s="105"/>
    </row>
    <row r="66" spans="1:16">
      <c r="C66" s="286" t="s">
        <v>49</v>
      </c>
      <c r="D66" s="286"/>
      <c r="E66" s="105">
        <f>E21*100/(E16-E23)</f>
        <v>25.871316325924752</v>
      </c>
      <c r="F66" s="105"/>
      <c r="G66" s="105">
        <f>G21*100/(G16-G23)</f>
        <v>16.762216762216763</v>
      </c>
      <c r="H66" s="105"/>
      <c r="I66" s="105">
        <f>I21*100/(I16-I23)</f>
        <v>26.509950464934388</v>
      </c>
      <c r="J66" s="105"/>
      <c r="K66" s="105">
        <f>K21*100/(K16-K23)</f>
        <v>24.048639112903224</v>
      </c>
      <c r="L66" s="105"/>
      <c r="M66" s="105">
        <f>M21*100/(M16-M23)</f>
        <v>32.173112338858196</v>
      </c>
      <c r="N66" s="105"/>
      <c r="O66" s="105">
        <f>O21*100/(O16-O23)</f>
        <v>31.146897093479968</v>
      </c>
      <c r="P66" s="105"/>
    </row>
    <row r="67" spans="1:16" ht="14.25">
      <c r="C67" s="273" t="s">
        <v>178</v>
      </c>
      <c r="D67" s="273"/>
      <c r="E67" s="105">
        <f>E22*100/(E16-E23)</f>
        <v>0.49874324618520793</v>
      </c>
      <c r="F67" s="105"/>
      <c r="G67" s="105">
        <f>G22*100/(G16-G23)</f>
        <v>1.0920010920010921</v>
      </c>
      <c r="H67" s="105"/>
      <c r="I67" s="105">
        <f>I22*100/(I16-I23)</f>
        <v>0.71695489701920567</v>
      </c>
      <c r="J67" s="105"/>
      <c r="K67" s="105">
        <f>K22*100/(K16-K23)</f>
        <v>8.1905241935483875E-2</v>
      </c>
      <c r="L67" s="105"/>
      <c r="M67" s="56">
        <f>M22*100/(M16-M23)</f>
        <v>0.62615101289134434</v>
      </c>
      <c r="N67" s="56"/>
      <c r="O67" s="56">
        <f>O22*100/(O16-O23)</f>
        <v>0</v>
      </c>
      <c r="P67" s="56"/>
    </row>
    <row r="68" spans="1:16">
      <c r="E68" s="68"/>
      <c r="F68" s="68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>
      <c r="B69" s="272" t="s">
        <v>201</v>
      </c>
      <c r="C69" s="272"/>
      <c r="D69" s="272"/>
      <c r="E69" s="47">
        <f>SUM(E70:E75)</f>
        <v>100.00191460846257</v>
      </c>
      <c r="F69" s="47"/>
      <c r="G69" s="47">
        <f>SUM(G70:G75)</f>
        <v>99.999999999999986</v>
      </c>
      <c r="H69" s="47"/>
      <c r="I69" s="47">
        <f>SUM(I70:I75)</f>
        <v>100</v>
      </c>
      <c r="J69" s="47"/>
      <c r="K69" s="47">
        <f>SUM(K70:K75)</f>
        <v>100</v>
      </c>
      <c r="L69" s="47"/>
      <c r="M69" s="47">
        <f>SUM(M70:M75)</f>
        <v>99.999999999999986</v>
      </c>
      <c r="N69" s="47"/>
      <c r="O69" s="47">
        <f>SUM(O70:O75)</f>
        <v>100</v>
      </c>
      <c r="P69" s="47"/>
    </row>
    <row r="70" spans="1:16">
      <c r="A70" s="72"/>
      <c r="B70" s="110"/>
      <c r="C70" s="273" t="s">
        <v>52</v>
      </c>
      <c r="D70" s="273"/>
      <c r="E70" s="105">
        <f>E26*100/(E25-E32)</f>
        <v>25.686387133831133</v>
      </c>
      <c r="F70" s="105"/>
      <c r="G70" s="105">
        <f>G26*100/(G25-G32)</f>
        <v>39.526117393645663</v>
      </c>
      <c r="H70" s="105"/>
      <c r="I70" s="105">
        <f>I26*100/(I25-I32)</f>
        <v>25.076645247994623</v>
      </c>
      <c r="J70" s="105"/>
      <c r="K70" s="105">
        <f>K26*100/(K25-K32)</f>
        <v>25.997663407735349</v>
      </c>
      <c r="L70" s="105"/>
      <c r="M70" s="105">
        <f>M26*100/(M25-M32)</f>
        <v>21.696903060289536</v>
      </c>
      <c r="N70" s="105"/>
      <c r="O70" s="105">
        <f>O26*100/(O25-O32)</f>
        <v>18.921634293369056</v>
      </c>
      <c r="P70" s="105"/>
    </row>
    <row r="71" spans="1:16">
      <c r="A71" s="72"/>
      <c r="B71" s="110"/>
      <c r="C71" s="273" t="s">
        <v>106</v>
      </c>
      <c r="D71" s="273"/>
      <c r="E71" s="105">
        <f>E27*100/(E25-E32)</f>
        <v>9.7472716829408395</v>
      </c>
      <c r="F71" s="105"/>
      <c r="G71" s="105">
        <f>G27*100/(G25-G32)</f>
        <v>13.812600969305331</v>
      </c>
      <c r="H71" s="105"/>
      <c r="I71" s="105">
        <f>I27*100/(I25-I32)</f>
        <v>9.7223972113728951</v>
      </c>
      <c r="J71" s="105"/>
      <c r="K71" s="105">
        <f>K27*100/(K25-K32)</f>
        <v>10.293303818483675</v>
      </c>
      <c r="L71" s="105"/>
      <c r="M71" s="105">
        <f>M27*100/(M25-M32)</f>
        <v>7.0185083379146054</v>
      </c>
      <c r="N71" s="105"/>
      <c r="O71" s="105">
        <f>O27*100/(O25-O32)</f>
        <v>6.8988613529805765</v>
      </c>
      <c r="P71" s="105"/>
    </row>
    <row r="72" spans="1:16">
      <c r="A72" s="72"/>
      <c r="B72" s="110"/>
      <c r="C72" s="273" t="s">
        <v>107</v>
      </c>
      <c r="D72" s="273"/>
      <c r="E72" s="105">
        <f>E28*100/(E25-E32)</f>
        <v>23.721998851234922</v>
      </c>
      <c r="F72" s="105"/>
      <c r="G72" s="105">
        <f>G28*100/(G25-G32)</f>
        <v>16.02046311254712</v>
      </c>
      <c r="H72" s="105"/>
      <c r="I72" s="105">
        <f>I28*100/(I25-I32)</f>
        <v>22.565200957540632</v>
      </c>
      <c r="J72" s="105"/>
      <c r="K72" s="105">
        <f>K28*100/(K25-K32)</f>
        <v>27.842341511406261</v>
      </c>
      <c r="L72" s="105"/>
      <c r="M72" s="105">
        <f>M28*100/(M25-M32)</f>
        <v>30.163093274693054</v>
      </c>
      <c r="N72" s="105"/>
      <c r="O72" s="105">
        <f>O28*100/(O25-O32)</f>
        <v>8.3054253181513733</v>
      </c>
      <c r="P72" s="105"/>
    </row>
    <row r="73" spans="1:16">
      <c r="A73" s="72"/>
      <c r="B73" s="110"/>
      <c r="C73" s="273" t="s">
        <v>50</v>
      </c>
      <c r="D73" s="273"/>
      <c r="E73" s="105">
        <f>E29*100/(E25-E32)</f>
        <v>6.7662263067202755</v>
      </c>
      <c r="F73" s="105"/>
      <c r="G73" s="105">
        <f>G29*100/(G25-G32)</f>
        <v>3.4464189553042544</v>
      </c>
      <c r="H73" s="105"/>
      <c r="I73" s="105">
        <f>I29*100/(I25-I32)</f>
        <v>9.0966360085674687</v>
      </c>
      <c r="J73" s="105"/>
      <c r="K73" s="105">
        <f>K29*100/(K25-K32)</f>
        <v>4.0091004119781095</v>
      </c>
      <c r="L73" s="105"/>
      <c r="M73" s="105">
        <f>M29*100/(M25-M32)</f>
        <v>7.1101337731354226</v>
      </c>
      <c r="N73" s="105"/>
      <c r="O73" s="105">
        <f>O29*100/(O25-O32)</f>
        <v>6.6979236436704621</v>
      </c>
      <c r="P73" s="105"/>
    </row>
    <row r="74" spans="1:16">
      <c r="A74" s="72"/>
      <c r="B74" s="110"/>
      <c r="C74" s="273" t="s">
        <v>51</v>
      </c>
      <c r="D74" s="273"/>
      <c r="E74" s="105">
        <f>E30*100/(E25-E32)</f>
        <v>11.466590082328164</v>
      </c>
      <c r="F74" s="105"/>
      <c r="G74" s="105">
        <f>G30*100/(G25-G32)</f>
        <v>6.8928379106085087</v>
      </c>
      <c r="H74" s="105"/>
      <c r="I74" s="105">
        <f>I30*100/(I25-I32)</f>
        <v>12.137247490655579</v>
      </c>
      <c r="J74" s="105"/>
      <c r="K74" s="105">
        <f>K30*100/(K25-K32)</f>
        <v>9.9551128328106753</v>
      </c>
      <c r="L74" s="105"/>
      <c r="M74" s="105">
        <f>M30*100/(M25-M32)</f>
        <v>7.421660252886201</v>
      </c>
      <c r="N74" s="105"/>
      <c r="O74" s="105">
        <f>O30*100/(O25-O32)</f>
        <v>27.427997320830542</v>
      </c>
      <c r="P74" s="105"/>
    </row>
    <row r="75" spans="1:16">
      <c r="A75" s="72"/>
      <c r="B75" s="110"/>
      <c r="C75" s="273" t="s">
        <v>90</v>
      </c>
      <c r="D75" s="273"/>
      <c r="E75" s="105">
        <f>E31*100/(E25-E32)</f>
        <v>22.613440551407237</v>
      </c>
      <c r="F75" s="105"/>
      <c r="G75" s="105">
        <f>G31*100/(G25-G32)</f>
        <v>20.301561658589122</v>
      </c>
      <c r="H75" s="105"/>
      <c r="I75" s="105">
        <f>I31*100/(I25-I32)</f>
        <v>21.4018730838688</v>
      </c>
      <c r="J75" s="105"/>
      <c r="K75" s="105">
        <f>K31*100/(K25-K32)</f>
        <v>21.902478017585931</v>
      </c>
      <c r="L75" s="105"/>
      <c r="M75" s="105">
        <f>M31*100/(M25-M32)</f>
        <v>26.589701301081181</v>
      </c>
      <c r="N75" s="105"/>
      <c r="O75" s="105">
        <f>O31*100/(O25-O32)</f>
        <v>31.748158070997992</v>
      </c>
      <c r="P75" s="105"/>
    </row>
    <row r="76" spans="1:16"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</row>
    <row r="77" spans="1:16">
      <c r="B77" s="272" t="s">
        <v>202</v>
      </c>
      <c r="C77" s="272"/>
      <c r="D77" s="272"/>
      <c r="E77" s="47">
        <f>SUM(E78:E81)</f>
        <v>100.00189318642207</v>
      </c>
      <c r="F77" s="47"/>
      <c r="G77" s="47">
        <f>SUM(G78:G81)</f>
        <v>99.999999999999986</v>
      </c>
      <c r="H77" s="47"/>
      <c r="I77" s="47">
        <f>SUM(I78:I81)</f>
        <v>100</v>
      </c>
      <c r="J77" s="47"/>
      <c r="K77" s="47">
        <f>SUM(K78:K81)</f>
        <v>100</v>
      </c>
      <c r="L77" s="47"/>
      <c r="M77" s="47">
        <f>SUM(M78:M81)</f>
        <v>99.999999999999986</v>
      </c>
      <c r="N77" s="47"/>
      <c r="O77" s="47">
        <f>SUM(O78:O81)</f>
        <v>100</v>
      </c>
      <c r="P77" s="47"/>
    </row>
    <row r="78" spans="1:16">
      <c r="A78" s="72"/>
      <c r="B78" s="72"/>
      <c r="C78" s="286" t="s">
        <v>83</v>
      </c>
      <c r="D78" s="286"/>
      <c r="E78" s="55">
        <f>E35*100/(E34-E39)</f>
        <v>57.450635164044606</v>
      </c>
      <c r="F78" s="55"/>
      <c r="G78" s="55">
        <f>G35*100/(G34-G39)</f>
        <v>63.300558065373373</v>
      </c>
      <c r="H78" s="55"/>
      <c r="I78" s="55">
        <f>I35*100/(I34-I39)</f>
        <v>63.611671262191862</v>
      </c>
      <c r="J78" s="55"/>
      <c r="K78" s="55">
        <f>K35*100/(K34-K39)</f>
        <v>51.293209119882327</v>
      </c>
      <c r="L78" s="55"/>
      <c r="M78" s="55">
        <f>M35*100/(M34-M39)</f>
        <v>53.527579256001466</v>
      </c>
      <c r="N78" s="55"/>
      <c r="O78" s="55">
        <f>O35*100/(O34-O39)</f>
        <v>40.74322062269836</v>
      </c>
      <c r="P78" s="55"/>
    </row>
    <row r="79" spans="1:16">
      <c r="A79" s="72"/>
      <c r="B79" s="72"/>
      <c r="C79" s="286" t="s">
        <v>84</v>
      </c>
      <c r="D79" s="286"/>
      <c r="E79" s="55">
        <f>E36*100/(E34-E39)</f>
        <v>24.84996497605119</v>
      </c>
      <c r="F79" s="55"/>
      <c r="G79" s="55">
        <f>G36*100/(G34-G39)</f>
        <v>25.086367260164764</v>
      </c>
      <c r="H79" s="55"/>
      <c r="I79" s="55">
        <f>I36*100/(I34-I39)</f>
        <v>24.375488703238815</v>
      </c>
      <c r="J79" s="55"/>
      <c r="K79" s="55">
        <f>K36*100/(K34-K39)</f>
        <v>28.082863446923266</v>
      </c>
      <c r="L79" s="55"/>
      <c r="M79" s="55">
        <f>M36*100/(M34-M39)</f>
        <v>25.893347993402969</v>
      </c>
      <c r="N79" s="55"/>
      <c r="O79" s="55">
        <f>O36*100/(O34-O39)</f>
        <v>8.8382992969534655</v>
      </c>
      <c r="P79" s="55"/>
    </row>
    <row r="80" spans="1:16">
      <c r="A80" s="72"/>
      <c r="B80" s="72"/>
      <c r="C80" s="286" t="s">
        <v>101</v>
      </c>
      <c r="D80" s="286"/>
      <c r="E80" s="55">
        <f>E37*100/(E34-E39)</f>
        <v>11.468923344881771</v>
      </c>
      <c r="F80" s="55"/>
      <c r="G80" s="55">
        <f>G37*100/(G34-G39)</f>
        <v>1.6210470369386127</v>
      </c>
      <c r="H80" s="55"/>
      <c r="I80" s="55">
        <f>I37*100/(I34-I39)</f>
        <v>6.2759784353265564</v>
      </c>
      <c r="J80" s="55"/>
      <c r="K80" s="55">
        <f>K37*100/(K34-K39)</f>
        <v>14.519490071095857</v>
      </c>
      <c r="L80" s="55"/>
      <c r="M80" s="55">
        <f>M37*100/(M34-M39)</f>
        <v>16.162726772952173</v>
      </c>
      <c r="N80" s="55"/>
      <c r="O80" s="55">
        <f>O37*100/(O34-O39)</f>
        <v>40.877134248409774</v>
      </c>
      <c r="P80" s="55"/>
    </row>
    <row r="81" spans="1:16" ht="14.25">
      <c r="A81" s="72"/>
      <c r="B81" s="72"/>
      <c r="C81" s="273" t="s">
        <v>179</v>
      </c>
      <c r="D81" s="273"/>
      <c r="E81" s="55">
        <f>E38*100/(E34-E39)</f>
        <v>6.232369701444501</v>
      </c>
      <c r="F81" s="55"/>
      <c r="G81" s="55">
        <f>G38*100/(G34-G39)</f>
        <v>9.9920276375232522</v>
      </c>
      <c r="H81" s="55"/>
      <c r="I81" s="55">
        <f>I38*100/(I34-I39)</f>
        <v>5.7368615992427676</v>
      </c>
      <c r="J81" s="55"/>
      <c r="K81" s="55">
        <f>K38*100/(K34-K39)</f>
        <v>6.1044373620985537</v>
      </c>
      <c r="L81" s="55"/>
      <c r="M81" s="55">
        <f>M38*100/(M34-M39)</f>
        <v>4.4163459776433935</v>
      </c>
      <c r="N81" s="55"/>
      <c r="O81" s="55">
        <f>O38*100/(O34-O39)</f>
        <v>9.5413458319384006</v>
      </c>
      <c r="P81" s="55"/>
    </row>
    <row r="82" spans="1:16">
      <c r="E82" s="68"/>
      <c r="F82" s="68"/>
      <c r="G82" s="56"/>
      <c r="H82" s="56"/>
      <c r="I82" s="56"/>
      <c r="J82" s="56"/>
      <c r="K82" s="56"/>
      <c r="L82" s="56"/>
      <c r="M82" s="56"/>
      <c r="N82" s="56"/>
      <c r="O82" s="56"/>
      <c r="P82" s="56"/>
    </row>
    <row r="83" spans="1:16" ht="14.25">
      <c r="B83" s="272" t="s">
        <v>180</v>
      </c>
      <c r="C83" s="272"/>
      <c r="D83" s="272"/>
      <c r="E83" s="47">
        <f>SUM(E84:E89)</f>
        <v>99.997927847655347</v>
      </c>
      <c r="F83" s="47"/>
      <c r="G83" s="47">
        <f>SUM(G84:G89)</f>
        <v>100</v>
      </c>
      <c r="H83" s="47"/>
      <c r="I83" s="47">
        <f>SUM(I84:I89)</f>
        <v>100</v>
      </c>
      <c r="J83" s="47"/>
      <c r="K83" s="47">
        <f>SUM(K84:K89)</f>
        <v>100.00000000000001</v>
      </c>
      <c r="L83" s="47"/>
      <c r="M83" s="47">
        <f>SUM(M84:M89)</f>
        <v>100</v>
      </c>
      <c r="N83" s="47"/>
      <c r="O83" s="47">
        <f>SUM(O84:O89)</f>
        <v>100</v>
      </c>
      <c r="P83" s="47"/>
    </row>
    <row r="84" spans="1:16">
      <c r="A84" s="72"/>
      <c r="B84" s="72"/>
      <c r="C84" s="286" t="s">
        <v>41</v>
      </c>
      <c r="D84" s="286"/>
      <c r="E84" s="55">
        <f>E42*100/(E41-E48)</f>
        <v>4.2665616776145381</v>
      </c>
      <c r="F84" s="55"/>
      <c r="G84" s="55">
        <f>G42*100/(G41-G48)</f>
        <v>10.342789598108746</v>
      </c>
      <c r="H84" s="55"/>
      <c r="I84" s="55">
        <f>I42*100/(I41-I48)</f>
        <v>3.0797659377887281</v>
      </c>
      <c r="J84" s="55"/>
      <c r="K84" s="55">
        <f>K42*100/(K41-K48)</f>
        <v>4.9933687002652523</v>
      </c>
      <c r="L84" s="55"/>
      <c r="M84" s="55">
        <f>M42*100/(M41-M48)</f>
        <v>4.9766718506998444</v>
      </c>
      <c r="N84" s="55"/>
      <c r="O84" s="55">
        <f>O42*100/(O41-O48)</f>
        <v>0</v>
      </c>
      <c r="P84" s="55"/>
    </row>
    <row r="85" spans="1:16">
      <c r="A85" s="72"/>
      <c r="B85" s="72"/>
      <c r="C85" s="286" t="s">
        <v>72</v>
      </c>
      <c r="D85" s="286"/>
      <c r="E85" s="55">
        <f>E43*100/(E41-E48)</f>
        <v>8.3984334528274527</v>
      </c>
      <c r="F85" s="55"/>
      <c r="G85" s="55">
        <f>G43*100/(G41-G48)</f>
        <v>13.17966903073286</v>
      </c>
      <c r="H85" s="55"/>
      <c r="I85" s="55">
        <f>I43*100/(I41-I48)</f>
        <v>8.9093228914602491</v>
      </c>
      <c r="J85" s="55"/>
      <c r="K85" s="55">
        <f>K43*100/(K41-K48)</f>
        <v>7.1352785145888591</v>
      </c>
      <c r="L85" s="55"/>
      <c r="M85" s="55">
        <f>M43*100/(M41-M48)</f>
        <v>3.8685847589424571</v>
      </c>
      <c r="N85" s="55"/>
      <c r="O85" s="55">
        <f>O43*100/(O41-O48)</f>
        <v>15.981259760541384</v>
      </c>
      <c r="P85" s="55"/>
    </row>
    <row r="86" spans="1:16">
      <c r="A86" s="72"/>
      <c r="B86" s="72"/>
      <c r="C86" s="286" t="s">
        <v>68</v>
      </c>
      <c r="D86" s="286"/>
      <c r="E86" s="55">
        <f>E44*100/(E41-E48)</f>
        <v>44.501543753496755</v>
      </c>
      <c r="F86" s="55"/>
      <c r="G86" s="55">
        <f>G44*100/(G41-G48)</f>
        <v>41.105200945626478</v>
      </c>
      <c r="H86" s="55"/>
      <c r="I86" s="55">
        <f>I44*100/(I41-I48)</f>
        <v>47.987152976373793</v>
      </c>
      <c r="J86" s="55"/>
      <c r="K86" s="55">
        <f>K44*100/(K41-K48)</f>
        <v>44.164456233421753</v>
      </c>
      <c r="L86" s="55"/>
      <c r="M86" s="55">
        <f>M44*100/(M41-M48)</f>
        <v>39.930015552099533</v>
      </c>
      <c r="N86" s="55"/>
      <c r="O86" s="55">
        <f>O44*100/(O41-O48)</f>
        <v>24.154086413326393</v>
      </c>
      <c r="P86" s="55"/>
    </row>
    <row r="87" spans="1:16">
      <c r="A87" s="72"/>
      <c r="B87" s="72"/>
      <c r="C87" s="286" t="s">
        <v>69</v>
      </c>
      <c r="D87" s="286"/>
      <c r="E87" s="55">
        <f>E45*100/(E41-E48)</f>
        <v>26.024161296338505</v>
      </c>
      <c r="F87" s="55"/>
      <c r="G87" s="55">
        <f>G45*100/(G41-G48)</f>
        <v>25.8274231678487</v>
      </c>
      <c r="H87" s="55"/>
      <c r="I87" s="55">
        <f>I45*100/(I41-I48)</f>
        <v>23.450217783448458</v>
      </c>
      <c r="J87" s="55"/>
      <c r="K87" s="55">
        <f>K45*100/(K41-K48)</f>
        <v>28.249336870026525</v>
      </c>
      <c r="L87" s="55"/>
      <c r="M87" s="55">
        <f>M45*100/(M41-M48)</f>
        <v>31.784603421461899</v>
      </c>
      <c r="N87" s="55"/>
      <c r="O87" s="55">
        <f>O45*100/(O41-O48)</f>
        <v>23.945861530452888</v>
      </c>
      <c r="P87" s="55"/>
    </row>
    <row r="88" spans="1:16">
      <c r="A88" s="72"/>
      <c r="B88" s="72"/>
      <c r="C88" s="286" t="s">
        <v>70</v>
      </c>
      <c r="D88" s="286"/>
      <c r="E88" s="55">
        <f>E46*100/(E41-E48)</f>
        <v>13.017261029030854</v>
      </c>
      <c r="F88" s="55"/>
      <c r="G88" s="55">
        <f>G46*100/(G41-G48)</f>
        <v>6.3534278959810875</v>
      </c>
      <c r="H88" s="55"/>
      <c r="I88" s="55">
        <f>I46*100/(I41-I48)</f>
        <v>12.917418276211007</v>
      </c>
      <c r="J88" s="55"/>
      <c r="K88" s="55">
        <f>K46*100/(K41-K48)</f>
        <v>10.305039787798409</v>
      </c>
      <c r="L88" s="55"/>
      <c r="M88" s="55">
        <f>M46*100/(M41-M48)</f>
        <v>17.515552099533437</v>
      </c>
      <c r="N88" s="55"/>
      <c r="O88" s="55">
        <f>O46*100/(O41-O48)</f>
        <v>35.190005205622072</v>
      </c>
      <c r="P88" s="55"/>
    </row>
    <row r="89" spans="1:16">
      <c r="A89" s="72"/>
      <c r="B89" s="72"/>
      <c r="C89" s="286" t="s">
        <v>71</v>
      </c>
      <c r="D89" s="286"/>
      <c r="E89" s="55">
        <f>E47*100/(E41-E48)</f>
        <v>3.7899666383472512</v>
      </c>
      <c r="F89" s="55"/>
      <c r="G89" s="55">
        <f>G47*100/(G41-G48)</f>
        <v>3.1914893617021276</v>
      </c>
      <c r="H89" s="55"/>
      <c r="I89" s="55">
        <f>I47*100/(I41-I48)</f>
        <v>3.6561221347177613</v>
      </c>
      <c r="J89" s="55"/>
      <c r="K89" s="55">
        <f>K47*100/(K41-K48)</f>
        <v>5.1525198938992043</v>
      </c>
      <c r="L89" s="55"/>
      <c r="M89" s="55">
        <f>M47*100/(M41-M48)</f>
        <v>1.9245723172628304</v>
      </c>
      <c r="N89" s="55"/>
      <c r="O89" s="55">
        <f>O47*100/(O41-O48)</f>
        <v>0.72878709005726183</v>
      </c>
      <c r="P89" s="55"/>
    </row>
    <row r="90" spans="1:16" ht="6.95" customHeight="1" thickBo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49"/>
    </row>
    <row r="91" spans="1:16" ht="6.95" customHeight="1"/>
    <row r="92" spans="1:16">
      <c r="A92" s="63" t="s">
        <v>42</v>
      </c>
      <c r="B92" s="63"/>
      <c r="C92" s="64">
        <v>1</v>
      </c>
      <c r="D92" s="310" t="s">
        <v>174</v>
      </c>
      <c r="E92" s="310"/>
      <c r="F92" s="310"/>
      <c r="G92" s="310"/>
      <c r="H92" s="310"/>
      <c r="I92" s="310"/>
      <c r="J92" s="310"/>
      <c r="K92" s="310"/>
      <c r="L92" s="310"/>
      <c r="M92" s="310"/>
      <c r="N92" s="310"/>
      <c r="O92" s="310"/>
      <c r="P92" s="223"/>
    </row>
    <row r="93" spans="1:16">
      <c r="A93" s="54"/>
      <c r="B93" s="54"/>
      <c r="C93" s="64">
        <v>2</v>
      </c>
      <c r="D93" s="302" t="s">
        <v>102</v>
      </c>
      <c r="E93" s="302"/>
      <c r="F93" s="302"/>
      <c r="G93" s="302"/>
      <c r="H93" s="302"/>
      <c r="I93" s="302"/>
      <c r="J93" s="223"/>
      <c r="K93" s="223"/>
      <c r="L93" s="223"/>
      <c r="M93" s="223"/>
      <c r="N93" s="223"/>
      <c r="O93" s="223"/>
      <c r="P93" s="223"/>
    </row>
    <row r="94" spans="1:16">
      <c r="A94" s="54"/>
      <c r="B94" s="54"/>
      <c r="C94" s="64">
        <v>3</v>
      </c>
      <c r="D94" s="146" t="s">
        <v>103</v>
      </c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</row>
    <row r="95" spans="1:16">
      <c r="A95" s="54"/>
      <c r="B95" s="54"/>
      <c r="C95" s="64">
        <v>4</v>
      </c>
      <c r="D95" s="241" t="s">
        <v>200</v>
      </c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</row>
    <row r="96" spans="1:16">
      <c r="A96" s="54"/>
      <c r="B96" s="54"/>
      <c r="C96" s="65">
        <v>0</v>
      </c>
      <c r="D96" s="146" t="s">
        <v>36</v>
      </c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</row>
    <row r="97" spans="3:16">
      <c r="C97" s="66" t="s">
        <v>59</v>
      </c>
      <c r="D97" s="146" t="s">
        <v>111</v>
      </c>
      <c r="E97" s="223"/>
      <c r="F97" s="223"/>
      <c r="G97" s="223"/>
      <c r="H97" s="223"/>
      <c r="I97" s="223"/>
      <c r="J97" s="223"/>
      <c r="K97" s="96"/>
      <c r="L97" s="96"/>
      <c r="M97" s="96"/>
      <c r="N97" s="96"/>
      <c r="O97" s="96"/>
      <c r="P97" s="96"/>
    </row>
    <row r="98" spans="3:16">
      <c r="C98" s="66" t="s">
        <v>122</v>
      </c>
      <c r="D98" s="146" t="s">
        <v>124</v>
      </c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</row>
  </sheetData>
  <mergeCells count="75">
    <mergeCell ref="C67:D67"/>
    <mergeCell ref="C22:D22"/>
    <mergeCell ref="C30:D30"/>
    <mergeCell ref="C28:D28"/>
    <mergeCell ref="C37:D37"/>
    <mergeCell ref="C38:D38"/>
    <mergeCell ref="C35:D35"/>
    <mergeCell ref="C36:D36"/>
    <mergeCell ref="C26:D26"/>
    <mergeCell ref="B34:D34"/>
    <mergeCell ref="B41:D41"/>
    <mergeCell ref="C48:D48"/>
    <mergeCell ref="Q12:R12"/>
    <mergeCell ref="C62:D62"/>
    <mergeCell ref="C63:D63"/>
    <mergeCell ref="C64:D64"/>
    <mergeCell ref="E9:E12"/>
    <mergeCell ref="C21:D21"/>
    <mergeCell ref="C23:D23"/>
    <mergeCell ref="E13:R13"/>
    <mergeCell ref="G10:R10"/>
    <mergeCell ref="C18:D18"/>
    <mergeCell ref="C19:D19"/>
    <mergeCell ref="C20:D20"/>
    <mergeCell ref="C17:D17"/>
    <mergeCell ref="A9:D12"/>
    <mergeCell ref="A15:D15"/>
    <mergeCell ref="B25:D25"/>
    <mergeCell ref="B16:D16"/>
    <mergeCell ref="C85:D85"/>
    <mergeCell ref="C81:D81"/>
    <mergeCell ref="C31:D31"/>
    <mergeCell ref="A60:D60"/>
    <mergeCell ref="B61:D61"/>
    <mergeCell ref="C70:D70"/>
    <mergeCell ref="C71:D71"/>
    <mergeCell ref="C66:D66"/>
    <mergeCell ref="B69:D69"/>
    <mergeCell ref="C78:D78"/>
    <mergeCell ref="C39:D39"/>
    <mergeCell ref="C42:D42"/>
    <mergeCell ref="C47:D47"/>
    <mergeCell ref="C65:D65"/>
    <mergeCell ref="A54:D57"/>
    <mergeCell ref="E54:E57"/>
    <mergeCell ref="G54:O54"/>
    <mergeCell ref="C27:D27"/>
    <mergeCell ref="C29:D29"/>
    <mergeCell ref="C46:D46"/>
    <mergeCell ref="C43:D43"/>
    <mergeCell ref="C44:D44"/>
    <mergeCell ref="C45:D45"/>
    <mergeCell ref="E51:O51"/>
    <mergeCell ref="D93:I93"/>
    <mergeCell ref="C80:D80"/>
    <mergeCell ref="C89:D89"/>
    <mergeCell ref="C72:D72"/>
    <mergeCell ref="C73:D73"/>
    <mergeCell ref="C74:D74"/>
    <mergeCell ref="C75:D75"/>
    <mergeCell ref="B77:D77"/>
    <mergeCell ref="C79:D79"/>
    <mergeCell ref="C87:D87"/>
    <mergeCell ref="C88:D88"/>
    <mergeCell ref="B83:D83"/>
    <mergeCell ref="C84:D84"/>
    <mergeCell ref="C86:D86"/>
    <mergeCell ref="D92:O92"/>
    <mergeCell ref="A3:R3"/>
    <mergeCell ref="A2:R2"/>
    <mergeCell ref="A1:R1"/>
    <mergeCell ref="G4:R4"/>
    <mergeCell ref="G9:R9"/>
    <mergeCell ref="E6:R6"/>
    <mergeCell ref="G7:R7"/>
  </mergeCells>
  <phoneticPr fontId="0" type="noConversion"/>
  <hyperlinks>
    <hyperlink ref="S1" location="Índice!A1" display="Ir a Índice" xr:uid="{00000000-0004-0000-0A00-000000000000}"/>
  </hyperlinks>
  <printOptions horizontalCentered="1"/>
  <pageMargins left="0.78740157480314965" right="0.78740157480314965" top="0.98425196850393704" bottom="0.98425196850393704" header="0.39370078740157483" footer="0.39370078740157483"/>
  <pageSetup paperSize="9" scale="5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99"/>
  <sheetViews>
    <sheetView showGridLines="0" zoomScaleNormal="100" workbookViewId="0">
      <selection activeCell="S1" sqref="S1"/>
    </sheetView>
  </sheetViews>
  <sheetFormatPr defaultColWidth="11.42578125" defaultRowHeight="12.75"/>
  <cols>
    <col min="1" max="1" width="5" style="50" customWidth="1"/>
    <col min="2" max="2" width="7" style="50" customWidth="1"/>
    <col min="3" max="3" width="5.7109375" style="50" customWidth="1"/>
    <col min="4" max="4" width="30.7109375" style="50" customWidth="1"/>
    <col min="5" max="5" width="12.7109375" style="50" customWidth="1"/>
    <col min="6" max="6" width="3.7109375" style="74" customWidth="1"/>
    <col min="7" max="7" width="12.7109375" style="50" customWidth="1"/>
    <col min="8" max="8" width="3.7109375" style="74" customWidth="1"/>
    <col min="9" max="9" width="12.7109375" style="50" customWidth="1"/>
    <col min="10" max="10" width="3.7109375" style="74" customWidth="1"/>
    <col min="11" max="11" width="12.7109375" style="50" customWidth="1"/>
    <col min="12" max="12" width="3.7109375" style="74" customWidth="1"/>
    <col min="13" max="13" width="12.7109375" style="50" customWidth="1"/>
    <col min="14" max="14" width="3.7109375" style="74" customWidth="1"/>
    <col min="15" max="15" width="12.7109375" style="50" customWidth="1"/>
    <col min="16" max="16" width="3.7109375" style="74" customWidth="1"/>
    <col min="17" max="17" width="11.5703125" style="74" bestFit="1" customWidth="1"/>
    <col min="18" max="21" width="11.42578125" style="50"/>
    <col min="22" max="22" width="13.28515625" style="50" bestFit="1" customWidth="1"/>
    <col min="23" max="16384" width="11.42578125" style="50"/>
  </cols>
  <sheetData>
    <row r="1" spans="1:21" s="69" customFormat="1" ht="15">
      <c r="A1" s="303" t="s">
        <v>159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S1" s="147" t="s">
        <v>181</v>
      </c>
    </row>
    <row r="2" spans="1:21" s="69" customFormat="1" ht="17.25">
      <c r="A2" s="303" t="s">
        <v>177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</row>
    <row r="3" spans="1:21" s="69" customFormat="1" ht="15">
      <c r="A3" s="303" t="s">
        <v>198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</row>
    <row r="4" spans="1:21" s="71" customFormat="1" ht="6.95" customHeight="1" thickBot="1">
      <c r="A4" s="312"/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</row>
    <row r="5" spans="1:21" ht="6" customHeight="1">
      <c r="F5" s="62"/>
      <c r="H5" s="62"/>
      <c r="J5" s="62"/>
      <c r="L5" s="62"/>
      <c r="N5" s="62"/>
      <c r="P5" s="62"/>
      <c r="Q5" s="62"/>
    </row>
    <row r="6" spans="1:21" ht="14.25" customHeight="1">
      <c r="A6" s="1"/>
      <c r="E6" s="266" t="s">
        <v>121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62"/>
    </row>
    <row r="7" spans="1:21" ht="6" customHeight="1">
      <c r="A7" s="1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</row>
    <row r="8" spans="1:21" ht="6" customHeight="1">
      <c r="A8" s="1"/>
      <c r="F8" s="62"/>
      <c r="H8" s="62"/>
      <c r="J8" s="62"/>
      <c r="L8" s="62"/>
      <c r="N8" s="62"/>
      <c r="P8" s="62"/>
      <c r="Q8" s="62"/>
    </row>
    <row r="9" spans="1:21" ht="12.75" customHeight="1">
      <c r="A9" s="278" t="s">
        <v>116</v>
      </c>
      <c r="B9" s="278"/>
      <c r="C9" s="278"/>
      <c r="D9" s="278"/>
      <c r="E9" s="277" t="s">
        <v>0</v>
      </c>
      <c r="F9" s="277"/>
      <c r="G9" s="288" t="s">
        <v>37</v>
      </c>
      <c r="H9" s="288"/>
      <c r="I9" s="288"/>
      <c r="J9" s="288"/>
      <c r="K9" s="288"/>
      <c r="L9" s="288"/>
      <c r="M9" s="288"/>
      <c r="N9" s="288"/>
      <c r="O9" s="288"/>
      <c r="P9" s="288"/>
      <c r="Q9" s="216"/>
    </row>
    <row r="10" spans="1:21" ht="6" customHeight="1">
      <c r="A10" s="278"/>
      <c r="B10" s="278"/>
      <c r="C10" s="278"/>
      <c r="D10" s="278"/>
      <c r="E10" s="277"/>
      <c r="F10" s="277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</row>
    <row r="11" spans="1:21" ht="6" customHeight="1">
      <c r="A11" s="278"/>
      <c r="B11" s="278"/>
      <c r="C11" s="278"/>
      <c r="D11" s="278"/>
      <c r="E11" s="277"/>
      <c r="F11" s="277"/>
      <c r="G11" s="51"/>
      <c r="H11" s="61"/>
      <c r="I11" s="51"/>
      <c r="J11" s="61"/>
      <c r="K11" s="51"/>
      <c r="L11" s="61"/>
      <c r="M11" s="51"/>
      <c r="N11" s="61"/>
      <c r="O11" s="51"/>
      <c r="P11" s="62"/>
      <c r="Q11" s="62"/>
    </row>
    <row r="12" spans="1:21" ht="36" customHeight="1">
      <c r="A12" s="278"/>
      <c r="B12" s="278"/>
      <c r="C12" s="278"/>
      <c r="D12" s="278"/>
      <c r="E12" s="277"/>
      <c r="F12" s="277"/>
      <c r="G12" s="270" t="s">
        <v>38</v>
      </c>
      <c r="H12" s="277"/>
      <c r="I12" s="277" t="s">
        <v>66</v>
      </c>
      <c r="J12" s="277"/>
      <c r="K12" s="277" t="s">
        <v>67</v>
      </c>
      <c r="L12" s="277"/>
      <c r="M12" s="277" t="s">
        <v>56</v>
      </c>
      <c r="N12" s="277"/>
      <c r="O12" s="277" t="s">
        <v>57</v>
      </c>
      <c r="P12" s="277"/>
      <c r="Q12" s="212" t="s">
        <v>29</v>
      </c>
    </row>
    <row r="13" spans="1:21" s="49" customFormat="1" ht="6" customHeight="1">
      <c r="A13" s="60"/>
      <c r="B13" s="60"/>
      <c r="C13" s="60"/>
      <c r="D13" s="60"/>
      <c r="E13" s="60"/>
      <c r="F13" s="73"/>
      <c r="G13" s="60"/>
      <c r="H13" s="73"/>
      <c r="I13" s="60"/>
      <c r="J13" s="73"/>
      <c r="K13" s="60"/>
      <c r="L13" s="73"/>
      <c r="M13" s="60"/>
      <c r="N13" s="73"/>
      <c r="O13" s="60"/>
      <c r="P13" s="73"/>
      <c r="Q13" s="73"/>
    </row>
    <row r="14" spans="1:21" ht="6" customHeight="1">
      <c r="F14" s="62"/>
      <c r="H14" s="62"/>
      <c r="J14" s="62"/>
      <c r="L14" s="62"/>
      <c r="N14" s="62"/>
      <c r="P14" s="62"/>
      <c r="Q14" s="62"/>
    </row>
    <row r="15" spans="1:21" ht="12.75" customHeight="1">
      <c r="A15" s="282" t="s">
        <v>0</v>
      </c>
      <c r="B15" s="282"/>
      <c r="C15" s="282"/>
      <c r="D15" s="282"/>
      <c r="F15" s="62"/>
      <c r="H15" s="62"/>
      <c r="J15" s="62"/>
      <c r="L15" s="62"/>
      <c r="N15" s="62"/>
      <c r="P15" s="62"/>
      <c r="Q15" s="62"/>
      <c r="S15" s="1"/>
    </row>
    <row r="16" spans="1:21">
      <c r="A16" s="120"/>
      <c r="B16" s="272" t="s">
        <v>87</v>
      </c>
      <c r="C16" s="272"/>
      <c r="D16" s="272"/>
      <c r="E16" s="132">
        <v>53051</v>
      </c>
      <c r="F16" s="52" t="s">
        <v>182</v>
      </c>
      <c r="G16" s="59">
        <v>2284</v>
      </c>
      <c r="H16" s="52" t="s">
        <v>182</v>
      </c>
      <c r="I16" s="59">
        <v>5425</v>
      </c>
      <c r="J16" s="52" t="s">
        <v>182</v>
      </c>
      <c r="K16" s="59">
        <v>10083</v>
      </c>
      <c r="L16" s="52" t="s">
        <v>182</v>
      </c>
      <c r="M16" s="59">
        <v>23296</v>
      </c>
      <c r="N16" s="52" t="s">
        <v>182</v>
      </c>
      <c r="O16" s="59">
        <v>11879</v>
      </c>
      <c r="P16" s="52" t="s">
        <v>182</v>
      </c>
      <c r="Q16" s="59">
        <v>85</v>
      </c>
      <c r="R16" s="132"/>
      <c r="S16" s="14"/>
      <c r="T16" s="53"/>
      <c r="U16" s="53"/>
    </row>
    <row r="17" spans="1:21">
      <c r="A17" s="120"/>
      <c r="B17" s="96"/>
      <c r="C17" s="273" t="s">
        <v>47</v>
      </c>
      <c r="D17" s="273"/>
      <c r="E17" s="68">
        <v>12686</v>
      </c>
      <c r="F17" s="52" t="s">
        <v>182</v>
      </c>
      <c r="G17" s="68">
        <v>678</v>
      </c>
      <c r="H17" s="52" t="s">
        <v>59</v>
      </c>
      <c r="I17" s="68">
        <v>2098</v>
      </c>
      <c r="J17" s="52" t="s">
        <v>182</v>
      </c>
      <c r="K17" s="68">
        <v>3479</v>
      </c>
      <c r="L17" s="52" t="s">
        <v>182</v>
      </c>
      <c r="M17" s="68">
        <v>4983</v>
      </c>
      <c r="N17" s="52" t="s">
        <v>182</v>
      </c>
      <c r="O17" s="68">
        <v>1448</v>
      </c>
      <c r="P17" s="52" t="s">
        <v>182</v>
      </c>
      <c r="Q17" s="56">
        <v>0</v>
      </c>
      <c r="R17" s="132"/>
      <c r="S17" s="14"/>
      <c r="T17" s="53"/>
      <c r="U17" s="53"/>
    </row>
    <row r="18" spans="1:21">
      <c r="A18" s="120"/>
      <c r="B18" s="96"/>
      <c r="C18" s="273" t="s">
        <v>100</v>
      </c>
      <c r="D18" s="273"/>
      <c r="E18" s="68">
        <v>4453</v>
      </c>
      <c r="F18" s="52" t="s">
        <v>182</v>
      </c>
      <c r="G18" s="68">
        <v>403</v>
      </c>
      <c r="H18" s="108" t="s">
        <v>59</v>
      </c>
      <c r="I18" s="68">
        <v>194</v>
      </c>
      <c r="J18" s="108" t="s">
        <v>59</v>
      </c>
      <c r="K18" s="68">
        <v>1053</v>
      </c>
      <c r="L18" s="52" t="s">
        <v>59</v>
      </c>
      <c r="M18" s="68">
        <v>1655</v>
      </c>
      <c r="N18" s="52" t="s">
        <v>182</v>
      </c>
      <c r="O18" s="68">
        <v>1097</v>
      </c>
      <c r="P18" s="52" t="s">
        <v>182</v>
      </c>
      <c r="Q18" s="68">
        <v>51</v>
      </c>
      <c r="R18" s="132"/>
      <c r="S18" s="14"/>
      <c r="T18" s="53"/>
      <c r="U18" s="53"/>
    </row>
    <row r="19" spans="1:21">
      <c r="A19" s="120"/>
      <c r="B19" s="96"/>
      <c r="C19" s="273" t="s">
        <v>82</v>
      </c>
      <c r="D19" s="273"/>
      <c r="E19" s="68">
        <v>13385</v>
      </c>
      <c r="F19" s="52" t="s">
        <v>182</v>
      </c>
      <c r="G19" s="68">
        <v>364</v>
      </c>
      <c r="H19" s="108" t="s">
        <v>59</v>
      </c>
      <c r="I19" s="68">
        <v>1322</v>
      </c>
      <c r="J19" s="52" t="s">
        <v>59</v>
      </c>
      <c r="K19" s="68">
        <v>3325</v>
      </c>
      <c r="L19" s="52" t="s">
        <v>182</v>
      </c>
      <c r="M19" s="68">
        <v>6274</v>
      </c>
      <c r="N19" s="52" t="s">
        <v>182</v>
      </c>
      <c r="O19" s="68">
        <v>2066</v>
      </c>
      <c r="P19" s="52" t="s">
        <v>182</v>
      </c>
      <c r="Q19" s="68">
        <v>34</v>
      </c>
      <c r="R19" s="132"/>
      <c r="S19" s="14"/>
      <c r="T19" s="53"/>
      <c r="U19" s="53"/>
    </row>
    <row r="20" spans="1:21">
      <c r="A20" s="120"/>
      <c r="B20" s="96"/>
      <c r="C20" s="273" t="s">
        <v>48</v>
      </c>
      <c r="D20" s="273"/>
      <c r="E20" s="68">
        <v>6680</v>
      </c>
      <c r="F20" s="52" t="s">
        <v>182</v>
      </c>
      <c r="G20" s="68">
        <v>248</v>
      </c>
      <c r="H20" s="108" t="s">
        <v>59</v>
      </c>
      <c r="I20" s="68">
        <v>470</v>
      </c>
      <c r="J20" s="108" t="s">
        <v>59</v>
      </c>
      <c r="K20" s="68">
        <v>622</v>
      </c>
      <c r="L20" s="108" t="s">
        <v>59</v>
      </c>
      <c r="M20" s="68">
        <v>2575</v>
      </c>
      <c r="N20" s="52" t="s">
        <v>182</v>
      </c>
      <c r="O20" s="68">
        <v>2765</v>
      </c>
      <c r="P20" s="52" t="s">
        <v>182</v>
      </c>
      <c r="Q20" s="56">
        <v>0</v>
      </c>
      <c r="R20" s="53"/>
      <c r="S20" s="14"/>
      <c r="T20" s="53"/>
      <c r="U20" s="53"/>
    </row>
    <row r="21" spans="1:21">
      <c r="A21" s="120"/>
      <c r="B21" s="96"/>
      <c r="C21" s="273" t="s">
        <v>49</v>
      </c>
      <c r="D21" s="273"/>
      <c r="E21" s="68">
        <v>13072</v>
      </c>
      <c r="F21" s="52" t="s">
        <v>182</v>
      </c>
      <c r="G21" s="68">
        <v>577</v>
      </c>
      <c r="H21" s="108" t="s">
        <v>59</v>
      </c>
      <c r="I21" s="68">
        <v>1181</v>
      </c>
      <c r="J21" s="108" t="s">
        <v>59</v>
      </c>
      <c r="K21" s="68">
        <v>1285</v>
      </c>
      <c r="L21" s="52" t="s">
        <v>182</v>
      </c>
      <c r="M21" s="68">
        <v>6062</v>
      </c>
      <c r="N21" s="52" t="s">
        <v>182</v>
      </c>
      <c r="O21" s="68">
        <v>3967</v>
      </c>
      <c r="P21" s="52" t="s">
        <v>182</v>
      </c>
      <c r="Q21" s="56">
        <v>0</v>
      </c>
      <c r="R21" s="132"/>
      <c r="S21" s="14"/>
      <c r="T21" s="53"/>
      <c r="U21" s="53"/>
    </row>
    <row r="22" spans="1:21" ht="14.25">
      <c r="A22" s="120"/>
      <c r="B22" s="96"/>
      <c r="C22" s="273" t="s">
        <v>178</v>
      </c>
      <c r="D22" s="273"/>
      <c r="E22" s="68">
        <v>253</v>
      </c>
      <c r="F22" s="108" t="s">
        <v>59</v>
      </c>
      <c r="G22" s="56">
        <v>0</v>
      </c>
      <c r="H22" s="108"/>
      <c r="I22" s="56">
        <v>0</v>
      </c>
      <c r="J22" s="108"/>
      <c r="K22" s="56">
        <v>47</v>
      </c>
      <c r="L22" s="108" t="s">
        <v>59</v>
      </c>
      <c r="M22" s="56">
        <v>131</v>
      </c>
      <c r="N22" s="108" t="s">
        <v>59</v>
      </c>
      <c r="O22" s="56">
        <v>75</v>
      </c>
      <c r="P22" s="52" t="s">
        <v>59</v>
      </c>
      <c r="Q22" s="56">
        <v>0</v>
      </c>
      <c r="R22" s="132"/>
      <c r="S22" s="14"/>
      <c r="T22" s="53"/>
      <c r="U22" s="53"/>
    </row>
    <row r="23" spans="1:21">
      <c r="A23" s="120"/>
      <c r="B23" s="96"/>
      <c r="C23" s="273" t="s">
        <v>29</v>
      </c>
      <c r="D23" s="273"/>
      <c r="E23" s="68">
        <v>2523</v>
      </c>
      <c r="F23" s="108" t="s">
        <v>182</v>
      </c>
      <c r="G23" s="56">
        <v>14</v>
      </c>
      <c r="H23" s="52" t="s">
        <v>59</v>
      </c>
      <c r="I23" s="56">
        <v>160</v>
      </c>
      <c r="J23" s="108" t="s">
        <v>59</v>
      </c>
      <c r="K23" s="56">
        <v>272</v>
      </c>
      <c r="L23" s="108" t="s">
        <v>59</v>
      </c>
      <c r="M23" s="56">
        <v>1616</v>
      </c>
      <c r="N23" s="108" t="s">
        <v>59</v>
      </c>
      <c r="O23" s="56">
        <v>461</v>
      </c>
      <c r="P23" s="108" t="s">
        <v>59</v>
      </c>
      <c r="Q23" s="56">
        <v>0</v>
      </c>
      <c r="R23" s="53"/>
      <c r="S23" s="14"/>
      <c r="T23" s="53"/>
      <c r="U23" s="53"/>
    </row>
    <row r="24" spans="1:21">
      <c r="A24" s="120"/>
      <c r="B24" s="96"/>
      <c r="C24" s="96"/>
      <c r="D24" s="96"/>
      <c r="E24" s="68"/>
      <c r="F24" s="52"/>
      <c r="G24" s="68"/>
      <c r="H24" s="52"/>
      <c r="I24" s="68"/>
      <c r="J24" s="52"/>
      <c r="K24" s="68"/>
      <c r="L24" s="52"/>
      <c r="M24" s="68"/>
      <c r="N24" s="52"/>
      <c r="O24" s="68"/>
      <c r="P24" s="52"/>
      <c r="Q24" s="68"/>
      <c r="R24" s="53"/>
      <c r="S24" s="14"/>
      <c r="T24" s="53"/>
      <c r="U24" s="53"/>
    </row>
    <row r="25" spans="1:21">
      <c r="A25" s="120"/>
      <c r="B25" s="272" t="s">
        <v>88</v>
      </c>
      <c r="C25" s="272"/>
      <c r="D25" s="272"/>
      <c r="E25" s="132">
        <v>53051</v>
      </c>
      <c r="F25" s="52" t="s">
        <v>182</v>
      </c>
      <c r="G25" s="234">
        <v>2283</v>
      </c>
      <c r="H25" s="52" t="s">
        <v>182</v>
      </c>
      <c r="I25" s="234">
        <v>5425</v>
      </c>
      <c r="J25" s="52" t="s">
        <v>182</v>
      </c>
      <c r="K25" s="234">
        <v>10082</v>
      </c>
      <c r="L25" s="52" t="s">
        <v>182</v>
      </c>
      <c r="M25" s="234">
        <v>23295</v>
      </c>
      <c r="N25" s="52" t="s">
        <v>182</v>
      </c>
      <c r="O25" s="234">
        <v>11878</v>
      </c>
      <c r="P25" s="52" t="s">
        <v>182</v>
      </c>
      <c r="Q25" s="234">
        <v>85</v>
      </c>
      <c r="R25" s="132" t="s">
        <v>59</v>
      </c>
      <c r="S25" s="14"/>
      <c r="T25" s="53"/>
      <c r="U25" s="53"/>
    </row>
    <row r="26" spans="1:21">
      <c r="A26" s="153"/>
      <c r="B26" s="110"/>
      <c r="C26" s="273" t="s">
        <v>52</v>
      </c>
      <c r="D26" s="273"/>
      <c r="E26" s="68">
        <v>13416</v>
      </c>
      <c r="F26" s="52" t="s">
        <v>182</v>
      </c>
      <c r="G26" s="68">
        <v>692</v>
      </c>
      <c r="H26" s="52" t="s">
        <v>59</v>
      </c>
      <c r="I26" s="68">
        <v>2298</v>
      </c>
      <c r="J26" s="52" t="s">
        <v>182</v>
      </c>
      <c r="K26" s="68">
        <v>3483</v>
      </c>
      <c r="L26" s="52" t="s">
        <v>182</v>
      </c>
      <c r="M26" s="68">
        <v>5343</v>
      </c>
      <c r="N26" s="52" t="s">
        <v>182</v>
      </c>
      <c r="O26" s="68">
        <v>1600</v>
      </c>
      <c r="P26" s="52" t="s">
        <v>182</v>
      </c>
      <c r="Q26" s="68">
        <v>0</v>
      </c>
      <c r="R26" s="132"/>
      <c r="S26" s="14"/>
      <c r="T26" s="53"/>
      <c r="U26" s="53"/>
    </row>
    <row r="27" spans="1:21">
      <c r="A27" s="153"/>
      <c r="B27" s="110"/>
      <c r="C27" s="273" t="s">
        <v>106</v>
      </c>
      <c r="D27" s="273"/>
      <c r="E27" s="68">
        <v>5090</v>
      </c>
      <c r="F27" s="52" t="s">
        <v>182</v>
      </c>
      <c r="G27" s="68">
        <v>462</v>
      </c>
      <c r="H27" s="108" t="s">
        <v>59</v>
      </c>
      <c r="I27" s="68">
        <v>108</v>
      </c>
      <c r="J27" s="108" t="s">
        <v>59</v>
      </c>
      <c r="K27" s="68">
        <v>930</v>
      </c>
      <c r="L27" s="52" t="s">
        <v>59</v>
      </c>
      <c r="M27" s="68">
        <v>2200</v>
      </c>
      <c r="N27" s="52" t="s">
        <v>182</v>
      </c>
      <c r="O27" s="68">
        <v>1390</v>
      </c>
      <c r="P27" s="52" t="s">
        <v>182</v>
      </c>
      <c r="Q27" s="68">
        <v>0</v>
      </c>
      <c r="R27" s="132"/>
      <c r="S27" s="14"/>
      <c r="T27" s="53"/>
      <c r="U27" s="53"/>
    </row>
    <row r="28" spans="1:21">
      <c r="A28" s="153"/>
      <c r="B28" s="110"/>
      <c r="C28" s="273" t="s">
        <v>107</v>
      </c>
      <c r="D28" s="273"/>
      <c r="E28" s="68">
        <v>12390</v>
      </c>
      <c r="F28" s="52" t="s">
        <v>182</v>
      </c>
      <c r="G28" s="68">
        <v>364</v>
      </c>
      <c r="H28" s="108" t="s">
        <v>59</v>
      </c>
      <c r="I28" s="68">
        <v>1252</v>
      </c>
      <c r="J28" s="52" t="s">
        <v>59</v>
      </c>
      <c r="K28" s="68">
        <v>3130</v>
      </c>
      <c r="L28" s="52" t="s">
        <v>182</v>
      </c>
      <c r="M28" s="68">
        <v>6098</v>
      </c>
      <c r="N28" s="52" t="s">
        <v>182</v>
      </c>
      <c r="O28" s="68">
        <v>1512</v>
      </c>
      <c r="P28" s="52" t="s">
        <v>182</v>
      </c>
      <c r="Q28" s="68">
        <v>34</v>
      </c>
      <c r="R28" s="132" t="s">
        <v>59</v>
      </c>
      <c r="S28" s="14"/>
      <c r="T28" s="53"/>
      <c r="U28" s="53"/>
    </row>
    <row r="29" spans="1:21">
      <c r="A29" s="153"/>
      <c r="B29" s="110"/>
      <c r="C29" s="273" t="s">
        <v>90</v>
      </c>
      <c r="D29" s="273"/>
      <c r="E29" s="68">
        <v>3533</v>
      </c>
      <c r="F29" s="52" t="s">
        <v>182</v>
      </c>
      <c r="G29" s="68">
        <v>37</v>
      </c>
      <c r="H29" s="108" t="s">
        <v>59</v>
      </c>
      <c r="I29" s="68">
        <v>0</v>
      </c>
      <c r="J29" s="108" t="s">
        <v>59</v>
      </c>
      <c r="K29" s="68">
        <v>223</v>
      </c>
      <c r="L29" s="108" t="s">
        <v>59</v>
      </c>
      <c r="M29" s="68">
        <v>1239</v>
      </c>
      <c r="N29" s="52" t="s">
        <v>59</v>
      </c>
      <c r="O29" s="68">
        <v>1983</v>
      </c>
      <c r="P29" s="52" t="s">
        <v>182</v>
      </c>
      <c r="Q29" s="68">
        <v>51</v>
      </c>
      <c r="R29" s="53" t="s">
        <v>59</v>
      </c>
      <c r="S29" s="14"/>
      <c r="T29" s="53"/>
      <c r="U29" s="53"/>
    </row>
    <row r="30" spans="1:21">
      <c r="A30" s="153"/>
      <c r="B30" s="110"/>
      <c r="C30" s="273" t="s">
        <v>50</v>
      </c>
      <c r="D30" s="273"/>
      <c r="E30" s="68">
        <v>5988</v>
      </c>
      <c r="F30" s="52" t="s">
        <v>182</v>
      </c>
      <c r="G30" s="68">
        <v>248</v>
      </c>
      <c r="H30" s="108" t="s">
        <v>59</v>
      </c>
      <c r="I30" s="68">
        <v>377</v>
      </c>
      <c r="J30" s="108" t="s">
        <v>59</v>
      </c>
      <c r="K30" s="68">
        <v>521</v>
      </c>
      <c r="L30" s="108" t="s">
        <v>59</v>
      </c>
      <c r="M30" s="68">
        <v>2941</v>
      </c>
      <c r="N30" s="52" t="s">
        <v>182</v>
      </c>
      <c r="O30" s="68">
        <v>1901</v>
      </c>
      <c r="P30" s="52" t="s">
        <v>182</v>
      </c>
      <c r="Q30" s="56">
        <v>0</v>
      </c>
      <c r="R30" s="53"/>
      <c r="S30" s="14"/>
      <c r="T30" s="53"/>
      <c r="U30" s="53"/>
    </row>
    <row r="31" spans="1:21">
      <c r="A31" s="153"/>
      <c r="B31" s="110"/>
      <c r="C31" s="273" t="s">
        <v>51</v>
      </c>
      <c r="D31" s="273"/>
      <c r="E31" s="68">
        <v>11811</v>
      </c>
      <c r="F31" s="52" t="s">
        <v>182</v>
      </c>
      <c r="G31" s="56">
        <v>480</v>
      </c>
      <c r="H31" s="108" t="s">
        <v>59</v>
      </c>
      <c r="I31" s="56">
        <v>1374</v>
      </c>
      <c r="J31" s="108" t="s">
        <v>59</v>
      </c>
      <c r="K31" s="56">
        <v>1789</v>
      </c>
      <c r="L31" s="108" t="s">
        <v>182</v>
      </c>
      <c r="M31" s="56">
        <v>5077</v>
      </c>
      <c r="N31" s="52" t="s">
        <v>182</v>
      </c>
      <c r="O31" s="56">
        <v>3091</v>
      </c>
      <c r="P31" s="52" t="s">
        <v>182</v>
      </c>
      <c r="Q31" s="56">
        <v>0</v>
      </c>
      <c r="R31" s="53"/>
      <c r="S31" s="14"/>
      <c r="T31" s="53"/>
      <c r="U31" s="53"/>
    </row>
    <row r="32" spans="1:21">
      <c r="A32" s="153"/>
      <c r="B32" s="110"/>
      <c r="C32" s="209" t="s">
        <v>29</v>
      </c>
      <c r="D32" s="209"/>
      <c r="E32" s="68">
        <v>820</v>
      </c>
      <c r="F32" s="108" t="s">
        <v>59</v>
      </c>
      <c r="G32" s="68">
        <v>0</v>
      </c>
      <c r="H32" s="108" t="s">
        <v>59</v>
      </c>
      <c r="I32" s="68">
        <v>16</v>
      </c>
      <c r="J32" s="108" t="s">
        <v>59</v>
      </c>
      <c r="K32" s="68">
        <v>6</v>
      </c>
      <c r="L32" s="108" t="s">
        <v>59</v>
      </c>
      <c r="M32" s="68">
        <v>397</v>
      </c>
      <c r="N32" s="108" t="s">
        <v>59</v>
      </c>
      <c r="O32" s="68">
        <v>401</v>
      </c>
      <c r="P32" s="108" t="s">
        <v>59</v>
      </c>
      <c r="Q32" s="56">
        <v>0</v>
      </c>
      <c r="R32" s="53"/>
      <c r="S32" s="14"/>
      <c r="T32" s="53"/>
      <c r="U32" s="53"/>
    </row>
    <row r="33" spans="1:21">
      <c r="A33" s="153"/>
      <c r="B33" s="110"/>
      <c r="C33" s="141"/>
      <c r="D33" s="96"/>
      <c r="E33" s="68"/>
      <c r="F33" s="52"/>
      <c r="G33" s="68"/>
      <c r="H33" s="52"/>
      <c r="I33" s="68"/>
      <c r="J33" s="52"/>
      <c r="K33" s="68"/>
      <c r="L33" s="52"/>
      <c r="M33" s="68"/>
      <c r="N33" s="52"/>
      <c r="O33" s="68"/>
      <c r="P33" s="52"/>
      <c r="Q33" s="68"/>
      <c r="R33" s="53"/>
      <c r="S33" s="14"/>
      <c r="T33" s="53"/>
      <c r="U33" s="53"/>
    </row>
    <row r="34" spans="1:21">
      <c r="A34" s="120"/>
      <c r="B34" s="272" t="s">
        <v>89</v>
      </c>
      <c r="C34" s="272"/>
      <c r="D34" s="272"/>
      <c r="E34" s="132">
        <v>53051</v>
      </c>
      <c r="F34" s="52" t="s">
        <v>182</v>
      </c>
      <c r="G34" s="234">
        <v>2284</v>
      </c>
      <c r="H34" s="52" t="s">
        <v>182</v>
      </c>
      <c r="I34" s="234">
        <v>5424</v>
      </c>
      <c r="J34" s="52" t="s">
        <v>182</v>
      </c>
      <c r="K34" s="234">
        <v>10083</v>
      </c>
      <c r="L34" s="52" t="s">
        <v>182</v>
      </c>
      <c r="M34" s="234">
        <v>23296</v>
      </c>
      <c r="N34" s="52" t="s">
        <v>182</v>
      </c>
      <c r="O34" s="234">
        <v>11878</v>
      </c>
      <c r="P34" s="52" t="s">
        <v>182</v>
      </c>
      <c r="Q34" s="234">
        <v>85</v>
      </c>
      <c r="R34" s="132" t="s">
        <v>59</v>
      </c>
      <c r="S34" s="14"/>
      <c r="T34" s="53"/>
      <c r="U34" s="53"/>
    </row>
    <row r="35" spans="1:21">
      <c r="A35" s="153"/>
      <c r="B35" s="110"/>
      <c r="C35" s="273" t="s">
        <v>183</v>
      </c>
      <c r="D35" s="273"/>
      <c r="E35" s="68">
        <v>30344</v>
      </c>
      <c r="F35" s="52" t="s">
        <v>182</v>
      </c>
      <c r="G35" s="109">
        <v>1018</v>
      </c>
      <c r="H35" s="108" t="s">
        <v>59</v>
      </c>
      <c r="I35" s="68">
        <v>2288</v>
      </c>
      <c r="J35" s="52" t="s">
        <v>182</v>
      </c>
      <c r="K35" s="68">
        <v>5874</v>
      </c>
      <c r="L35" s="52" t="s">
        <v>182</v>
      </c>
      <c r="M35" s="68">
        <v>13302</v>
      </c>
      <c r="N35" s="52" t="s">
        <v>182</v>
      </c>
      <c r="O35" s="68">
        <v>7862</v>
      </c>
      <c r="P35" s="52" t="s">
        <v>182</v>
      </c>
      <c r="Q35" s="68">
        <v>0</v>
      </c>
      <c r="R35" s="132"/>
      <c r="S35" s="14"/>
      <c r="T35" s="53"/>
      <c r="U35" s="53"/>
    </row>
    <row r="36" spans="1:21">
      <c r="A36" s="153"/>
      <c r="B36" s="110"/>
      <c r="C36" s="273" t="s">
        <v>184</v>
      </c>
      <c r="D36" s="273"/>
      <c r="E36" s="68">
        <v>13125</v>
      </c>
      <c r="F36" s="52" t="s">
        <v>182</v>
      </c>
      <c r="G36" s="109">
        <v>556</v>
      </c>
      <c r="H36" s="108" t="s">
        <v>59</v>
      </c>
      <c r="I36" s="68">
        <v>1502</v>
      </c>
      <c r="J36" s="52" t="s">
        <v>59</v>
      </c>
      <c r="K36" s="68">
        <v>2572</v>
      </c>
      <c r="L36" s="52" t="s">
        <v>182</v>
      </c>
      <c r="M36" s="68">
        <v>5907</v>
      </c>
      <c r="N36" s="52" t="s">
        <v>182</v>
      </c>
      <c r="O36" s="68">
        <v>2503</v>
      </c>
      <c r="P36" s="52" t="s">
        <v>182</v>
      </c>
      <c r="Q36" s="68">
        <v>85</v>
      </c>
      <c r="R36" s="53" t="s">
        <v>59</v>
      </c>
      <c r="S36" s="14"/>
      <c r="T36" s="53"/>
      <c r="U36" s="53"/>
    </row>
    <row r="37" spans="1:21">
      <c r="A37" s="153"/>
      <c r="B37" s="110"/>
      <c r="C37" s="273" t="s">
        <v>101</v>
      </c>
      <c r="D37" s="273"/>
      <c r="E37" s="68">
        <v>6059</v>
      </c>
      <c r="F37" s="52" t="s">
        <v>182</v>
      </c>
      <c r="G37" s="68">
        <v>376</v>
      </c>
      <c r="H37" s="108" t="s">
        <v>59</v>
      </c>
      <c r="I37" s="68">
        <v>1349</v>
      </c>
      <c r="J37" s="108" t="s">
        <v>59</v>
      </c>
      <c r="K37" s="68">
        <v>1106</v>
      </c>
      <c r="L37" s="52" t="s">
        <v>59</v>
      </c>
      <c r="M37" s="68">
        <v>2654</v>
      </c>
      <c r="N37" s="52" t="s">
        <v>182</v>
      </c>
      <c r="O37" s="68">
        <v>574</v>
      </c>
      <c r="P37" s="52" t="s">
        <v>59</v>
      </c>
      <c r="Q37" s="68">
        <v>0</v>
      </c>
      <c r="R37" s="53"/>
      <c r="S37" s="14"/>
      <c r="T37" s="53"/>
      <c r="U37" s="53"/>
    </row>
    <row r="38" spans="1:21" ht="14.25">
      <c r="A38" s="153"/>
      <c r="B38" s="110"/>
      <c r="C38" s="273" t="s">
        <v>179</v>
      </c>
      <c r="D38" s="273"/>
      <c r="E38" s="68">
        <v>3292</v>
      </c>
      <c r="F38" s="52" t="s">
        <v>182</v>
      </c>
      <c r="G38" s="68">
        <v>334</v>
      </c>
      <c r="H38" s="108" t="s">
        <v>59</v>
      </c>
      <c r="I38" s="68">
        <v>285</v>
      </c>
      <c r="J38" s="108" t="s">
        <v>59</v>
      </c>
      <c r="K38" s="68">
        <v>525</v>
      </c>
      <c r="L38" s="108" t="s">
        <v>59</v>
      </c>
      <c r="M38" s="68">
        <v>1209</v>
      </c>
      <c r="N38" s="52" t="s">
        <v>182</v>
      </c>
      <c r="O38" s="68">
        <v>939</v>
      </c>
      <c r="P38" s="108" t="s">
        <v>59</v>
      </c>
      <c r="Q38" s="68">
        <v>0</v>
      </c>
      <c r="R38" s="132"/>
      <c r="S38" s="14"/>
      <c r="T38" s="53"/>
      <c r="U38" s="53"/>
    </row>
    <row r="39" spans="1:21">
      <c r="A39" s="153"/>
      <c r="B39" s="110"/>
      <c r="C39" s="273" t="s">
        <v>29</v>
      </c>
      <c r="D39" s="273"/>
      <c r="E39" s="68">
        <v>230</v>
      </c>
      <c r="F39" s="108" t="s">
        <v>59</v>
      </c>
      <c r="G39" s="56">
        <v>0</v>
      </c>
      <c r="H39" s="52" t="s">
        <v>59</v>
      </c>
      <c r="I39" s="56">
        <v>0</v>
      </c>
      <c r="J39" s="108" t="s">
        <v>59</v>
      </c>
      <c r="K39" s="56">
        <v>6</v>
      </c>
      <c r="L39" s="52" t="s">
        <v>59</v>
      </c>
      <c r="M39" s="56">
        <v>224</v>
      </c>
      <c r="N39" s="108" t="s">
        <v>59</v>
      </c>
      <c r="O39" s="56">
        <v>0</v>
      </c>
      <c r="P39" s="108" t="s">
        <v>59</v>
      </c>
      <c r="Q39" s="68">
        <v>0</v>
      </c>
      <c r="R39" s="53"/>
      <c r="S39" s="14"/>
      <c r="T39" s="53"/>
      <c r="U39" s="53"/>
    </row>
    <row r="40" spans="1:21">
      <c r="A40" s="153"/>
      <c r="B40" s="110"/>
      <c r="C40" s="141"/>
      <c r="D40" s="96"/>
      <c r="E40" s="68"/>
      <c r="F40" s="52"/>
      <c r="G40" s="68"/>
      <c r="H40" s="52"/>
      <c r="I40" s="68"/>
      <c r="J40" s="52"/>
      <c r="K40" s="68"/>
      <c r="L40" s="52"/>
      <c r="M40" s="68"/>
      <c r="N40" s="52"/>
      <c r="O40" s="68"/>
      <c r="P40" s="52"/>
      <c r="Q40" s="68"/>
      <c r="R40" s="53"/>
      <c r="S40" s="14"/>
      <c r="T40" s="53"/>
      <c r="U40" s="53"/>
    </row>
    <row r="41" spans="1:21" ht="14.25">
      <c r="A41" s="120"/>
      <c r="B41" s="272" t="s">
        <v>180</v>
      </c>
      <c r="C41" s="272"/>
      <c r="D41" s="272"/>
      <c r="E41" s="132">
        <v>53051</v>
      </c>
      <c r="F41" s="52" t="s">
        <v>182</v>
      </c>
      <c r="G41" s="234">
        <v>2283</v>
      </c>
      <c r="H41" s="52" t="s">
        <v>182</v>
      </c>
      <c r="I41" s="234">
        <v>5425</v>
      </c>
      <c r="J41" s="52" t="s">
        <v>182</v>
      </c>
      <c r="K41" s="234">
        <v>10083</v>
      </c>
      <c r="L41" s="52" t="s">
        <v>182</v>
      </c>
      <c r="M41" s="234">
        <v>23296</v>
      </c>
      <c r="N41" s="52" t="s">
        <v>182</v>
      </c>
      <c r="O41" s="234">
        <v>11879</v>
      </c>
      <c r="P41" s="52" t="s">
        <v>182</v>
      </c>
      <c r="Q41" s="234">
        <v>85</v>
      </c>
      <c r="R41" s="132" t="s">
        <v>59</v>
      </c>
      <c r="S41" s="14"/>
      <c r="T41" s="53"/>
      <c r="U41" s="53"/>
    </row>
    <row r="42" spans="1:21">
      <c r="A42" s="153"/>
      <c r="B42" s="110"/>
      <c r="C42" s="273" t="s">
        <v>41</v>
      </c>
      <c r="D42" s="273"/>
      <c r="E42" s="68">
        <v>2060</v>
      </c>
      <c r="F42" s="52" t="s">
        <v>182</v>
      </c>
      <c r="G42" s="68">
        <v>143</v>
      </c>
      <c r="H42" s="108" t="s">
        <v>59</v>
      </c>
      <c r="I42" s="68">
        <v>467</v>
      </c>
      <c r="J42" s="108" t="s">
        <v>59</v>
      </c>
      <c r="K42" s="68">
        <v>433</v>
      </c>
      <c r="L42" s="108" t="s">
        <v>59</v>
      </c>
      <c r="M42" s="68">
        <v>878</v>
      </c>
      <c r="N42" s="108" t="s">
        <v>59</v>
      </c>
      <c r="O42" s="68">
        <v>139</v>
      </c>
      <c r="P42" s="108" t="s">
        <v>59</v>
      </c>
      <c r="Q42" s="68">
        <v>0</v>
      </c>
      <c r="R42" s="53"/>
      <c r="S42" s="14"/>
      <c r="T42" s="53"/>
      <c r="U42" s="53"/>
    </row>
    <row r="43" spans="1:21">
      <c r="A43" s="153"/>
      <c r="B43" s="110"/>
      <c r="C43" s="273" t="s">
        <v>72</v>
      </c>
      <c r="D43" s="273"/>
      <c r="E43" s="68">
        <v>4052</v>
      </c>
      <c r="F43" s="52" t="s">
        <v>182</v>
      </c>
      <c r="G43" s="68">
        <v>205</v>
      </c>
      <c r="H43" s="108" t="s">
        <v>59</v>
      </c>
      <c r="I43" s="68">
        <v>694</v>
      </c>
      <c r="J43" s="108" t="s">
        <v>59</v>
      </c>
      <c r="K43" s="68">
        <v>693</v>
      </c>
      <c r="L43" s="108" t="s">
        <v>59</v>
      </c>
      <c r="M43" s="68">
        <v>2103</v>
      </c>
      <c r="N43" s="52" t="s">
        <v>182</v>
      </c>
      <c r="O43" s="68">
        <v>357</v>
      </c>
      <c r="P43" s="108" t="s">
        <v>59</v>
      </c>
      <c r="Q43" s="68">
        <v>0</v>
      </c>
      <c r="R43" s="53"/>
      <c r="S43" s="14"/>
      <c r="T43" s="53"/>
      <c r="U43" s="53"/>
    </row>
    <row r="44" spans="1:21">
      <c r="A44" s="153"/>
      <c r="B44" s="110"/>
      <c r="C44" s="273" t="s">
        <v>68</v>
      </c>
      <c r="D44" s="273"/>
      <c r="E44" s="68">
        <v>21477</v>
      </c>
      <c r="F44" s="52" t="s">
        <v>182</v>
      </c>
      <c r="G44" s="68">
        <v>548</v>
      </c>
      <c r="H44" s="108" t="s">
        <v>59</v>
      </c>
      <c r="I44" s="68">
        <v>2455</v>
      </c>
      <c r="J44" s="52" t="s">
        <v>182</v>
      </c>
      <c r="K44" s="68">
        <v>4555</v>
      </c>
      <c r="L44" s="52" t="s">
        <v>182</v>
      </c>
      <c r="M44" s="68">
        <v>9195</v>
      </c>
      <c r="N44" s="52" t="s">
        <v>182</v>
      </c>
      <c r="O44" s="68">
        <v>4673</v>
      </c>
      <c r="P44" s="52" t="s">
        <v>182</v>
      </c>
      <c r="Q44" s="68">
        <v>51</v>
      </c>
      <c r="R44" s="132" t="s">
        <v>59</v>
      </c>
      <c r="S44" s="14"/>
      <c r="T44" s="53"/>
      <c r="U44" s="53"/>
    </row>
    <row r="45" spans="1:21">
      <c r="A45" s="153"/>
      <c r="B45" s="110"/>
      <c r="C45" s="273" t="s">
        <v>69</v>
      </c>
      <c r="D45" s="273"/>
      <c r="E45" s="68">
        <v>12559</v>
      </c>
      <c r="F45" s="52" t="s">
        <v>182</v>
      </c>
      <c r="G45" s="68">
        <v>832</v>
      </c>
      <c r="H45" s="108" t="s">
        <v>59</v>
      </c>
      <c r="I45" s="68">
        <v>1127</v>
      </c>
      <c r="J45" s="52" t="s">
        <v>182</v>
      </c>
      <c r="K45" s="68">
        <v>2350</v>
      </c>
      <c r="L45" s="52" t="s">
        <v>182</v>
      </c>
      <c r="M45" s="68">
        <v>5129</v>
      </c>
      <c r="N45" s="52" t="s">
        <v>182</v>
      </c>
      <c r="O45" s="68">
        <v>3087</v>
      </c>
      <c r="P45" s="52" t="s">
        <v>182</v>
      </c>
      <c r="Q45" s="68">
        <v>34</v>
      </c>
      <c r="R45" s="132" t="s">
        <v>59</v>
      </c>
      <c r="S45" s="14"/>
      <c r="T45" s="53"/>
      <c r="U45" s="53"/>
    </row>
    <row r="46" spans="1:21">
      <c r="A46" s="153"/>
      <c r="B46" s="110"/>
      <c r="C46" s="273" t="s">
        <v>70</v>
      </c>
      <c r="D46" s="273"/>
      <c r="E46" s="68">
        <v>6282</v>
      </c>
      <c r="F46" s="52" t="s">
        <v>182</v>
      </c>
      <c r="G46" s="68">
        <v>165</v>
      </c>
      <c r="H46" s="108" t="s">
        <v>59</v>
      </c>
      <c r="I46" s="68">
        <v>346</v>
      </c>
      <c r="J46" s="108" t="s">
        <v>59</v>
      </c>
      <c r="K46" s="68">
        <v>801</v>
      </c>
      <c r="L46" s="52" t="s">
        <v>59</v>
      </c>
      <c r="M46" s="68">
        <v>2856</v>
      </c>
      <c r="N46" s="52" t="s">
        <v>182</v>
      </c>
      <c r="O46" s="68">
        <v>2114</v>
      </c>
      <c r="P46" s="52" t="s">
        <v>182</v>
      </c>
      <c r="Q46" s="68">
        <v>0</v>
      </c>
      <c r="R46" s="132"/>
      <c r="S46" s="14"/>
      <c r="T46" s="53"/>
      <c r="U46" s="53"/>
    </row>
    <row r="47" spans="1:21">
      <c r="A47" s="153"/>
      <c r="B47" s="110"/>
      <c r="C47" s="273" t="s">
        <v>71</v>
      </c>
      <c r="D47" s="273"/>
      <c r="E47" s="68">
        <v>1829</v>
      </c>
      <c r="F47" s="52" t="s">
        <v>182</v>
      </c>
      <c r="G47" s="56">
        <v>0</v>
      </c>
      <c r="H47" s="108" t="s">
        <v>59</v>
      </c>
      <c r="I47" s="68">
        <v>0</v>
      </c>
      <c r="J47" s="108" t="s">
        <v>59</v>
      </c>
      <c r="K47" s="68">
        <v>380</v>
      </c>
      <c r="L47" s="108" t="s">
        <v>59</v>
      </c>
      <c r="M47" s="68">
        <v>724</v>
      </c>
      <c r="N47" s="52" t="s">
        <v>59</v>
      </c>
      <c r="O47" s="68">
        <v>725</v>
      </c>
      <c r="P47" s="52" t="s">
        <v>59</v>
      </c>
      <c r="Q47" s="68">
        <v>0</v>
      </c>
      <c r="R47" s="132"/>
      <c r="S47" s="14"/>
      <c r="T47" s="53"/>
      <c r="U47" s="53"/>
    </row>
    <row r="48" spans="1:21">
      <c r="A48" s="153"/>
      <c r="B48" s="110"/>
      <c r="C48" s="273" t="s">
        <v>29</v>
      </c>
      <c r="D48" s="273"/>
      <c r="E48" s="68">
        <v>4792</v>
      </c>
      <c r="F48" s="52" t="s">
        <v>182</v>
      </c>
      <c r="G48" s="56">
        <v>390</v>
      </c>
      <c r="H48" s="108" t="s">
        <v>59</v>
      </c>
      <c r="I48" s="56">
        <v>336</v>
      </c>
      <c r="J48" s="108" t="s">
        <v>59</v>
      </c>
      <c r="K48" s="56">
        <v>871</v>
      </c>
      <c r="L48" s="108" t="s">
        <v>59</v>
      </c>
      <c r="M48" s="56">
        <v>2411</v>
      </c>
      <c r="N48" s="108" t="s">
        <v>182</v>
      </c>
      <c r="O48" s="56">
        <v>784</v>
      </c>
      <c r="P48" s="108" t="s">
        <v>59</v>
      </c>
      <c r="Q48" s="68">
        <v>0</v>
      </c>
      <c r="R48" s="53"/>
      <c r="S48" s="14"/>
      <c r="T48" s="53"/>
      <c r="U48" s="53"/>
    </row>
    <row r="49" spans="1:17" ht="6" customHeight="1">
      <c r="A49" s="60"/>
      <c r="B49" s="60"/>
      <c r="C49" s="60"/>
      <c r="D49" s="60"/>
      <c r="E49" s="60"/>
      <c r="F49" s="73"/>
      <c r="G49" s="60"/>
      <c r="H49" s="73"/>
      <c r="I49" s="60"/>
      <c r="J49" s="73"/>
      <c r="K49" s="60"/>
      <c r="L49" s="73"/>
      <c r="M49" s="60"/>
      <c r="N49" s="73"/>
      <c r="O49" s="60"/>
      <c r="P49" s="73"/>
      <c r="Q49" s="67"/>
    </row>
    <row r="50" spans="1:17" ht="6" customHeight="1">
      <c r="F50" s="62"/>
      <c r="H50" s="62"/>
      <c r="J50" s="62"/>
      <c r="L50" s="62"/>
      <c r="N50" s="62"/>
      <c r="P50" s="62"/>
      <c r="Q50" s="67"/>
    </row>
    <row r="51" spans="1:17" s="54" customFormat="1">
      <c r="A51" s="120"/>
      <c r="B51" s="96"/>
      <c r="C51" s="96"/>
      <c r="D51" s="96"/>
      <c r="E51" s="266" t="s">
        <v>123</v>
      </c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  <c r="Q51" s="74"/>
    </row>
    <row r="52" spans="1:17" s="54" customFormat="1" ht="11.25" customHeight="1">
      <c r="A52" s="120"/>
      <c r="B52" s="96"/>
      <c r="C52" s="96"/>
      <c r="D52" s="96"/>
      <c r="E52" s="97"/>
      <c r="F52" s="107"/>
      <c r="G52" s="97"/>
      <c r="H52" s="107"/>
      <c r="I52" s="97"/>
      <c r="J52" s="107"/>
      <c r="K52" s="97"/>
      <c r="L52" s="107"/>
      <c r="M52" s="97"/>
      <c r="N52" s="107"/>
      <c r="O52" s="97"/>
      <c r="P52" s="107"/>
      <c r="Q52" s="223"/>
    </row>
    <row r="53" spans="1:17" s="54" customFormat="1" ht="11.25" customHeight="1">
      <c r="A53" s="120"/>
      <c r="B53" s="96"/>
      <c r="C53" s="96"/>
      <c r="D53" s="96"/>
      <c r="E53" s="96"/>
      <c r="F53" s="103"/>
      <c r="G53" s="96"/>
      <c r="H53" s="103"/>
      <c r="I53" s="96"/>
      <c r="J53" s="103"/>
      <c r="K53" s="96"/>
      <c r="L53" s="103"/>
      <c r="M53" s="96"/>
      <c r="N53" s="103"/>
      <c r="O53" s="96"/>
      <c r="P53" s="103"/>
      <c r="Q53" s="223"/>
    </row>
    <row r="54" spans="1:17" s="54" customFormat="1" ht="12" customHeight="1">
      <c r="A54" s="308" t="s">
        <v>116</v>
      </c>
      <c r="B54" s="308"/>
      <c r="C54" s="308"/>
      <c r="D54" s="308"/>
      <c r="E54" s="270" t="s">
        <v>0</v>
      </c>
      <c r="F54" s="270"/>
      <c r="G54" s="307" t="s">
        <v>37</v>
      </c>
      <c r="H54" s="307"/>
      <c r="I54" s="307"/>
      <c r="J54" s="307"/>
      <c r="K54" s="307"/>
      <c r="L54" s="307"/>
      <c r="M54" s="307"/>
      <c r="N54" s="307"/>
      <c r="O54" s="307"/>
      <c r="P54" s="307"/>
      <c r="Q54" s="223"/>
    </row>
    <row r="55" spans="1:17" s="54" customFormat="1" ht="7.5" customHeight="1">
      <c r="A55" s="308"/>
      <c r="B55" s="308"/>
      <c r="C55" s="308"/>
      <c r="D55" s="308"/>
      <c r="E55" s="270"/>
      <c r="F55" s="270"/>
      <c r="G55" s="99"/>
      <c r="H55" s="100"/>
      <c r="I55" s="99"/>
      <c r="J55" s="100"/>
      <c r="K55" s="99"/>
      <c r="L55" s="100"/>
      <c r="M55" s="99"/>
      <c r="N55" s="100"/>
      <c r="O55" s="99"/>
      <c r="P55" s="99"/>
      <c r="Q55" s="223"/>
    </row>
    <row r="56" spans="1:17" s="54" customFormat="1" ht="9" customHeight="1">
      <c r="A56" s="308"/>
      <c r="B56" s="308"/>
      <c r="C56" s="308"/>
      <c r="D56" s="308"/>
      <c r="E56" s="270"/>
      <c r="F56" s="270"/>
      <c r="G56" s="101"/>
      <c r="H56" s="102"/>
      <c r="I56" s="101"/>
      <c r="J56" s="102"/>
      <c r="K56" s="101"/>
      <c r="L56" s="102"/>
      <c r="M56" s="101"/>
      <c r="N56" s="102"/>
      <c r="O56" s="101"/>
      <c r="P56" s="103"/>
      <c r="Q56" s="223"/>
    </row>
    <row r="57" spans="1:17" ht="36" customHeight="1">
      <c r="A57" s="308"/>
      <c r="B57" s="308"/>
      <c r="C57" s="308"/>
      <c r="D57" s="308"/>
      <c r="E57" s="270"/>
      <c r="F57" s="270"/>
      <c r="G57" s="270" t="s">
        <v>38</v>
      </c>
      <c r="H57" s="270"/>
      <c r="I57" s="270" t="s">
        <v>66</v>
      </c>
      <c r="J57" s="270"/>
      <c r="K57" s="270" t="s">
        <v>67</v>
      </c>
      <c r="L57" s="270"/>
      <c r="M57" s="270" t="s">
        <v>56</v>
      </c>
      <c r="N57" s="270"/>
      <c r="O57" s="270" t="s">
        <v>57</v>
      </c>
      <c r="P57" s="270"/>
    </row>
    <row r="58" spans="1:17" ht="6.95" customHeight="1">
      <c r="A58" s="97"/>
      <c r="B58" s="97"/>
      <c r="C58" s="97"/>
      <c r="D58" s="97"/>
      <c r="E58" s="97"/>
      <c r="F58" s="107"/>
      <c r="G58" s="97"/>
      <c r="H58" s="107"/>
      <c r="I58" s="97"/>
      <c r="J58" s="107"/>
      <c r="K58" s="97"/>
      <c r="L58" s="107"/>
      <c r="M58" s="97"/>
      <c r="N58" s="107"/>
      <c r="O58" s="97"/>
      <c r="P58" s="107"/>
    </row>
    <row r="59" spans="1:17" ht="6.95" customHeight="1">
      <c r="A59" s="96"/>
      <c r="B59" s="96"/>
      <c r="C59" s="96"/>
      <c r="D59" s="96"/>
      <c r="E59" s="96"/>
      <c r="F59" s="103"/>
      <c r="G59" s="96"/>
      <c r="H59" s="103"/>
      <c r="I59" s="96"/>
      <c r="J59" s="103"/>
      <c r="K59" s="96"/>
      <c r="L59" s="103"/>
      <c r="M59" s="96"/>
      <c r="N59" s="103"/>
      <c r="O59" s="96"/>
      <c r="P59" s="103"/>
    </row>
    <row r="60" spans="1:17">
      <c r="A60" s="275" t="s">
        <v>0</v>
      </c>
      <c r="B60" s="275"/>
      <c r="C60" s="275"/>
      <c r="D60" s="275"/>
      <c r="E60" s="96"/>
      <c r="F60" s="103"/>
      <c r="G60" s="96"/>
      <c r="H60" s="103"/>
      <c r="I60" s="96"/>
      <c r="J60" s="103"/>
      <c r="K60" s="96"/>
      <c r="L60" s="103"/>
      <c r="M60" s="96"/>
      <c r="N60" s="103"/>
      <c r="O60" s="96"/>
      <c r="P60" s="103"/>
    </row>
    <row r="61" spans="1:17">
      <c r="A61" s="96"/>
      <c r="B61" s="272" t="s">
        <v>87</v>
      </c>
      <c r="C61" s="272"/>
      <c r="D61" s="272"/>
      <c r="E61" s="47">
        <f>SUM(E62:E67)</f>
        <v>100.00197910069664</v>
      </c>
      <c r="F61" s="108"/>
      <c r="G61" s="47">
        <f>SUM(G62:G67)</f>
        <v>100</v>
      </c>
      <c r="H61" s="108"/>
      <c r="I61" s="47">
        <f>SUM(I62:I67)</f>
        <v>100</v>
      </c>
      <c r="J61" s="108"/>
      <c r="K61" s="47">
        <f>SUM(K62:K67)</f>
        <v>100</v>
      </c>
      <c r="L61" s="108"/>
      <c r="M61" s="47">
        <f>SUM(M62:M67)</f>
        <v>100</v>
      </c>
      <c r="N61" s="108"/>
      <c r="O61" s="47">
        <f>SUM(O62:O67)</f>
        <v>100</v>
      </c>
      <c r="P61" s="108" t="s">
        <v>113</v>
      </c>
    </row>
    <row r="62" spans="1:17">
      <c r="A62" s="96"/>
      <c r="B62" s="96"/>
      <c r="C62" s="273" t="s">
        <v>47</v>
      </c>
      <c r="D62" s="273"/>
      <c r="E62" s="105">
        <f>E17*100/(E16-E23)</f>
        <v>25.106871437618747</v>
      </c>
      <c r="F62" s="108"/>
      <c r="G62" s="105">
        <f>G17*100/(G16-G23)</f>
        <v>29.867841409691628</v>
      </c>
      <c r="H62" s="108"/>
      <c r="I62" s="105">
        <f>I17*100/(I16-I23)</f>
        <v>39.848053181386511</v>
      </c>
      <c r="J62" s="108"/>
      <c r="K62" s="105">
        <f>K17*100/(K16-K23)</f>
        <v>35.46019773723372</v>
      </c>
      <c r="L62" s="108"/>
      <c r="M62" s="105">
        <f>M17*100/(M16-M23)</f>
        <v>22.98431734317343</v>
      </c>
      <c r="N62" s="108"/>
      <c r="O62" s="105">
        <f>O17*100/(O16-O23)</f>
        <v>12.681730600805745</v>
      </c>
      <c r="P62" s="108" t="s">
        <v>113</v>
      </c>
    </row>
    <row r="63" spans="1:17">
      <c r="A63" s="96"/>
      <c r="B63" s="96"/>
      <c r="C63" s="273" t="s">
        <v>100</v>
      </c>
      <c r="D63" s="273"/>
      <c r="E63" s="105">
        <f>E18*100/(E16-E23)</f>
        <v>8.8129354021532613</v>
      </c>
      <c r="F63" s="108"/>
      <c r="G63" s="105">
        <f>G18*100/(G16-G23)</f>
        <v>17.753303964757709</v>
      </c>
      <c r="H63" s="108"/>
      <c r="I63" s="105">
        <f>I18*100/(I16-I23)</f>
        <v>3.6847103513770181</v>
      </c>
      <c r="J63" s="108"/>
      <c r="K63" s="105">
        <f>K18*100/(K16-K23)</f>
        <v>10.732850881663438</v>
      </c>
      <c r="L63" s="108"/>
      <c r="M63" s="105">
        <f>M18*100/(M16-M23)</f>
        <v>7.6337638376383765</v>
      </c>
      <c r="N63" s="108"/>
      <c r="O63" s="105">
        <f>O18*100/(O16-O23)</f>
        <v>9.6076370642844626</v>
      </c>
      <c r="P63" s="108" t="s">
        <v>113</v>
      </c>
    </row>
    <row r="64" spans="1:17">
      <c r="A64" s="96"/>
      <c r="B64" s="96"/>
      <c r="C64" s="273" t="s">
        <v>82</v>
      </c>
      <c r="D64" s="273"/>
      <c r="E64" s="105">
        <f>E19*100/(E16-E23)</f>
        <v>26.490262824572515</v>
      </c>
      <c r="F64" s="108"/>
      <c r="G64" s="105">
        <f>G19*100/(G16-G23)</f>
        <v>16.035242290748897</v>
      </c>
      <c r="H64" s="108"/>
      <c r="I64" s="105">
        <f>I19*100/(I16-I23)</f>
        <v>25.109211775878443</v>
      </c>
      <c r="J64" s="108"/>
      <c r="K64" s="105">
        <f>K19*100/(K16-K23)</f>
        <v>33.890531036591582</v>
      </c>
      <c r="L64" s="108"/>
      <c r="M64" s="105">
        <f>M19*100/(M16-M23)</f>
        <v>28.93911439114391</v>
      </c>
      <c r="N64" s="108"/>
      <c r="O64" s="105">
        <f>O19*100/(O16-O23)</f>
        <v>18.094237169381678</v>
      </c>
      <c r="P64" s="108" t="s">
        <v>113</v>
      </c>
    </row>
    <row r="65" spans="1:16">
      <c r="A65" s="96"/>
      <c r="B65" s="96"/>
      <c r="C65" s="273" t="s">
        <v>48</v>
      </c>
      <c r="D65" s="273"/>
      <c r="E65" s="105">
        <f>E20*100/(E16-E23)</f>
        <v>13.220392653578214</v>
      </c>
      <c r="F65" s="108"/>
      <c r="G65" s="105">
        <f>G20*100/(G16-G23)</f>
        <v>10.92511013215859</v>
      </c>
      <c r="H65" s="108"/>
      <c r="I65" s="105">
        <f>I20*100/(I16-I23)</f>
        <v>8.9268755935422597</v>
      </c>
      <c r="J65" s="108"/>
      <c r="K65" s="105">
        <f>K20*100/(K16-K23)</f>
        <v>6.3398226480481092</v>
      </c>
      <c r="L65" s="108"/>
      <c r="M65" s="105">
        <f>M20*100/(M16-M23)</f>
        <v>11.877306273062731</v>
      </c>
      <c r="N65" s="108"/>
      <c r="O65" s="105">
        <f>O20*100/(O16-O23)</f>
        <v>24.216149938693292</v>
      </c>
      <c r="P65" s="108" t="s">
        <v>113</v>
      </c>
    </row>
    <row r="66" spans="1:16">
      <c r="A66" s="96"/>
      <c r="B66" s="96"/>
      <c r="C66" s="273" t="s">
        <v>49</v>
      </c>
      <c r="D66" s="273"/>
      <c r="E66" s="105">
        <f>E21*100/(E16-E23)</f>
        <v>25.870804306523116</v>
      </c>
      <c r="F66" s="108"/>
      <c r="G66" s="105">
        <f>G21*100/(G16-G23)</f>
        <v>25.418502202643172</v>
      </c>
      <c r="H66" s="108"/>
      <c r="I66" s="105">
        <f>I21*100/(I16-I23)</f>
        <v>22.431149097815766</v>
      </c>
      <c r="J66" s="108"/>
      <c r="K66" s="105">
        <f>K21*100/(K16-K23)</f>
        <v>13.097543573539904</v>
      </c>
      <c r="L66" s="108"/>
      <c r="M66" s="105">
        <f>M21*100/(M16-M23)</f>
        <v>27.961254612546124</v>
      </c>
      <c r="N66" s="108"/>
      <c r="O66" s="105">
        <f>O21*100/(O16-O23)</f>
        <v>34.743387633561042</v>
      </c>
      <c r="P66" s="108" t="s">
        <v>113</v>
      </c>
    </row>
    <row r="67" spans="1:16" ht="14.25">
      <c r="A67" s="96"/>
      <c r="B67" s="96"/>
      <c r="C67" s="273" t="s">
        <v>178</v>
      </c>
      <c r="D67" s="273"/>
      <c r="E67" s="105">
        <f>E22*100/(E16-E23)</f>
        <v>0.50071247625079163</v>
      </c>
      <c r="F67" s="108"/>
      <c r="G67" s="56">
        <f>G22*100/(G16-G23)</f>
        <v>0</v>
      </c>
      <c r="H67" s="108"/>
      <c r="I67" s="105">
        <f>I22*100/(I16-I23)</f>
        <v>0</v>
      </c>
      <c r="J67" s="108"/>
      <c r="K67" s="56">
        <f>K22*100/(K16-K23)</f>
        <v>0.47905412292324939</v>
      </c>
      <c r="L67" s="108"/>
      <c r="M67" s="105">
        <f>M22*100/(M16-M23)</f>
        <v>0.60424354243542433</v>
      </c>
      <c r="N67" s="108"/>
      <c r="O67" s="105">
        <f>O22*100/(O16-O23)</f>
        <v>0.65685759327377824</v>
      </c>
      <c r="P67" s="108"/>
    </row>
    <row r="68" spans="1:16">
      <c r="A68" s="96"/>
      <c r="B68" s="96"/>
      <c r="C68" s="96"/>
      <c r="D68" s="96"/>
      <c r="E68" s="109"/>
      <c r="F68" s="108"/>
      <c r="G68" s="109"/>
      <c r="H68" s="108"/>
      <c r="I68" s="109"/>
      <c r="J68" s="108"/>
      <c r="K68" s="109"/>
      <c r="L68" s="108"/>
      <c r="M68" s="109"/>
      <c r="N68" s="108"/>
      <c r="O68" s="109"/>
      <c r="P68" s="108" t="s">
        <v>113</v>
      </c>
    </row>
    <row r="69" spans="1:16">
      <c r="A69" s="96"/>
      <c r="B69" s="272" t="s">
        <v>88</v>
      </c>
      <c r="C69" s="272"/>
      <c r="D69" s="272"/>
      <c r="E69" s="47">
        <f>SUM(E70:E75)</f>
        <v>99.994256284581965</v>
      </c>
      <c r="F69" s="108"/>
      <c r="G69" s="47">
        <f>SUM(G70:G75)</f>
        <v>100</v>
      </c>
      <c r="H69" s="108"/>
      <c r="I69" s="47">
        <f>SUM(I70:I75)</f>
        <v>100</v>
      </c>
      <c r="J69" s="108"/>
      <c r="K69" s="47">
        <f>SUM(K70:K75)</f>
        <v>100.00000000000001</v>
      </c>
      <c r="L69" s="108"/>
      <c r="M69" s="47">
        <f>SUM(M70:M75)</f>
        <v>100</v>
      </c>
      <c r="N69" s="108"/>
      <c r="O69" s="47">
        <f>SUM(O70:O75)</f>
        <v>100</v>
      </c>
      <c r="P69" s="108" t="s">
        <v>113</v>
      </c>
    </row>
    <row r="70" spans="1:16">
      <c r="A70" s="110"/>
      <c r="B70" s="110"/>
      <c r="C70" s="273" t="s">
        <v>52</v>
      </c>
      <c r="D70" s="273"/>
      <c r="E70" s="105">
        <f>E26*100/(E25-E32)</f>
        <v>25.685895349505085</v>
      </c>
      <c r="F70" s="108"/>
      <c r="G70" s="105">
        <f>G26*100/(G25-G32)</f>
        <v>30.310994305738063</v>
      </c>
      <c r="H70" s="108"/>
      <c r="I70" s="105">
        <f>I26*100/(I25-I32)</f>
        <v>42.484747642817524</v>
      </c>
      <c r="J70" s="108"/>
      <c r="K70" s="105">
        <f>K26*100/(K25-K32)</f>
        <v>34.567288606589919</v>
      </c>
      <c r="L70" s="108"/>
      <c r="M70" s="105">
        <f>M26*100/(M25-M32)</f>
        <v>23.33391562581885</v>
      </c>
      <c r="N70" s="108"/>
      <c r="O70" s="105">
        <f>O26*100/(O25-O32)</f>
        <v>13.940925328918707</v>
      </c>
      <c r="P70" s="108" t="s">
        <v>113</v>
      </c>
    </row>
    <row r="71" spans="1:16">
      <c r="A71" s="110"/>
      <c r="B71" s="110"/>
      <c r="C71" s="273" t="s">
        <v>106</v>
      </c>
      <c r="D71" s="273"/>
      <c r="E71" s="105">
        <f>E27*100/(E25-E32)</f>
        <v>9.7451704926193266</v>
      </c>
      <c r="F71" s="108"/>
      <c r="G71" s="105">
        <f>G27*100/(G25-G32)</f>
        <v>20.236530880420499</v>
      </c>
      <c r="H71" s="108"/>
      <c r="I71" s="105">
        <f>I27*100/(I25-I32)</f>
        <v>1.9966722129783694</v>
      </c>
      <c r="J71" s="108"/>
      <c r="K71" s="105">
        <f>K27*100/(K25-K32)</f>
        <v>9.2298531163159989</v>
      </c>
      <c r="L71" s="108"/>
      <c r="M71" s="105">
        <f>M27*100/(M25-M32)</f>
        <v>9.6078260110053275</v>
      </c>
      <c r="N71" s="108"/>
      <c r="O71" s="105">
        <f>O27*100/(O25-O32)</f>
        <v>12.111178879498127</v>
      </c>
      <c r="P71" s="108" t="s">
        <v>113</v>
      </c>
    </row>
    <row r="72" spans="1:16">
      <c r="A72" s="110"/>
      <c r="B72" s="110"/>
      <c r="C72" s="273" t="s">
        <v>107</v>
      </c>
      <c r="D72" s="273"/>
      <c r="E72" s="105">
        <f>E28*100/(E25-E32)</f>
        <v>23.721544676533092</v>
      </c>
      <c r="F72" s="108"/>
      <c r="G72" s="105">
        <f>G28*100/(G25-G32)</f>
        <v>15.943933420937363</v>
      </c>
      <c r="H72" s="108"/>
      <c r="I72" s="105">
        <f>I28*100/(I25-I32)</f>
        <v>23.146607506008504</v>
      </c>
      <c r="J72" s="108"/>
      <c r="K72" s="105">
        <f>K28*100/(K25-K32)</f>
        <v>31.063914251687176</v>
      </c>
      <c r="L72" s="108"/>
      <c r="M72" s="105">
        <f>M28*100/(M25-M32)</f>
        <v>26.631146825050223</v>
      </c>
      <c r="N72" s="108"/>
      <c r="O72" s="105">
        <f>O28*100/(O25-O32)</f>
        <v>13.174174435828178</v>
      </c>
      <c r="P72" s="108" t="s">
        <v>113</v>
      </c>
    </row>
    <row r="73" spans="1:16">
      <c r="A73" s="110"/>
      <c r="B73" s="110"/>
      <c r="C73" s="273" t="s">
        <v>50</v>
      </c>
      <c r="D73" s="273"/>
      <c r="E73" s="105">
        <f>E29*100/(E25-E32)</f>
        <v>6.7641821906530604</v>
      </c>
      <c r="F73" s="108"/>
      <c r="G73" s="105">
        <f>G29*100/(G25-G32)</f>
        <v>1.6206745510293474</v>
      </c>
      <c r="H73" s="108"/>
      <c r="I73" s="105">
        <f>I29*100/(I25-I32)</f>
        <v>0</v>
      </c>
      <c r="J73" s="108"/>
      <c r="K73" s="105">
        <f>K29*100/(K25-K32)</f>
        <v>2.2131798332671697</v>
      </c>
      <c r="L73" s="108"/>
      <c r="M73" s="105">
        <f>M29*100/(M25-M32)</f>
        <v>5.4109529216525463</v>
      </c>
      <c r="N73" s="108"/>
      <c r="O73" s="105">
        <f>O29*100/(O25-O32)</f>
        <v>17.278034329528623</v>
      </c>
      <c r="P73" s="108" t="s">
        <v>113</v>
      </c>
    </row>
    <row r="74" spans="1:16">
      <c r="A74" s="110"/>
      <c r="B74" s="110"/>
      <c r="C74" s="273" t="s">
        <v>51</v>
      </c>
      <c r="D74" s="273"/>
      <c r="E74" s="105">
        <f>E30*100/(E25-E32)</f>
        <v>11.464455974421321</v>
      </c>
      <c r="F74" s="108"/>
      <c r="G74" s="105">
        <f>G30*100/(G25-G32)</f>
        <v>10.862899693385895</v>
      </c>
      <c r="H74" s="108"/>
      <c r="I74" s="105">
        <f>I30*100/(I25-I32)</f>
        <v>6.9698650397485675</v>
      </c>
      <c r="J74" s="108"/>
      <c r="K74" s="105">
        <f>K30*100/(K25-K32)</f>
        <v>5.1707026597856292</v>
      </c>
      <c r="L74" s="108"/>
      <c r="M74" s="105">
        <f>M30*100/(M25-M32)</f>
        <v>12.843916499257578</v>
      </c>
      <c r="N74" s="108"/>
      <c r="O74" s="105">
        <f>O30*100/(O25-O32)</f>
        <v>16.56356190642154</v>
      </c>
      <c r="P74" s="108" t="s">
        <v>113</v>
      </c>
    </row>
    <row r="75" spans="1:16">
      <c r="A75" s="110"/>
      <c r="B75" s="110"/>
      <c r="C75" s="273" t="s">
        <v>90</v>
      </c>
      <c r="D75" s="273"/>
      <c r="E75" s="105">
        <f>E31*100/(E25-E32)</f>
        <v>22.613007600850072</v>
      </c>
      <c r="F75" s="108"/>
      <c r="G75" s="105">
        <f>G31*100/(G25-G32)</f>
        <v>21.02496714848883</v>
      </c>
      <c r="H75" s="108"/>
      <c r="I75" s="105">
        <f>I31*100/(I25-I32)</f>
        <v>25.402107598447031</v>
      </c>
      <c r="J75" s="108"/>
      <c r="K75" s="105">
        <f>K31*100/(K25-K32)</f>
        <v>17.755061532354109</v>
      </c>
      <c r="L75" s="108"/>
      <c r="M75" s="105">
        <f>M31*100/(M25-M32)</f>
        <v>22.172242117215479</v>
      </c>
      <c r="N75" s="108"/>
      <c r="O75" s="105">
        <f>O31*100/(O25-O32)</f>
        <v>26.932125119804827</v>
      </c>
      <c r="P75" s="108" t="s">
        <v>113</v>
      </c>
    </row>
    <row r="76" spans="1:16">
      <c r="A76" s="96"/>
      <c r="B76" s="110"/>
      <c r="C76" s="209"/>
      <c r="D76" s="209"/>
      <c r="E76" s="109"/>
      <c r="F76" s="108"/>
      <c r="G76" s="109"/>
      <c r="H76" s="108"/>
      <c r="I76" s="109"/>
      <c r="J76" s="108"/>
      <c r="K76" s="109"/>
      <c r="L76" s="108"/>
      <c r="M76" s="109"/>
      <c r="N76" s="108"/>
      <c r="O76" s="109"/>
      <c r="P76" s="108" t="s">
        <v>113</v>
      </c>
    </row>
    <row r="77" spans="1:16">
      <c r="A77" s="96"/>
      <c r="B77" s="272" t="s">
        <v>89</v>
      </c>
      <c r="C77" s="272"/>
      <c r="D77" s="272"/>
      <c r="E77" s="47">
        <f>SUM(E78:E81)</f>
        <v>99.998106813577934</v>
      </c>
      <c r="F77" s="108"/>
      <c r="G77" s="47">
        <f>SUM(G78:G81)</f>
        <v>99.999999999999986</v>
      </c>
      <c r="H77" s="108"/>
      <c r="I77" s="47">
        <f>SUM(I78:I81)</f>
        <v>100</v>
      </c>
      <c r="J77" s="108"/>
      <c r="K77" s="47">
        <f>SUM(K78:K81)</f>
        <v>100</v>
      </c>
      <c r="L77" s="108"/>
      <c r="M77" s="47">
        <f>SUM(M78:M81)</f>
        <v>99.999999999999986</v>
      </c>
      <c r="N77" s="108"/>
      <c r="O77" s="47">
        <f>SUM(O78:O81)</f>
        <v>99.999999999999986</v>
      </c>
      <c r="P77" s="108" t="s">
        <v>113</v>
      </c>
    </row>
    <row r="78" spans="1:16">
      <c r="A78" s="110"/>
      <c r="B78" s="110"/>
      <c r="C78" s="273" t="s">
        <v>183</v>
      </c>
      <c r="D78" s="273"/>
      <c r="E78" s="105">
        <f>E35*100/(E34-E39)</f>
        <v>57.446848791200466</v>
      </c>
      <c r="F78" s="108"/>
      <c r="G78" s="105">
        <f>G35*100/(G34-G39)</f>
        <v>44.570928196147108</v>
      </c>
      <c r="H78" s="108"/>
      <c r="I78" s="105">
        <f>I35*100/(I34-I39)</f>
        <v>42.182890855457224</v>
      </c>
      <c r="J78" s="108"/>
      <c r="K78" s="105">
        <f>K35*100/(K34-K39)</f>
        <v>58.291158082762728</v>
      </c>
      <c r="L78" s="108"/>
      <c r="M78" s="105">
        <f>M35*100/(M34-M39)</f>
        <v>57.654299583911232</v>
      </c>
      <c r="N78" s="108"/>
      <c r="O78" s="105">
        <f>O35*100/(O34-O39)</f>
        <v>66.189594207779081</v>
      </c>
      <c r="P78" s="108" t="s">
        <v>113</v>
      </c>
    </row>
    <row r="79" spans="1:16">
      <c r="A79" s="110"/>
      <c r="B79" s="110"/>
      <c r="C79" s="273" t="s">
        <v>184</v>
      </c>
      <c r="D79" s="273"/>
      <c r="E79" s="105">
        <f>E36*100/(E34-E39)</f>
        <v>24.848071789629124</v>
      </c>
      <c r="F79" s="108"/>
      <c r="G79" s="105">
        <f>G36*100/(G34-G39)</f>
        <v>24.343257443082312</v>
      </c>
      <c r="H79" s="108"/>
      <c r="I79" s="105">
        <f>I36*100/(I34-I39)</f>
        <v>27.69174041297935</v>
      </c>
      <c r="J79" s="108"/>
      <c r="K79" s="105">
        <f>K36*100/(K34-K39)</f>
        <v>25.523469286493995</v>
      </c>
      <c r="L79" s="108"/>
      <c r="M79" s="105">
        <f>M36*100/(M34-M39)</f>
        <v>25.602461858529821</v>
      </c>
      <c r="N79" s="108"/>
      <c r="O79" s="105">
        <f>O36*100/(O34-O39)</f>
        <v>21.072571139922545</v>
      </c>
      <c r="P79" s="108" t="s">
        <v>113</v>
      </c>
    </row>
    <row r="80" spans="1:16">
      <c r="A80" s="110"/>
      <c r="B80" s="110"/>
      <c r="C80" s="273" t="s">
        <v>101</v>
      </c>
      <c r="D80" s="273"/>
      <c r="E80" s="105">
        <f>E37*100/(E34-E39)</f>
        <v>11.470816531303837</v>
      </c>
      <c r="F80" s="108"/>
      <c r="G80" s="105">
        <f>G37*100/(G34-G39)</f>
        <v>16.462346760070051</v>
      </c>
      <c r="H80" s="108"/>
      <c r="I80" s="105">
        <f>I37*100/(I34-I39)</f>
        <v>24.87094395280236</v>
      </c>
      <c r="J80" s="108"/>
      <c r="K80" s="105">
        <f>K37*100/(K34-K39)</f>
        <v>10.9754887367272</v>
      </c>
      <c r="L80" s="108"/>
      <c r="M80" s="105">
        <f>M37*100/(M34-M39)</f>
        <v>11.503120665742024</v>
      </c>
      <c r="N80" s="108"/>
      <c r="O80" s="105">
        <f>O37*100/(O34-O39)</f>
        <v>4.832463377673009</v>
      </c>
      <c r="P80" s="108" t="s">
        <v>113</v>
      </c>
    </row>
    <row r="81" spans="1:16" ht="14.25">
      <c r="A81" s="110"/>
      <c r="B81" s="110"/>
      <c r="C81" s="273" t="s">
        <v>179</v>
      </c>
      <c r="D81" s="273"/>
      <c r="E81" s="105">
        <f>E38*100/(E34-E39)</f>
        <v>6.232369701444501</v>
      </c>
      <c r="F81" s="108"/>
      <c r="G81" s="105">
        <f>G38*100/(G34-G39)</f>
        <v>14.623467600700526</v>
      </c>
      <c r="H81" s="108"/>
      <c r="I81" s="105">
        <f>I38*100/(I34-I39)</f>
        <v>5.2544247787610621</v>
      </c>
      <c r="J81" s="108"/>
      <c r="K81" s="105">
        <f>K38*100/(K34-K39)</f>
        <v>5.2098838940160759</v>
      </c>
      <c r="L81" s="108"/>
      <c r="M81" s="105">
        <f>M38*100/(M34-M39)</f>
        <v>5.2401178918169213</v>
      </c>
      <c r="N81" s="108"/>
      <c r="O81" s="105">
        <f>O38*100/(O34-O39)</f>
        <v>7.9053712746253577</v>
      </c>
      <c r="P81" s="108"/>
    </row>
    <row r="82" spans="1:16">
      <c r="A82" s="96"/>
      <c r="B82" s="96"/>
      <c r="C82" s="96"/>
      <c r="D82" s="96"/>
      <c r="E82" s="109"/>
      <c r="F82" s="108"/>
      <c r="G82" s="109"/>
      <c r="H82" s="108"/>
      <c r="I82" s="109"/>
      <c r="J82" s="108"/>
      <c r="K82" s="109"/>
      <c r="L82" s="108"/>
      <c r="M82" s="109"/>
      <c r="N82" s="108"/>
      <c r="O82" s="109"/>
      <c r="P82" s="108" t="s">
        <v>113</v>
      </c>
    </row>
    <row r="83" spans="1:16" ht="14.25">
      <c r="A83" s="96"/>
      <c r="B83" s="272" t="s">
        <v>180</v>
      </c>
      <c r="C83" s="272"/>
      <c r="D83" s="272"/>
      <c r="E83" s="47">
        <f>SUM(E84:E89)</f>
        <v>100</v>
      </c>
      <c r="F83" s="108"/>
      <c r="G83" s="47">
        <f>SUM(G84:G89)</f>
        <v>99.999999999999986</v>
      </c>
      <c r="H83" s="108"/>
      <c r="I83" s="47">
        <f>SUM(I84:I89)</f>
        <v>100</v>
      </c>
      <c r="J83" s="108"/>
      <c r="K83" s="47">
        <f>SUM(K84:K89)</f>
        <v>100</v>
      </c>
      <c r="L83" s="108"/>
      <c r="M83" s="47">
        <f>SUM(M84:M89)</f>
        <v>100</v>
      </c>
      <c r="N83" s="108"/>
      <c r="O83" s="47">
        <f>SUM(O84:O89)</f>
        <v>100</v>
      </c>
      <c r="P83" s="108"/>
    </row>
    <row r="84" spans="1:16">
      <c r="A84" s="110"/>
      <c r="B84" s="110"/>
      <c r="C84" s="273" t="s">
        <v>41</v>
      </c>
      <c r="D84" s="273"/>
      <c r="E84" s="105">
        <f>E42*100/(E41-E48)</f>
        <v>4.2686338299591782</v>
      </c>
      <c r="F84" s="108"/>
      <c r="G84" s="105">
        <f>G42*100/(G41-G48)</f>
        <v>7.5541468568409931</v>
      </c>
      <c r="H84" s="108"/>
      <c r="I84" s="105">
        <f>I42*100/(I41-I48)</f>
        <v>9.1766555315386125</v>
      </c>
      <c r="J84" s="108"/>
      <c r="K84" s="105">
        <f>K42*100/(K41-K48)</f>
        <v>4.7003907946157186</v>
      </c>
      <c r="L84" s="108"/>
      <c r="M84" s="105">
        <f>M42*100/(M41-M48)</f>
        <v>4.2039741441225758</v>
      </c>
      <c r="N84" s="108"/>
      <c r="O84" s="105">
        <f>O42*100/(O41-O48)</f>
        <v>1.2528165840468679</v>
      </c>
      <c r="P84" s="108"/>
    </row>
    <row r="85" spans="1:16">
      <c r="A85" s="110"/>
      <c r="B85" s="110"/>
      <c r="C85" s="273" t="s">
        <v>72</v>
      </c>
      <c r="D85" s="273"/>
      <c r="E85" s="105">
        <f>E43*100/(E41-E48)</f>
        <v>8.3963613004828108</v>
      </c>
      <c r="F85" s="108"/>
      <c r="G85" s="105">
        <f>G43*100/(G41-G48)</f>
        <v>10.829371368198627</v>
      </c>
      <c r="H85" s="108"/>
      <c r="I85" s="105">
        <f>I43*100/(I41-I48)</f>
        <v>13.637256828453527</v>
      </c>
      <c r="J85" s="108"/>
      <c r="K85" s="105">
        <f>K43*100/(K41-K48)</f>
        <v>7.5227963525835868</v>
      </c>
      <c r="L85" s="108"/>
      <c r="M85" s="105">
        <f>M43*100/(M41-M48)</f>
        <v>10.069427819008858</v>
      </c>
      <c r="N85" s="108"/>
      <c r="O85" s="105">
        <f>O43*100/(O41-O48)</f>
        <v>3.2176656151419558</v>
      </c>
      <c r="P85" s="108"/>
    </row>
    <row r="86" spans="1:16">
      <c r="A86" s="110"/>
      <c r="B86" s="110"/>
      <c r="C86" s="273" t="s">
        <v>68</v>
      </c>
      <c r="D86" s="273"/>
      <c r="E86" s="105">
        <f>E44*100/(E41-E48)</f>
        <v>44.5036159058414</v>
      </c>
      <c r="F86" s="108"/>
      <c r="G86" s="105">
        <f>G44*100/(G41-G48)</f>
        <v>28.948758584257792</v>
      </c>
      <c r="H86" s="108"/>
      <c r="I86" s="105">
        <f>I44*100/(I41-I48)</f>
        <v>48.241304775004913</v>
      </c>
      <c r="J86" s="108"/>
      <c r="K86" s="105">
        <f>K44*100/(K41-K48)</f>
        <v>49.446374294398609</v>
      </c>
      <c r="L86" s="108"/>
      <c r="M86" s="105">
        <f>M44*100/(M41-M48)</f>
        <v>44.026813502513768</v>
      </c>
      <c r="N86" s="108"/>
      <c r="O86" s="105">
        <f>O44*100/(O41-O48)</f>
        <v>42.118071203244703</v>
      </c>
      <c r="P86" s="108"/>
    </row>
    <row r="87" spans="1:16">
      <c r="A87" s="110"/>
      <c r="B87" s="110"/>
      <c r="C87" s="273" t="s">
        <v>69</v>
      </c>
      <c r="D87" s="273"/>
      <c r="E87" s="105">
        <f>E45*100/(E41-E48)</f>
        <v>26.024161296338505</v>
      </c>
      <c r="F87" s="108"/>
      <c r="G87" s="105">
        <f>G45*100/(G41-G48)</f>
        <v>43.951399894347595</v>
      </c>
      <c r="H87" s="108"/>
      <c r="I87" s="105">
        <f>I45*100/(I41-I48)</f>
        <v>22.145804676753784</v>
      </c>
      <c r="J87" s="108"/>
      <c r="K87" s="105">
        <f>K45*100/(K41-K48)</f>
        <v>25.510204081632654</v>
      </c>
      <c r="L87" s="108"/>
      <c r="M87" s="105">
        <f>M45*100/(M41-M48)</f>
        <v>24.558295427340195</v>
      </c>
      <c r="N87" s="108"/>
      <c r="O87" s="105">
        <f>O45*100/(O41-O48)</f>
        <v>27.823343848580443</v>
      </c>
      <c r="P87" s="108"/>
    </row>
    <row r="88" spans="1:16">
      <c r="A88" s="110"/>
      <c r="B88" s="110"/>
      <c r="C88" s="273" t="s">
        <v>70</v>
      </c>
      <c r="D88" s="273"/>
      <c r="E88" s="105">
        <f>E46*100/(E41-E48)</f>
        <v>13.017261029030854</v>
      </c>
      <c r="F88" s="108"/>
      <c r="G88" s="105">
        <f>G46*100/(G41-G48)</f>
        <v>8.7163232963549913</v>
      </c>
      <c r="H88" s="108"/>
      <c r="I88" s="105">
        <f>I46*100/(I41-I48)</f>
        <v>6.7989781882491647</v>
      </c>
      <c r="J88" s="108"/>
      <c r="K88" s="105">
        <f>K46*100/(K41-K48)</f>
        <v>8.69518019973947</v>
      </c>
      <c r="L88" s="108"/>
      <c r="M88" s="105">
        <f>M46*100/(M41-M48)</f>
        <v>13.674886282020589</v>
      </c>
      <c r="N88" s="108"/>
      <c r="O88" s="105">
        <f>O46*100/(O41-O48)</f>
        <v>19.053627760252365</v>
      </c>
      <c r="P88" s="108"/>
    </row>
    <row r="89" spans="1:16">
      <c r="A89" s="110"/>
      <c r="B89" s="110"/>
      <c r="C89" s="273" t="s">
        <v>71</v>
      </c>
      <c r="D89" s="273"/>
      <c r="E89" s="105">
        <f>E47*100/(E41-E48)</f>
        <v>3.7899666383472512</v>
      </c>
      <c r="F89" s="108"/>
      <c r="G89" s="56">
        <f>G47*100/(G41-G48)</f>
        <v>0</v>
      </c>
      <c r="H89" s="108"/>
      <c r="I89" s="105">
        <f>I47*100/(I41-I48)</f>
        <v>0</v>
      </c>
      <c r="J89" s="108"/>
      <c r="K89" s="105">
        <f>K47*100/(K41-K48)</f>
        <v>4.1250542770299612</v>
      </c>
      <c r="L89" s="108"/>
      <c r="M89" s="105">
        <f>M47*100/(M41-M48)</f>
        <v>3.4666028249940148</v>
      </c>
      <c r="N89" s="108"/>
      <c r="O89" s="105">
        <f>O47*100/(O41-O48)</f>
        <v>6.5344749887336642</v>
      </c>
      <c r="P89" s="108"/>
    </row>
    <row r="90" spans="1:16" ht="6.75" customHeight="1" thickBot="1">
      <c r="A90" s="106"/>
      <c r="B90" s="106"/>
      <c r="C90" s="106"/>
      <c r="D90" s="106"/>
      <c r="E90" s="106"/>
      <c r="F90" s="111"/>
      <c r="G90" s="106"/>
      <c r="H90" s="111"/>
      <c r="I90" s="106"/>
      <c r="J90" s="111"/>
      <c r="K90" s="106"/>
      <c r="L90" s="111"/>
      <c r="M90" s="106"/>
      <c r="N90" s="111"/>
      <c r="O90" s="106"/>
      <c r="P90" s="111"/>
    </row>
    <row r="91" spans="1:16" ht="6.75" customHeight="1">
      <c r="A91" s="54"/>
      <c r="B91" s="54"/>
      <c r="C91" s="54"/>
      <c r="D91" s="54"/>
      <c r="E91" s="54"/>
      <c r="G91" s="54"/>
      <c r="I91" s="54"/>
      <c r="K91" s="54"/>
      <c r="M91" s="54"/>
      <c r="O91" s="54"/>
    </row>
    <row r="92" spans="1:16">
      <c r="A92" s="63" t="s">
        <v>42</v>
      </c>
      <c r="B92" s="63"/>
      <c r="C92" s="64">
        <v>1</v>
      </c>
      <c r="D92" s="302" t="s">
        <v>174</v>
      </c>
      <c r="E92" s="302"/>
      <c r="F92" s="302"/>
      <c r="G92" s="302"/>
      <c r="H92" s="302"/>
      <c r="I92" s="302"/>
      <c r="J92" s="302"/>
      <c r="K92" s="302"/>
      <c r="L92" s="302"/>
      <c r="M92" s="302"/>
      <c r="N92" s="302"/>
      <c r="O92" s="302"/>
      <c r="P92" s="302"/>
    </row>
    <row r="93" spans="1:16" ht="12.75" customHeight="1">
      <c r="A93" s="54"/>
      <c r="B93" s="54"/>
      <c r="C93" s="64">
        <v>2</v>
      </c>
      <c r="D93" s="302" t="s">
        <v>102</v>
      </c>
      <c r="E93" s="302"/>
      <c r="F93" s="302"/>
      <c r="G93" s="302"/>
      <c r="H93" s="302"/>
      <c r="I93" s="302"/>
      <c r="J93" s="302"/>
      <c r="K93" s="223"/>
      <c r="L93" s="223"/>
      <c r="M93" s="223"/>
      <c r="N93" s="223"/>
      <c r="O93" s="223"/>
      <c r="P93" s="223"/>
    </row>
    <row r="94" spans="1:16" ht="12.75" customHeight="1">
      <c r="A94" s="54"/>
      <c r="B94" s="54"/>
      <c r="C94" s="64">
        <v>3</v>
      </c>
      <c r="D94" s="223" t="s">
        <v>103</v>
      </c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</row>
    <row r="95" spans="1:16">
      <c r="A95" s="54"/>
      <c r="B95" s="54"/>
      <c r="C95" s="64">
        <v>4</v>
      </c>
      <c r="D95" s="241" t="s">
        <v>200</v>
      </c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</row>
    <row r="96" spans="1:16">
      <c r="A96" s="54"/>
      <c r="B96" s="54"/>
      <c r="C96" s="65">
        <v>0</v>
      </c>
      <c r="D96" s="223" t="s">
        <v>36</v>
      </c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</row>
    <row r="97" spans="3:16">
      <c r="C97" s="66" t="s">
        <v>59</v>
      </c>
      <c r="D97" s="223" t="s">
        <v>111</v>
      </c>
      <c r="E97" s="223"/>
      <c r="F97" s="223"/>
      <c r="G97" s="223"/>
      <c r="H97" s="223"/>
      <c r="I97" s="223"/>
      <c r="J97" s="223"/>
      <c r="K97" s="96"/>
      <c r="L97" s="96"/>
      <c r="M97" s="96"/>
      <c r="N97" s="96"/>
      <c r="O97" s="96"/>
      <c r="P97" s="96"/>
    </row>
    <row r="98" spans="3:16">
      <c r="C98" s="66" t="s">
        <v>122</v>
      </c>
      <c r="D98" s="223" t="s">
        <v>124</v>
      </c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</row>
    <row r="99" spans="3:16">
      <c r="F99" s="50"/>
      <c r="H99" s="50"/>
      <c r="J99" s="50"/>
      <c r="L99" s="50"/>
      <c r="N99" s="50"/>
      <c r="P99" s="50"/>
    </row>
  </sheetData>
  <mergeCells count="82">
    <mergeCell ref="C45:D45"/>
    <mergeCell ref="G10:Q10"/>
    <mergeCell ref="A4:Q4"/>
    <mergeCell ref="A9:D12"/>
    <mergeCell ref="E9:F12"/>
    <mergeCell ref="A15:D15"/>
    <mergeCell ref="C39:D39"/>
    <mergeCell ref="C36:D36"/>
    <mergeCell ref="C37:D37"/>
    <mergeCell ref="C42:D42"/>
    <mergeCell ref="C43:D43"/>
    <mergeCell ref="B34:D34"/>
    <mergeCell ref="E6:P6"/>
    <mergeCell ref="C19:D19"/>
    <mergeCell ref="C30:D30"/>
    <mergeCell ref="B25:D25"/>
    <mergeCell ref="C48:D48"/>
    <mergeCell ref="C44:D44"/>
    <mergeCell ref="C26:D26"/>
    <mergeCell ref="C17:D17"/>
    <mergeCell ref="C21:D21"/>
    <mergeCell ref="C28:D28"/>
    <mergeCell ref="C18:D18"/>
    <mergeCell ref="C20:D20"/>
    <mergeCell ref="C22:D22"/>
    <mergeCell ref="C23:D23"/>
    <mergeCell ref="C46:D46"/>
    <mergeCell ref="B41:D41"/>
    <mergeCell ref="C35:D35"/>
    <mergeCell ref="C38:D38"/>
    <mergeCell ref="C31:D31"/>
    <mergeCell ref="C47:D47"/>
    <mergeCell ref="E51:P51"/>
    <mergeCell ref="A54:D57"/>
    <mergeCell ref="E54:F57"/>
    <mergeCell ref="G54:P54"/>
    <mergeCell ref="G57:H57"/>
    <mergeCell ref="I57:J57"/>
    <mergeCell ref="K57:L57"/>
    <mergeCell ref="M57:N57"/>
    <mergeCell ref="O57:P57"/>
    <mergeCell ref="C27:D27"/>
    <mergeCell ref="C29:D29"/>
    <mergeCell ref="G9:P9"/>
    <mergeCell ref="O12:P12"/>
    <mergeCell ref="I12:J12"/>
    <mergeCell ref="K12:L12"/>
    <mergeCell ref="M12:N12"/>
    <mergeCell ref="G12:H12"/>
    <mergeCell ref="B16:D16"/>
    <mergeCell ref="A60:D60"/>
    <mergeCell ref="B61:D61"/>
    <mergeCell ref="C62:D62"/>
    <mergeCell ref="C63:D63"/>
    <mergeCell ref="C64:D64"/>
    <mergeCell ref="C75:D75"/>
    <mergeCell ref="B77:D77"/>
    <mergeCell ref="C65:D65"/>
    <mergeCell ref="C66:D66"/>
    <mergeCell ref="C67:D67"/>
    <mergeCell ref="C71:D71"/>
    <mergeCell ref="B69:D69"/>
    <mergeCell ref="C70:D70"/>
    <mergeCell ref="C72:D72"/>
    <mergeCell ref="C73:D73"/>
    <mergeCell ref="C74:D74"/>
    <mergeCell ref="A3:Q3"/>
    <mergeCell ref="A2:Q2"/>
    <mergeCell ref="A1:Q1"/>
    <mergeCell ref="D92:P92"/>
    <mergeCell ref="D93:J93"/>
    <mergeCell ref="C78:D78"/>
    <mergeCell ref="C79:D79"/>
    <mergeCell ref="B83:D83"/>
    <mergeCell ref="C85:D85"/>
    <mergeCell ref="C86:D86"/>
    <mergeCell ref="C87:D87"/>
    <mergeCell ref="C88:D88"/>
    <mergeCell ref="C89:D89"/>
    <mergeCell ref="C80:D80"/>
    <mergeCell ref="C81:D81"/>
    <mergeCell ref="C84:D84"/>
  </mergeCells>
  <phoneticPr fontId="0" type="noConversion"/>
  <hyperlinks>
    <hyperlink ref="S1" location="Índice!A1" display="Ir a Índice" xr:uid="{00000000-0004-0000-0B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Índice</vt:lpstr>
      <vt:lpstr>DEV6.3.1_Tot</vt:lpstr>
      <vt:lpstr>DEV6.3.2_Tot</vt:lpstr>
      <vt:lpstr>DEV6.3.3_Tot</vt:lpstr>
      <vt:lpstr>DEV6.3.4_Tot</vt:lpstr>
      <vt:lpstr>DEV6.3.5_Tot</vt:lpstr>
      <vt:lpstr>DEV6.3.6_Tot</vt:lpstr>
      <vt:lpstr>DEV6.3.7_Tot</vt:lpstr>
      <vt:lpstr>DEV6.3.8_Tot</vt:lpstr>
      <vt:lpstr>DEV6.3.9_Ocup</vt:lpstr>
      <vt:lpstr>DEV6.3.10_Ocup</vt:lpstr>
      <vt:lpstr>DEV6.3.11_Ocup</vt:lpstr>
      <vt:lpstr>DEV6.3.1_Tot!Print_Area</vt:lpstr>
      <vt:lpstr>DEV6.3.10_Ocup!Print_Area</vt:lpstr>
      <vt:lpstr>DEV6.3.11_Ocup!Print_Area</vt:lpstr>
      <vt:lpstr>DEV6.3.2_Tot!Print_Area</vt:lpstr>
      <vt:lpstr>DEV6.3.3_Tot!Print_Area</vt:lpstr>
      <vt:lpstr>DEV6.3.4_Tot!Print_Area</vt:lpstr>
      <vt:lpstr>DEV6.3.5_Tot!Print_Area</vt:lpstr>
      <vt:lpstr>DEV6.3.6_Tot!Print_Area</vt:lpstr>
      <vt:lpstr>DEV6.3.7_Tot!Print_Area</vt:lpstr>
      <vt:lpstr>DEV6.3.8_Tot!Print_Area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Migracion Internacional</dc:creator>
  <cp:lastModifiedBy>CARLOS</cp:lastModifiedBy>
  <cp:lastPrinted>2012-12-20T04:12:41Z</cp:lastPrinted>
  <dcterms:created xsi:type="dcterms:W3CDTF">2005-08-10T19:36:04Z</dcterms:created>
  <dcterms:modified xsi:type="dcterms:W3CDTF">2019-03-06T23:32:33Z</dcterms:modified>
</cp:coreProperties>
</file>